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showInkAnnotation="0" defaultThemeVersion="166925"/>
  <xr:revisionPtr revIDLastSave="0" documentId="13_ncr:1_{E7727F60-45DA-4D39-98B8-810D0ACCA869}" xr6:coauthVersionLast="47" xr6:coauthVersionMax="47" xr10:uidLastSave="{00000000-0000-0000-0000-000000000000}"/>
  <bookViews>
    <workbookView xWindow="720" yWindow="588" windowWidth="20352" windowHeight="11280" firstSheet="1" activeTab="1" xr2:uid="{00000000-000D-0000-FFFF-FFFF00000000}"/>
  </bookViews>
  <sheets>
    <sheet name="プルダウンリストマスター（チーム名・リーグ構成）" sheetId="79" state="hidden" r:id="rId1"/>
    <sheet name="②試合スケジュール" sheetId="62" r:id="rId2"/>
    <sheet name="③リーグ組分け" sheetId="69" r:id="rId3"/>
    <sheet name="④ﾘｰｸﾞ勝敗" sheetId="75" r:id="rId4"/>
    <sheet name="懲罰一覧" sheetId="80" r:id="rId5"/>
  </sheets>
  <definedNames>
    <definedName name="__">#REF!</definedName>
    <definedName name="___">#REF!</definedName>
    <definedName name="____">#REF!</definedName>
    <definedName name="_____">#REF!</definedName>
    <definedName name="_______________________________________________________________________xlfnodf_SKEWP">#N/A</definedName>
    <definedName name="______________________________________________________________________xlfnodf_SKEWP">#N/A</definedName>
    <definedName name="_____________________________________________________________________xlfnodf_SKEWP">#N/A</definedName>
    <definedName name="____________________________________________________________________xlfnodf_SKEWP">#N/A</definedName>
    <definedName name="___________________________________________________________________xlfnodf_SKEWP">#N/A</definedName>
    <definedName name="__________________________________________________________________xlfnodf_SKEWP">#N/A</definedName>
    <definedName name="_________________________________________________________________xlfnodf_SKEWP">#N/A</definedName>
    <definedName name="________________________________________________________________xlfnodf_SKEWP">#N/A</definedName>
    <definedName name="_______________________________________________________________xlfnodf_SKEWP">#N/A</definedName>
    <definedName name="______________________________________________________________xlfnodf_SKEWP">#N/A</definedName>
    <definedName name="_____________________________________________________________xlfnodf_SKEWP">#N/A</definedName>
    <definedName name="____________________________________________________________xlfnodf_SKEWP">#N/A</definedName>
    <definedName name="___________________________________________________________xlfnodf_SKEWP">#N/A</definedName>
    <definedName name="__________________________________________________________xlfnodf_SKEWP">#N/A</definedName>
    <definedName name="_________________________________________________________xlfnodf_SKEWP">#N/A</definedName>
    <definedName name="________________________________________________________xlfnodf_SKEWP">#N/A</definedName>
    <definedName name="_______________________________________________________xlfnodf_SKEWP">#N/A</definedName>
    <definedName name="______________________________________________________xlfnodf_SKEWP">#N/A</definedName>
    <definedName name="_____________________________________________________xlfnodf_SKEWP">#N/A</definedName>
    <definedName name="____________________________________________________xlfnodf_SKEWP">#N/A</definedName>
    <definedName name="___________________________________________________xlfnodf_SKEWP">#N/A</definedName>
    <definedName name="__________________________________________________xlfnodf_SKEWP">#N/A</definedName>
    <definedName name="_________________________________________________xlfnodf_SKEWP">#N/A</definedName>
    <definedName name="________________________________________________xlfnodf_SKEWP">#N/A</definedName>
    <definedName name="_______________________________________________xlfnodf_SKEWP">#N/A</definedName>
    <definedName name="______________________________________________xlfnodf_SKEWP">#N/A</definedName>
    <definedName name="_____________________________________________xlfnodf_SKEWP">#N/A</definedName>
    <definedName name="____________________________________________xlfnodf_SKEWP">#N/A</definedName>
    <definedName name="___________________________________________xlfnodf_SKEWP">#N/A</definedName>
    <definedName name="__________________________________________xlfnodf_SKEWP">#N/A</definedName>
    <definedName name="_________________________________________xlfnodf_SKEWP">#N/A</definedName>
    <definedName name="________________________________________xlfnodf_SKEWP">#N/A</definedName>
    <definedName name="_______________________________________xlfnodf_SKEWP">#N/A</definedName>
    <definedName name="______________________________________xlfnodf_SKEWP">#N/A</definedName>
    <definedName name="_____________________________________xlfnodf_SKEWP">#N/A</definedName>
    <definedName name="____________________________________xlfnodf_SKEWP">#N/A</definedName>
    <definedName name="___________________________________xlfnodf_SKEWP">#N/A</definedName>
    <definedName name="__________________________________xlfnodf_SKEWP">#N/A</definedName>
    <definedName name="_________________________________xlfnodf_SKEWP">#N/A</definedName>
    <definedName name="________________________________xlfnodf_SKEWP">#N/A</definedName>
    <definedName name="_______________________________xlfnodf_SKEWP">#N/A</definedName>
    <definedName name="______________________________xlfnodf_SKEWP">#N/A</definedName>
    <definedName name="_____________________________xlfnodf_SKEWP">#N/A</definedName>
    <definedName name="____________________________xlfnodf_SKEWP">#N/A</definedName>
    <definedName name="___________________________xlfnodf_SKEWP">#N/A</definedName>
    <definedName name="__________________________xlfnodf_SKEWP">#N/A</definedName>
    <definedName name="_________________________xlfnodf_SKEWP">#N/A</definedName>
    <definedName name="________________________xlfnodf_SKEWP">#N/A</definedName>
    <definedName name="_______________________xlfnodf_SKEWP">#N/A</definedName>
    <definedName name="______________________xlfnodf_SKEWP">#N/A</definedName>
    <definedName name="_____________________xlfnodf_SKEWP">#N/A</definedName>
    <definedName name="____________________xlfnodf_SKEWP">#N/A</definedName>
    <definedName name="___________________xlfnodf_SKEWP">#N/A</definedName>
    <definedName name="__________________xlfnodf_SKEWP">#N/A</definedName>
    <definedName name="_________________xlfnodf_SKEWP">#N/A</definedName>
    <definedName name="________________xlfnodf_SKEWP">#N/A</definedName>
    <definedName name="_______________xlfnodf_SKEWP">#N/A</definedName>
    <definedName name="______________xlfnodf_SKEWP">#N/A</definedName>
    <definedName name="_____________xlfnodf_SKEWP">#N/A</definedName>
    <definedName name="____________xlfnodf_SKEWP">#N/A</definedName>
    <definedName name="___________xlfnodf_SKEWP">#N/A</definedName>
    <definedName name="__________xlfnodf_SKEWP">#N/A</definedName>
    <definedName name="_________xlfnodf_SKEWP">#N/A</definedName>
    <definedName name="________xlfnodf_SKEWP">#N/A</definedName>
    <definedName name="_______xlfnodf_SKEWP">#N/A</definedName>
    <definedName name="______xlfnodf_SKEWP">#N/A</definedName>
    <definedName name="_____xlfnodf_SKEWP">#N/A</definedName>
    <definedName name="____xlfn_IFERROR">NA()</definedName>
    <definedName name="____xlfnodf_SKEWP">#N/A</definedName>
    <definedName name="___xlfn_IFERROR">NA()</definedName>
    <definedName name="___xlfnodf.SKEWP" hidden="1">#NAME?</definedName>
    <definedName name="___xlfnodf_SKEWP">#N/A</definedName>
    <definedName name="__50">#REF!</definedName>
    <definedName name="__xlfn_IFERROR">NA()</definedName>
    <definedName name="__xlfnodf_SKEWP">#N/A</definedName>
    <definedName name="_xlnm._FilterDatabase" localSheetId="1" hidden="1">②試合スケジュール!#REF!</definedName>
    <definedName name="_xlnm._FilterDatabase" localSheetId="0" hidden="1">'プルダウンリストマスター（チーム名・リーグ構成）'!$H$1:$M$117</definedName>
    <definedName name="_xlnm.Print_Area" localSheetId="1">②試合スケジュール!$A$1:$U$593</definedName>
    <definedName name="_xlnm.Print_Area" localSheetId="2">③リーグ組分け!$A$1:$Q$160</definedName>
    <definedName name="_xlnm.Print_Area" localSheetId="3">④ﾘｰｸﾞ勝敗!$A$1:$AV$287</definedName>
    <definedName name="_xlnm.Print_Titles" localSheetId="1">②試合スケジュール!$1:$2</definedName>
    <definedName name="_xlnm.Print_Titles" localSheetId="2">③リーグ組分け!$1:$1</definedName>
    <definedName name="WBGT">#REF!</definedName>
    <definedName name="浦安50" localSheetId="1">#REF!</definedName>
    <definedName name="浦安50" localSheetId="2">#REF!</definedName>
    <definedName name="浦安50" localSheetId="3">#REF!</definedName>
    <definedName name="浦安50">#REF!</definedName>
    <definedName name="資料2023">#REF!</definedName>
    <definedName name="事業計画" localSheetId="2">#REF!</definedName>
    <definedName name="事業計画">#REF!</definedName>
    <definedName name="川嶋スケジュール">#REF!</definedName>
    <definedName name="配布数" localSheetId="2">#REF!</definedName>
    <definedName name="配布数">#REF!</definedName>
    <definedName name="表紙" localSheetId="2">#REF!</definedName>
    <definedName name="表紙">#REF!</definedName>
    <definedName name="予選リーグ" localSheetId="2">#REF!</definedName>
    <definedName name="予選リーグ">#REF!</definedName>
    <definedName name="予定表">#REF!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259" i="75" l="1"/>
  <c r="AD200" i="75"/>
  <c r="AA200" i="75"/>
  <c r="X200" i="75"/>
  <c r="U200" i="75"/>
  <c r="R200" i="75"/>
  <c r="O200" i="75"/>
  <c r="L200" i="75"/>
  <c r="I200" i="75"/>
  <c r="F200" i="75"/>
  <c r="C200" i="75"/>
  <c r="Y66" i="75"/>
  <c r="AK41" i="75"/>
  <c r="AH41" i="75"/>
  <c r="AE41" i="75"/>
  <c r="AB41" i="75"/>
  <c r="Y41" i="75"/>
  <c r="AK39" i="75"/>
  <c r="AH39" i="75"/>
  <c r="AE39" i="75"/>
  <c r="AB39" i="75"/>
  <c r="Y39" i="75"/>
  <c r="AK37" i="75"/>
  <c r="AH37" i="75"/>
  <c r="AE37" i="75"/>
  <c r="AB37" i="75"/>
  <c r="Y37" i="75"/>
  <c r="V37" i="75"/>
  <c r="S37" i="75"/>
  <c r="P37" i="75"/>
  <c r="M37" i="75"/>
  <c r="AK35" i="75"/>
  <c r="AH35" i="75"/>
  <c r="AE35" i="75"/>
  <c r="AB35" i="75"/>
  <c r="Y35" i="75"/>
  <c r="V35" i="75"/>
  <c r="S35" i="75"/>
  <c r="P35" i="75"/>
  <c r="M35" i="75"/>
  <c r="J35" i="75"/>
  <c r="AK33" i="75"/>
  <c r="AH33" i="75"/>
  <c r="AE33" i="75"/>
  <c r="AB33" i="75"/>
  <c r="Y33" i="75"/>
  <c r="V33" i="75"/>
  <c r="S33" i="75"/>
  <c r="P33" i="75"/>
  <c r="M33" i="75"/>
  <c r="J33" i="75"/>
  <c r="E157" i="69"/>
  <c r="D157" i="69"/>
  <c r="C157" i="69"/>
  <c r="E156" i="69"/>
  <c r="D156" i="69"/>
  <c r="C156" i="69"/>
  <c r="E155" i="69"/>
  <c r="D155" i="69"/>
  <c r="C155" i="69"/>
  <c r="D154" i="69"/>
  <c r="C154" i="69"/>
  <c r="D153" i="69"/>
  <c r="C153" i="69"/>
  <c r="D152" i="69"/>
  <c r="C152" i="69"/>
  <c r="G144" i="69" s="1"/>
  <c r="C151" i="69"/>
  <c r="C150" i="69"/>
  <c r="C149" i="69"/>
  <c r="J142" i="69"/>
  <c r="I142" i="69"/>
  <c r="H142" i="69"/>
  <c r="G142" i="69"/>
  <c r="F142" i="69"/>
  <c r="E142" i="69"/>
  <c r="D142" i="69"/>
  <c r="C142" i="69"/>
  <c r="I141" i="69"/>
  <c r="H141" i="69"/>
  <c r="G141" i="69"/>
  <c r="F141" i="69"/>
  <c r="E141" i="69"/>
  <c r="D141" i="69"/>
  <c r="C141" i="69"/>
  <c r="H140" i="69"/>
  <c r="G140" i="69"/>
  <c r="F140" i="69"/>
  <c r="E140" i="69"/>
  <c r="D140" i="69"/>
  <c r="C140" i="69"/>
  <c r="G139" i="69"/>
  <c r="F139" i="69"/>
  <c r="E139" i="69"/>
  <c r="D139" i="69"/>
  <c r="C139" i="69"/>
  <c r="F138" i="69"/>
  <c r="E138" i="69"/>
  <c r="D138" i="69"/>
  <c r="C138" i="69"/>
  <c r="E137" i="69"/>
  <c r="D137" i="69"/>
  <c r="C137" i="69"/>
  <c r="D136" i="69"/>
  <c r="C136" i="69"/>
  <c r="C135" i="69"/>
  <c r="G132" i="69" s="1"/>
  <c r="I127" i="69"/>
  <c r="H127" i="69"/>
  <c r="G127" i="69"/>
  <c r="F127" i="69"/>
  <c r="E127" i="69"/>
  <c r="D127" i="69"/>
  <c r="C127" i="69"/>
  <c r="I126" i="69"/>
  <c r="H126" i="69"/>
  <c r="G126" i="69"/>
  <c r="F126" i="69"/>
  <c r="E126" i="69"/>
  <c r="D126" i="69"/>
  <c r="C126" i="69"/>
  <c r="H125" i="69"/>
  <c r="G125" i="69"/>
  <c r="F125" i="69"/>
  <c r="E125" i="69"/>
  <c r="D125" i="69"/>
  <c r="C125" i="69"/>
  <c r="H124" i="69"/>
  <c r="G124" i="69"/>
  <c r="F124" i="69"/>
  <c r="E124" i="69"/>
  <c r="C124" i="69"/>
  <c r="G123" i="69"/>
  <c r="F123" i="69"/>
  <c r="E123" i="69"/>
  <c r="D123" i="69"/>
  <c r="C123" i="69"/>
  <c r="G122" i="69"/>
  <c r="F122" i="69"/>
  <c r="E122" i="69"/>
  <c r="D122" i="69"/>
  <c r="C122" i="69"/>
  <c r="F121" i="69"/>
  <c r="E121" i="69"/>
  <c r="D121" i="69"/>
  <c r="C121" i="69"/>
  <c r="F120" i="69"/>
  <c r="E120" i="69"/>
  <c r="D120" i="69"/>
  <c r="C120" i="69"/>
  <c r="E119" i="69"/>
  <c r="D119" i="69"/>
  <c r="C119" i="69"/>
  <c r="E118" i="69"/>
  <c r="D118" i="69"/>
  <c r="C118" i="69"/>
  <c r="D117" i="69"/>
  <c r="C117" i="69"/>
  <c r="D116" i="69"/>
  <c r="C116" i="69"/>
  <c r="C115" i="69"/>
  <c r="C114" i="69"/>
  <c r="K108" i="69"/>
  <c r="J108" i="69"/>
  <c r="I108" i="69"/>
  <c r="H108" i="69"/>
  <c r="G108" i="69"/>
  <c r="F108" i="69"/>
  <c r="E108" i="69"/>
  <c r="D108" i="69"/>
  <c r="C108" i="69"/>
  <c r="J107" i="69"/>
  <c r="I107" i="69"/>
  <c r="H107" i="69"/>
  <c r="G107" i="69"/>
  <c r="F107" i="69"/>
  <c r="E107" i="69"/>
  <c r="D107" i="69"/>
  <c r="C107" i="69"/>
  <c r="I106" i="69"/>
  <c r="H106" i="69"/>
  <c r="G106" i="69"/>
  <c r="F106" i="69"/>
  <c r="E106" i="69"/>
  <c r="D106" i="69"/>
  <c r="C106" i="69"/>
  <c r="H105" i="69"/>
  <c r="G105" i="69"/>
  <c r="F105" i="69"/>
  <c r="E105" i="69"/>
  <c r="D105" i="69"/>
  <c r="C105" i="69"/>
  <c r="G104" i="69"/>
  <c r="F104" i="69"/>
  <c r="E104" i="69"/>
  <c r="D104" i="69"/>
  <c r="C104" i="69"/>
  <c r="F103" i="69"/>
  <c r="E103" i="69"/>
  <c r="D103" i="69"/>
  <c r="C103" i="69"/>
  <c r="G97" i="69" s="1"/>
  <c r="E102" i="69"/>
  <c r="D102" i="69"/>
  <c r="C102" i="69"/>
  <c r="D101" i="69"/>
  <c r="C101" i="69"/>
  <c r="C100" i="69"/>
  <c r="O94" i="69"/>
  <c r="N94" i="69"/>
  <c r="M94" i="69"/>
  <c r="L94" i="69"/>
  <c r="K94" i="69"/>
  <c r="J94" i="69"/>
  <c r="I94" i="69"/>
  <c r="H94" i="69"/>
  <c r="G94" i="69"/>
  <c r="F94" i="69"/>
  <c r="E94" i="69"/>
  <c r="D94" i="69"/>
  <c r="C94" i="69"/>
  <c r="N93" i="69"/>
  <c r="M93" i="69"/>
  <c r="L93" i="69"/>
  <c r="K93" i="69"/>
  <c r="J93" i="69"/>
  <c r="I93" i="69"/>
  <c r="H93" i="69"/>
  <c r="G93" i="69"/>
  <c r="F93" i="69"/>
  <c r="E93" i="69"/>
  <c r="D93" i="69"/>
  <c r="C93" i="69"/>
  <c r="M92" i="69"/>
  <c r="L92" i="69"/>
  <c r="K92" i="69"/>
  <c r="J92" i="69"/>
  <c r="I92" i="69"/>
  <c r="H92" i="69"/>
  <c r="G92" i="69"/>
  <c r="F92" i="69"/>
  <c r="E92" i="69"/>
  <c r="D92" i="69"/>
  <c r="C92" i="69"/>
  <c r="L91" i="69"/>
  <c r="K91" i="69"/>
  <c r="J91" i="69"/>
  <c r="I91" i="69"/>
  <c r="H91" i="69"/>
  <c r="G91" i="69"/>
  <c r="F91" i="69"/>
  <c r="E91" i="69"/>
  <c r="D91" i="69"/>
  <c r="C91" i="69"/>
  <c r="K90" i="69"/>
  <c r="J90" i="69"/>
  <c r="I90" i="69"/>
  <c r="H90" i="69"/>
  <c r="G90" i="69"/>
  <c r="F90" i="69"/>
  <c r="E90" i="69"/>
  <c r="D90" i="69"/>
  <c r="C90" i="69"/>
  <c r="J89" i="69"/>
  <c r="I89" i="69"/>
  <c r="H89" i="69"/>
  <c r="G89" i="69"/>
  <c r="F89" i="69"/>
  <c r="E89" i="69"/>
  <c r="D89" i="69"/>
  <c r="C89" i="69"/>
  <c r="I88" i="69"/>
  <c r="H88" i="69"/>
  <c r="G88" i="69"/>
  <c r="F88" i="69"/>
  <c r="E88" i="69"/>
  <c r="D88" i="69"/>
  <c r="C88" i="69"/>
  <c r="H87" i="69"/>
  <c r="G87" i="69"/>
  <c r="F87" i="69"/>
  <c r="E87" i="69"/>
  <c r="D87" i="69"/>
  <c r="C87" i="69"/>
  <c r="G86" i="69"/>
  <c r="F86" i="69"/>
  <c r="E86" i="69"/>
  <c r="D86" i="69"/>
  <c r="C86" i="69"/>
  <c r="F85" i="69"/>
  <c r="E85" i="69"/>
  <c r="D85" i="69"/>
  <c r="C85" i="69"/>
  <c r="E84" i="69"/>
  <c r="D84" i="69"/>
  <c r="G79" i="69" s="1"/>
  <c r="H79" i="69" s="1"/>
  <c r="C84" i="69"/>
  <c r="D83" i="69"/>
  <c r="C83" i="69"/>
  <c r="C82" i="69"/>
  <c r="M77" i="69"/>
  <c r="L77" i="69"/>
  <c r="K77" i="69"/>
  <c r="J77" i="69"/>
  <c r="I77" i="69"/>
  <c r="H77" i="69"/>
  <c r="G77" i="69"/>
  <c r="F77" i="69"/>
  <c r="E77" i="69"/>
  <c r="D77" i="69"/>
  <c r="C77" i="69"/>
  <c r="L76" i="69"/>
  <c r="K76" i="69"/>
  <c r="J76" i="69"/>
  <c r="I76" i="69"/>
  <c r="H76" i="69"/>
  <c r="G76" i="69"/>
  <c r="F76" i="69"/>
  <c r="E76" i="69"/>
  <c r="D76" i="69"/>
  <c r="C76" i="69"/>
  <c r="K75" i="69"/>
  <c r="J75" i="69"/>
  <c r="I75" i="69"/>
  <c r="H75" i="69"/>
  <c r="G75" i="69"/>
  <c r="F75" i="69"/>
  <c r="E75" i="69"/>
  <c r="D75" i="69"/>
  <c r="C75" i="69"/>
  <c r="J74" i="69"/>
  <c r="I74" i="69"/>
  <c r="H74" i="69"/>
  <c r="G74" i="69"/>
  <c r="F74" i="69"/>
  <c r="E74" i="69"/>
  <c r="D74" i="69"/>
  <c r="C74" i="69"/>
  <c r="I73" i="69"/>
  <c r="H73" i="69"/>
  <c r="G73" i="69"/>
  <c r="F73" i="69"/>
  <c r="E73" i="69"/>
  <c r="D73" i="69"/>
  <c r="C73" i="69"/>
  <c r="H72" i="69"/>
  <c r="G72" i="69"/>
  <c r="F72" i="69"/>
  <c r="E72" i="69"/>
  <c r="D72" i="69"/>
  <c r="C72" i="69"/>
  <c r="G71" i="69"/>
  <c r="F71" i="69"/>
  <c r="E71" i="69"/>
  <c r="D71" i="69"/>
  <c r="C71" i="69"/>
  <c r="F70" i="69"/>
  <c r="E70" i="69"/>
  <c r="D70" i="69"/>
  <c r="C70" i="69"/>
  <c r="E69" i="69"/>
  <c r="D69" i="69"/>
  <c r="C69" i="69"/>
  <c r="D68" i="69"/>
  <c r="G64" i="69" s="1"/>
  <c r="C68" i="69"/>
  <c r="C67" i="69"/>
  <c r="M62" i="69"/>
  <c r="L62" i="69"/>
  <c r="K62" i="69"/>
  <c r="J62" i="69"/>
  <c r="I62" i="69"/>
  <c r="H62" i="69"/>
  <c r="G62" i="69"/>
  <c r="F62" i="69"/>
  <c r="E62" i="69"/>
  <c r="D62" i="69"/>
  <c r="C62" i="69"/>
  <c r="L61" i="69"/>
  <c r="K61" i="69"/>
  <c r="J61" i="69"/>
  <c r="I61" i="69"/>
  <c r="H61" i="69"/>
  <c r="G61" i="69"/>
  <c r="F61" i="69"/>
  <c r="E61" i="69"/>
  <c r="D61" i="69"/>
  <c r="C61" i="69"/>
  <c r="K60" i="69"/>
  <c r="J60" i="69"/>
  <c r="I60" i="69"/>
  <c r="H60" i="69"/>
  <c r="G60" i="69"/>
  <c r="F60" i="69"/>
  <c r="E60" i="69"/>
  <c r="D60" i="69"/>
  <c r="C60" i="69"/>
  <c r="J59" i="69"/>
  <c r="I59" i="69"/>
  <c r="H59" i="69"/>
  <c r="G59" i="69"/>
  <c r="F59" i="69"/>
  <c r="E59" i="69"/>
  <c r="D59" i="69"/>
  <c r="C59" i="69"/>
  <c r="I58" i="69"/>
  <c r="H58" i="69"/>
  <c r="G58" i="69"/>
  <c r="F58" i="69"/>
  <c r="E58" i="69"/>
  <c r="D58" i="69"/>
  <c r="C58" i="69"/>
  <c r="H57" i="69"/>
  <c r="G57" i="69"/>
  <c r="F57" i="69"/>
  <c r="E57" i="69"/>
  <c r="D57" i="69"/>
  <c r="C57" i="69"/>
  <c r="G56" i="69"/>
  <c r="F56" i="69"/>
  <c r="E56" i="69"/>
  <c r="D56" i="69"/>
  <c r="C56" i="69"/>
  <c r="F55" i="69"/>
  <c r="E55" i="69"/>
  <c r="D55" i="69"/>
  <c r="C55" i="69"/>
  <c r="E54" i="69"/>
  <c r="D54" i="69"/>
  <c r="C54" i="69"/>
  <c r="D53" i="69"/>
  <c r="G49" i="69" s="1"/>
  <c r="C53" i="69"/>
  <c r="C52" i="69"/>
  <c r="N46" i="69"/>
  <c r="M46" i="69"/>
  <c r="L46" i="69"/>
  <c r="K46" i="69"/>
  <c r="J46" i="69"/>
  <c r="I46" i="69"/>
  <c r="H46" i="69"/>
  <c r="G46" i="69"/>
  <c r="F46" i="69"/>
  <c r="E46" i="69"/>
  <c r="D46" i="69"/>
  <c r="C46" i="69"/>
  <c r="M45" i="69"/>
  <c r="L45" i="69"/>
  <c r="K45" i="69"/>
  <c r="J45" i="69"/>
  <c r="I45" i="69"/>
  <c r="H45" i="69"/>
  <c r="G45" i="69"/>
  <c r="F45" i="69"/>
  <c r="E45" i="69"/>
  <c r="D45" i="69"/>
  <c r="C45" i="69"/>
  <c r="L44" i="69"/>
  <c r="K44" i="69"/>
  <c r="J44" i="69"/>
  <c r="I44" i="69"/>
  <c r="H44" i="69"/>
  <c r="G44" i="69"/>
  <c r="F44" i="69"/>
  <c r="E44" i="69"/>
  <c r="D44" i="69"/>
  <c r="C44" i="69"/>
  <c r="K43" i="69"/>
  <c r="J43" i="69"/>
  <c r="I43" i="69"/>
  <c r="H43" i="69"/>
  <c r="G43" i="69"/>
  <c r="F43" i="69"/>
  <c r="E43" i="69"/>
  <c r="D43" i="69"/>
  <c r="C43" i="69"/>
  <c r="J42" i="69"/>
  <c r="I42" i="69"/>
  <c r="H42" i="69"/>
  <c r="G42" i="69"/>
  <c r="F42" i="69"/>
  <c r="E42" i="69"/>
  <c r="D42" i="69"/>
  <c r="C42" i="69"/>
  <c r="I41" i="69"/>
  <c r="H41" i="69"/>
  <c r="G41" i="69"/>
  <c r="F41" i="69"/>
  <c r="E41" i="69"/>
  <c r="D41" i="69"/>
  <c r="C41" i="69"/>
  <c r="H40" i="69"/>
  <c r="G40" i="69"/>
  <c r="F40" i="69"/>
  <c r="E40" i="69"/>
  <c r="D40" i="69"/>
  <c r="C40" i="69"/>
  <c r="G39" i="69"/>
  <c r="F39" i="69"/>
  <c r="E39" i="69"/>
  <c r="D39" i="69"/>
  <c r="C39" i="69"/>
  <c r="F38" i="69"/>
  <c r="E38" i="69"/>
  <c r="D38" i="69"/>
  <c r="G32" i="69" s="1"/>
  <c r="H32" i="69" s="1"/>
  <c r="C38" i="69"/>
  <c r="E37" i="69"/>
  <c r="D37" i="69"/>
  <c r="C37" i="69"/>
  <c r="D36" i="69"/>
  <c r="C36" i="69"/>
  <c r="C35" i="69"/>
  <c r="M30" i="69"/>
  <c r="L30" i="69"/>
  <c r="K30" i="69"/>
  <c r="J30" i="69"/>
  <c r="I30" i="69"/>
  <c r="H30" i="69"/>
  <c r="G30" i="69"/>
  <c r="F30" i="69"/>
  <c r="E30" i="69"/>
  <c r="D30" i="69"/>
  <c r="C30" i="69"/>
  <c r="L29" i="69"/>
  <c r="K29" i="69"/>
  <c r="J29" i="69"/>
  <c r="I29" i="69"/>
  <c r="H29" i="69"/>
  <c r="G29" i="69"/>
  <c r="F29" i="69"/>
  <c r="E29" i="69"/>
  <c r="D29" i="69"/>
  <c r="C29" i="69"/>
  <c r="K28" i="69"/>
  <c r="J28" i="69"/>
  <c r="I28" i="69"/>
  <c r="H28" i="69"/>
  <c r="G28" i="69"/>
  <c r="F28" i="69"/>
  <c r="E28" i="69"/>
  <c r="D28" i="69"/>
  <c r="C28" i="69"/>
  <c r="J27" i="69"/>
  <c r="I27" i="69"/>
  <c r="H27" i="69"/>
  <c r="G27" i="69"/>
  <c r="F27" i="69"/>
  <c r="E27" i="69"/>
  <c r="D27" i="69"/>
  <c r="C27" i="69"/>
  <c r="I26" i="69"/>
  <c r="H26" i="69"/>
  <c r="G26" i="69"/>
  <c r="F26" i="69"/>
  <c r="E26" i="69"/>
  <c r="D26" i="69"/>
  <c r="C26" i="69"/>
  <c r="H25" i="69"/>
  <c r="G25" i="69"/>
  <c r="F25" i="69"/>
  <c r="G17" i="69" s="1"/>
  <c r="E25" i="69"/>
  <c r="D25" i="69"/>
  <c r="C25" i="69"/>
  <c r="G24" i="69"/>
  <c r="F24" i="69"/>
  <c r="E24" i="69"/>
  <c r="D24" i="69"/>
  <c r="C24" i="69"/>
  <c r="F23" i="69"/>
  <c r="E23" i="69"/>
  <c r="D23" i="69"/>
  <c r="C23" i="69"/>
  <c r="E22" i="69"/>
  <c r="D22" i="69"/>
  <c r="C22" i="69"/>
  <c r="D21" i="69"/>
  <c r="C21" i="69"/>
  <c r="C20" i="69"/>
  <c r="M15" i="69"/>
  <c r="L15" i="69"/>
  <c r="K15" i="69"/>
  <c r="J15" i="69"/>
  <c r="I15" i="69"/>
  <c r="H15" i="69"/>
  <c r="G15" i="69"/>
  <c r="F15" i="69"/>
  <c r="E15" i="69"/>
  <c r="D15" i="69"/>
  <c r="C15" i="69"/>
  <c r="L14" i="69"/>
  <c r="K14" i="69"/>
  <c r="J14" i="69"/>
  <c r="I14" i="69"/>
  <c r="H14" i="69"/>
  <c r="G14" i="69"/>
  <c r="F14" i="69"/>
  <c r="E14" i="69"/>
  <c r="D14" i="69"/>
  <c r="C14" i="69"/>
  <c r="K13" i="69"/>
  <c r="J13" i="69"/>
  <c r="I13" i="69"/>
  <c r="H13" i="69"/>
  <c r="G13" i="69"/>
  <c r="F13" i="69"/>
  <c r="E13" i="69"/>
  <c r="D13" i="69"/>
  <c r="C13" i="69"/>
  <c r="J12" i="69"/>
  <c r="I12" i="69"/>
  <c r="H12" i="69"/>
  <c r="G12" i="69"/>
  <c r="F12" i="69"/>
  <c r="E12" i="69"/>
  <c r="D12" i="69"/>
  <c r="C12" i="69"/>
  <c r="I11" i="69"/>
  <c r="H11" i="69"/>
  <c r="G11" i="69"/>
  <c r="F11" i="69"/>
  <c r="E11" i="69"/>
  <c r="D11" i="69"/>
  <c r="C11" i="69"/>
  <c r="H10" i="69"/>
  <c r="G10" i="69"/>
  <c r="F10" i="69"/>
  <c r="E10" i="69"/>
  <c r="D10" i="69"/>
  <c r="C10" i="69"/>
  <c r="G9" i="69"/>
  <c r="F9" i="69"/>
  <c r="E9" i="69"/>
  <c r="D9" i="69"/>
  <c r="C9" i="69"/>
  <c r="F8" i="69"/>
  <c r="E8" i="69"/>
  <c r="D8" i="69"/>
  <c r="C8" i="69"/>
  <c r="E7" i="69"/>
  <c r="D7" i="69"/>
  <c r="C7" i="69"/>
  <c r="G2" i="69" s="1"/>
  <c r="H2" i="69" s="1"/>
  <c r="D6" i="69"/>
  <c r="C6" i="69"/>
  <c r="C5" i="69"/>
  <c r="S592" i="62"/>
  <c r="N592" i="62"/>
  <c r="L592" i="62"/>
  <c r="J592" i="62"/>
  <c r="H592" i="62"/>
  <c r="F592" i="62"/>
  <c r="D592" i="62"/>
  <c r="B592" i="62"/>
  <c r="S591" i="62"/>
  <c r="S590" i="62"/>
  <c r="H589" i="62"/>
  <c r="F589" i="62"/>
  <c r="S588" i="62"/>
  <c r="K588" i="62"/>
  <c r="J588" i="62"/>
  <c r="I588" i="62"/>
  <c r="H588" i="62"/>
  <c r="G588" i="62"/>
  <c r="F588" i="62"/>
  <c r="E588" i="62"/>
  <c r="D588" i="62"/>
  <c r="B588" i="62"/>
  <c r="S586" i="62"/>
  <c r="H585" i="62"/>
  <c r="J585" i="62" s="1"/>
  <c r="F585" i="62"/>
  <c r="S584" i="62"/>
  <c r="L584" i="62"/>
  <c r="J584" i="62"/>
  <c r="H584" i="62"/>
  <c r="F584" i="62"/>
  <c r="D584" i="62"/>
  <c r="B584" i="62"/>
  <c r="S583" i="62"/>
  <c r="S582" i="62"/>
  <c r="F581" i="62"/>
  <c r="S580" i="62"/>
  <c r="L580" i="62"/>
  <c r="J580" i="62"/>
  <c r="H580" i="62"/>
  <c r="F580" i="62"/>
  <c r="D580" i="62"/>
  <c r="B580" i="62"/>
  <c r="S579" i="62"/>
  <c r="S578" i="62"/>
  <c r="F577" i="62"/>
  <c r="S576" i="62"/>
  <c r="K576" i="62"/>
  <c r="J576" i="62"/>
  <c r="I576" i="62"/>
  <c r="H576" i="62"/>
  <c r="G576" i="62"/>
  <c r="F576" i="62"/>
  <c r="E576" i="62"/>
  <c r="D576" i="62"/>
  <c r="B576" i="62"/>
  <c r="S574" i="62"/>
  <c r="F573" i="62"/>
  <c r="S572" i="62"/>
  <c r="L572" i="62"/>
  <c r="J572" i="62"/>
  <c r="H572" i="62"/>
  <c r="F572" i="62"/>
  <c r="D572" i="62"/>
  <c r="B572" i="62"/>
  <c r="S571" i="62"/>
  <c r="S570" i="62"/>
  <c r="F569" i="62"/>
  <c r="H569" i="62" s="1"/>
  <c r="W568" i="62"/>
  <c r="W567" i="62"/>
  <c r="S566" i="62"/>
  <c r="K566" i="62"/>
  <c r="J566" i="62"/>
  <c r="I566" i="62"/>
  <c r="H566" i="62"/>
  <c r="G566" i="62"/>
  <c r="F566" i="62"/>
  <c r="E566" i="62"/>
  <c r="D566" i="62"/>
  <c r="B566" i="62"/>
  <c r="S564" i="62"/>
  <c r="F563" i="62"/>
  <c r="S562" i="62"/>
  <c r="N562" i="62"/>
  <c r="L562" i="62"/>
  <c r="J562" i="62"/>
  <c r="H562" i="62"/>
  <c r="F562" i="62"/>
  <c r="D562" i="62"/>
  <c r="B562" i="62"/>
  <c r="S561" i="62"/>
  <c r="S560" i="62"/>
  <c r="H559" i="62"/>
  <c r="J559" i="62" s="1"/>
  <c r="L559" i="62" s="1"/>
  <c r="N559" i="62" s="1"/>
  <c r="F559" i="62"/>
  <c r="S558" i="62"/>
  <c r="K558" i="62"/>
  <c r="J558" i="62"/>
  <c r="I558" i="62"/>
  <c r="H558" i="62"/>
  <c r="G558" i="62"/>
  <c r="F558" i="62"/>
  <c r="E558" i="62"/>
  <c r="D558" i="62"/>
  <c r="B558" i="62"/>
  <c r="S556" i="62"/>
  <c r="H555" i="62"/>
  <c r="J555" i="62" s="1"/>
  <c r="F555" i="62"/>
  <c r="S554" i="62"/>
  <c r="J554" i="62"/>
  <c r="H554" i="62"/>
  <c r="F554" i="62"/>
  <c r="D554" i="62"/>
  <c r="B554" i="62"/>
  <c r="S552" i="62"/>
  <c r="F551" i="62"/>
  <c r="H551" i="62" s="1"/>
  <c r="S550" i="62"/>
  <c r="M550" i="62"/>
  <c r="L550" i="62"/>
  <c r="K550" i="62"/>
  <c r="J550" i="62"/>
  <c r="I550" i="62"/>
  <c r="H550" i="62"/>
  <c r="G550" i="62"/>
  <c r="F550" i="62"/>
  <c r="E550" i="62"/>
  <c r="D550" i="62"/>
  <c r="B550" i="62"/>
  <c r="S549" i="62"/>
  <c r="S548" i="62"/>
  <c r="H547" i="62"/>
  <c r="J547" i="62" s="1"/>
  <c r="L547" i="62" s="1"/>
  <c r="F547" i="62"/>
  <c r="I546" i="62"/>
  <c r="S546" i="62" s="1"/>
  <c r="H546" i="62"/>
  <c r="G546" i="62"/>
  <c r="S545" i="62" s="1"/>
  <c r="F546" i="62"/>
  <c r="E546" i="62"/>
  <c r="S544" i="62" s="1"/>
  <c r="D546" i="62"/>
  <c r="B546" i="62"/>
  <c r="F543" i="62"/>
  <c r="H543" i="62" s="1"/>
  <c r="V545" i="62" s="1"/>
  <c r="S542" i="62"/>
  <c r="M542" i="62"/>
  <c r="L542" i="62"/>
  <c r="K542" i="62"/>
  <c r="J542" i="62"/>
  <c r="I542" i="62"/>
  <c r="H542" i="62"/>
  <c r="G542" i="62"/>
  <c r="F542" i="62"/>
  <c r="E542" i="62"/>
  <c r="D542" i="62"/>
  <c r="B542" i="62"/>
  <c r="S541" i="62"/>
  <c r="S540" i="62"/>
  <c r="F539" i="62"/>
  <c r="H539" i="62" s="1"/>
  <c r="J539" i="62" s="1"/>
  <c r="L539" i="62" s="1"/>
  <c r="W538" i="62"/>
  <c r="S537" i="62"/>
  <c r="O537" i="62"/>
  <c r="N537" i="62"/>
  <c r="M537" i="62"/>
  <c r="L537" i="62"/>
  <c r="K537" i="62"/>
  <c r="J537" i="62"/>
  <c r="I537" i="62"/>
  <c r="H537" i="62"/>
  <c r="F537" i="62"/>
  <c r="G537" i="62" s="1"/>
  <c r="E537" i="62"/>
  <c r="D537" i="62"/>
  <c r="B537" i="62"/>
  <c r="S536" i="62"/>
  <c r="S535" i="62"/>
  <c r="F534" i="62"/>
  <c r="H534" i="62" s="1"/>
  <c r="J534" i="62" s="1"/>
  <c r="L534" i="62" s="1"/>
  <c r="N534" i="62" s="1"/>
  <c r="S533" i="62"/>
  <c r="M533" i="62"/>
  <c r="L533" i="62"/>
  <c r="J533" i="62"/>
  <c r="K533" i="62" s="1"/>
  <c r="I533" i="62"/>
  <c r="H533" i="62"/>
  <c r="G533" i="62"/>
  <c r="F533" i="62"/>
  <c r="E533" i="62"/>
  <c r="D533" i="62"/>
  <c r="B533" i="62"/>
  <c r="S532" i="62"/>
  <c r="S531" i="62"/>
  <c r="F530" i="62"/>
  <c r="H530" i="62" s="1"/>
  <c r="S529" i="62"/>
  <c r="M529" i="62"/>
  <c r="L529" i="62"/>
  <c r="K529" i="62"/>
  <c r="J529" i="62"/>
  <c r="I529" i="62"/>
  <c r="H529" i="62"/>
  <c r="G529" i="62"/>
  <c r="F529" i="62"/>
  <c r="E529" i="62"/>
  <c r="D529" i="62"/>
  <c r="B529" i="62"/>
  <c r="S528" i="62"/>
  <c r="S527" i="62"/>
  <c r="F526" i="62"/>
  <c r="H526" i="62" s="1"/>
  <c r="J526" i="62" s="1"/>
  <c r="L526" i="62" s="1"/>
  <c r="S525" i="62"/>
  <c r="M525" i="62"/>
  <c r="L525" i="62"/>
  <c r="J525" i="62"/>
  <c r="K525" i="62" s="1"/>
  <c r="I525" i="62"/>
  <c r="H525" i="62"/>
  <c r="G525" i="62"/>
  <c r="F525" i="62"/>
  <c r="E525" i="62"/>
  <c r="D525" i="62"/>
  <c r="B525" i="62"/>
  <c r="S524" i="62"/>
  <c r="S523" i="62"/>
  <c r="F522" i="62"/>
  <c r="H522" i="62" s="1"/>
  <c r="S521" i="62"/>
  <c r="I521" i="62"/>
  <c r="H521" i="62"/>
  <c r="G521" i="62"/>
  <c r="S520" i="62" s="1"/>
  <c r="F521" i="62"/>
  <c r="E521" i="62"/>
  <c r="D521" i="62"/>
  <c r="B521" i="62"/>
  <c r="S519" i="62"/>
  <c r="F518" i="62"/>
  <c r="H518" i="62" s="1"/>
  <c r="V520" i="62" s="1"/>
  <c r="S517" i="62"/>
  <c r="M517" i="62"/>
  <c r="L517" i="62"/>
  <c r="K517" i="62"/>
  <c r="J517" i="62"/>
  <c r="I517" i="62"/>
  <c r="H517" i="62"/>
  <c r="G517" i="62"/>
  <c r="F517" i="62"/>
  <c r="E517" i="62"/>
  <c r="D517" i="62"/>
  <c r="B517" i="62"/>
  <c r="S516" i="62"/>
  <c r="S515" i="62"/>
  <c r="H514" i="62"/>
  <c r="F514" i="62"/>
  <c r="W513" i="62"/>
  <c r="S512" i="62"/>
  <c r="N512" i="62"/>
  <c r="L512" i="62"/>
  <c r="J512" i="62"/>
  <c r="H512" i="62"/>
  <c r="F512" i="62"/>
  <c r="D512" i="62"/>
  <c r="B512" i="62"/>
  <c r="S511" i="62"/>
  <c r="S510" i="62"/>
  <c r="F509" i="62"/>
  <c r="H509" i="62" s="1"/>
  <c r="J509" i="62" s="1"/>
  <c r="L509" i="62" s="1"/>
  <c r="N509" i="62" s="1"/>
  <c r="S508" i="62"/>
  <c r="L508" i="62"/>
  <c r="J508" i="62"/>
  <c r="H508" i="62"/>
  <c r="F508" i="62"/>
  <c r="D508" i="62"/>
  <c r="B508" i="62"/>
  <c r="S507" i="62"/>
  <c r="S506" i="62"/>
  <c r="J505" i="62"/>
  <c r="L505" i="62" s="1"/>
  <c r="H505" i="62"/>
  <c r="F505" i="62"/>
  <c r="V507" i="62" s="1"/>
  <c r="S504" i="62"/>
  <c r="J504" i="62"/>
  <c r="H504" i="62"/>
  <c r="F504" i="62"/>
  <c r="D504" i="62"/>
  <c r="B504" i="62"/>
  <c r="S502" i="62"/>
  <c r="H501" i="62"/>
  <c r="J501" i="62" s="1"/>
  <c r="V503" i="62" s="1"/>
  <c r="F501" i="62"/>
  <c r="S500" i="62"/>
  <c r="M500" i="62"/>
  <c r="L500" i="62"/>
  <c r="J500" i="62"/>
  <c r="K500" i="62" s="1"/>
  <c r="I500" i="62"/>
  <c r="H500" i="62"/>
  <c r="G500" i="62"/>
  <c r="F500" i="62"/>
  <c r="E500" i="62"/>
  <c r="D500" i="62"/>
  <c r="B500" i="62"/>
  <c r="S499" i="62"/>
  <c r="S498" i="62"/>
  <c r="J497" i="62"/>
  <c r="L497" i="62" s="1"/>
  <c r="H497" i="62"/>
  <c r="F497" i="62"/>
  <c r="V499" i="62" s="1"/>
  <c r="S496" i="62"/>
  <c r="M496" i="62"/>
  <c r="L496" i="62"/>
  <c r="J496" i="62"/>
  <c r="K496" i="62" s="1"/>
  <c r="I496" i="62"/>
  <c r="H496" i="62"/>
  <c r="G496" i="62"/>
  <c r="F496" i="62"/>
  <c r="E496" i="62"/>
  <c r="D496" i="62"/>
  <c r="B496" i="62"/>
  <c r="S495" i="62"/>
  <c r="S494" i="62"/>
  <c r="H493" i="62"/>
  <c r="J493" i="62" s="1"/>
  <c r="F493" i="62"/>
  <c r="S492" i="62"/>
  <c r="M492" i="62"/>
  <c r="L492" i="62"/>
  <c r="J492" i="62"/>
  <c r="K492" i="62" s="1"/>
  <c r="I492" i="62"/>
  <c r="H492" i="62"/>
  <c r="G492" i="62"/>
  <c r="F492" i="62"/>
  <c r="E492" i="62"/>
  <c r="D492" i="62"/>
  <c r="B492" i="62"/>
  <c r="S491" i="62"/>
  <c r="S490" i="62"/>
  <c r="J489" i="62"/>
  <c r="L489" i="62" s="1"/>
  <c r="H489" i="62"/>
  <c r="F489" i="62"/>
  <c r="V491" i="62" s="1"/>
  <c r="S488" i="62"/>
  <c r="L488" i="62"/>
  <c r="J488" i="62"/>
  <c r="H488" i="62"/>
  <c r="F488" i="62"/>
  <c r="D488" i="62"/>
  <c r="B488" i="62"/>
  <c r="S487" i="62"/>
  <c r="S486" i="62"/>
  <c r="H485" i="62"/>
  <c r="F485" i="62"/>
  <c r="S484" i="62"/>
  <c r="M484" i="62"/>
  <c r="L484" i="62"/>
  <c r="K484" i="62"/>
  <c r="J484" i="62"/>
  <c r="I484" i="62"/>
  <c r="H484" i="62"/>
  <c r="G484" i="62"/>
  <c r="F484" i="62"/>
  <c r="E484" i="62"/>
  <c r="D484" i="62"/>
  <c r="B484" i="62"/>
  <c r="S483" i="62"/>
  <c r="S482" i="62"/>
  <c r="F481" i="62"/>
  <c r="H481" i="62" s="1"/>
  <c r="W480" i="62"/>
  <c r="S479" i="62"/>
  <c r="J479" i="62"/>
  <c r="H479" i="62"/>
  <c r="F479" i="62"/>
  <c r="D479" i="62"/>
  <c r="B479" i="62"/>
  <c r="S477" i="62"/>
  <c r="J476" i="62"/>
  <c r="H476" i="62"/>
  <c r="F476" i="62"/>
  <c r="V478" i="62" s="1"/>
  <c r="S475" i="62"/>
  <c r="L475" i="62"/>
  <c r="J475" i="62"/>
  <c r="H475" i="62"/>
  <c r="F475" i="62"/>
  <c r="D475" i="62"/>
  <c r="B475" i="62"/>
  <c r="S474" i="62"/>
  <c r="S473" i="62"/>
  <c r="H472" i="62"/>
  <c r="F472" i="62"/>
  <c r="S471" i="62"/>
  <c r="M471" i="62"/>
  <c r="L471" i="62"/>
  <c r="K471" i="62"/>
  <c r="J471" i="62"/>
  <c r="I471" i="62"/>
  <c r="H471" i="62"/>
  <c r="G471" i="62"/>
  <c r="F471" i="62"/>
  <c r="E471" i="62"/>
  <c r="D471" i="62"/>
  <c r="B471" i="62"/>
  <c r="S470" i="62"/>
  <c r="S469" i="62"/>
  <c r="F468" i="62"/>
  <c r="H468" i="62" s="1"/>
  <c r="J468" i="62" s="1"/>
  <c r="L468" i="62" s="1"/>
  <c r="S467" i="62"/>
  <c r="M467" i="62"/>
  <c r="L467" i="62"/>
  <c r="K467" i="62"/>
  <c r="J467" i="62"/>
  <c r="I467" i="62"/>
  <c r="H467" i="62"/>
  <c r="G467" i="62"/>
  <c r="F467" i="62"/>
  <c r="E467" i="62"/>
  <c r="D467" i="62"/>
  <c r="B467" i="62"/>
  <c r="S466" i="62"/>
  <c r="S465" i="62"/>
  <c r="H464" i="62"/>
  <c r="F464" i="62"/>
  <c r="S463" i="62"/>
  <c r="M463" i="62"/>
  <c r="L463" i="62"/>
  <c r="K463" i="62"/>
  <c r="J463" i="62"/>
  <c r="I463" i="62"/>
  <c r="H463" i="62"/>
  <c r="G463" i="62"/>
  <c r="F463" i="62"/>
  <c r="E463" i="62"/>
  <c r="D463" i="62"/>
  <c r="B463" i="62"/>
  <c r="S462" i="62"/>
  <c r="S461" i="62"/>
  <c r="F460" i="62"/>
  <c r="H460" i="62" s="1"/>
  <c r="J460" i="62" s="1"/>
  <c r="L460" i="62" s="1"/>
  <c r="S459" i="62"/>
  <c r="M459" i="62"/>
  <c r="L459" i="62"/>
  <c r="K459" i="62"/>
  <c r="J459" i="62"/>
  <c r="I459" i="62"/>
  <c r="H459" i="62"/>
  <c r="G459" i="62"/>
  <c r="F459" i="62"/>
  <c r="E459" i="62"/>
  <c r="D459" i="62"/>
  <c r="B459" i="62"/>
  <c r="S458" i="62"/>
  <c r="S457" i="62"/>
  <c r="H456" i="62"/>
  <c r="F456" i="62"/>
  <c r="S455" i="62"/>
  <c r="M455" i="62"/>
  <c r="L455" i="62"/>
  <c r="K455" i="62"/>
  <c r="J455" i="62"/>
  <c r="I455" i="62"/>
  <c r="H455" i="62"/>
  <c r="G455" i="62"/>
  <c r="F455" i="62"/>
  <c r="E455" i="62"/>
  <c r="D455" i="62"/>
  <c r="B455" i="62"/>
  <c r="S454" i="62"/>
  <c r="S453" i="62"/>
  <c r="F452" i="62"/>
  <c r="H452" i="62" s="1"/>
  <c r="J452" i="62" s="1"/>
  <c r="L452" i="62" s="1"/>
  <c r="S451" i="62"/>
  <c r="M451" i="62"/>
  <c r="L451" i="62"/>
  <c r="K451" i="62"/>
  <c r="J451" i="62"/>
  <c r="I451" i="62"/>
  <c r="H451" i="62"/>
  <c r="G451" i="62"/>
  <c r="F451" i="62"/>
  <c r="E451" i="62"/>
  <c r="D451" i="62"/>
  <c r="B451" i="62"/>
  <c r="S450" i="62"/>
  <c r="S449" i="62"/>
  <c r="H448" i="62"/>
  <c r="F448" i="62"/>
  <c r="S447" i="62"/>
  <c r="M447" i="62"/>
  <c r="L447" i="62"/>
  <c r="K447" i="62"/>
  <c r="J447" i="62"/>
  <c r="I447" i="62"/>
  <c r="H447" i="62"/>
  <c r="G447" i="62"/>
  <c r="F447" i="62"/>
  <c r="E447" i="62"/>
  <c r="D447" i="62"/>
  <c r="B447" i="62"/>
  <c r="S446" i="62"/>
  <c r="S445" i="62"/>
  <c r="F444" i="62"/>
  <c r="H444" i="62" s="1"/>
  <c r="J444" i="62" s="1"/>
  <c r="L444" i="62" s="1"/>
  <c r="S443" i="62"/>
  <c r="M443" i="62"/>
  <c r="L443" i="62"/>
  <c r="K443" i="62"/>
  <c r="J443" i="62"/>
  <c r="I443" i="62"/>
  <c r="H443" i="62"/>
  <c r="G443" i="62"/>
  <c r="F443" i="62"/>
  <c r="E443" i="62"/>
  <c r="D443" i="62"/>
  <c r="B443" i="62"/>
  <c r="S442" i="62"/>
  <c r="S441" i="62"/>
  <c r="H440" i="62"/>
  <c r="J440" i="62" s="1"/>
  <c r="L440" i="62" s="1"/>
  <c r="F440" i="62"/>
  <c r="V442" i="62" s="1"/>
  <c r="S439" i="62"/>
  <c r="L439" i="62"/>
  <c r="J439" i="62"/>
  <c r="H439" i="62"/>
  <c r="F439" i="62"/>
  <c r="D439" i="62"/>
  <c r="B439" i="62"/>
  <c r="S438" i="62"/>
  <c r="S437" i="62"/>
  <c r="F436" i="62"/>
  <c r="S435" i="62"/>
  <c r="M435" i="62"/>
  <c r="L435" i="62"/>
  <c r="J435" i="62"/>
  <c r="K435" i="62" s="1"/>
  <c r="I435" i="62"/>
  <c r="H435" i="62"/>
  <c r="G435" i="62"/>
  <c r="F435" i="62"/>
  <c r="E435" i="62"/>
  <c r="D435" i="62"/>
  <c r="B435" i="62"/>
  <c r="S434" i="62"/>
  <c r="S433" i="62"/>
  <c r="H432" i="62"/>
  <c r="J432" i="62" s="1"/>
  <c r="L432" i="62" s="1"/>
  <c r="F432" i="62"/>
  <c r="S431" i="62"/>
  <c r="I431" i="62"/>
  <c r="H431" i="62"/>
  <c r="G431" i="62"/>
  <c r="S430" i="62" s="1"/>
  <c r="F431" i="62"/>
  <c r="E431" i="62"/>
  <c r="D431" i="62"/>
  <c r="B431" i="62"/>
  <c r="S429" i="62"/>
  <c r="H428" i="62"/>
  <c r="F428" i="62"/>
  <c r="V430" i="62" s="1"/>
  <c r="S427" i="62"/>
  <c r="L427" i="62"/>
  <c r="J427" i="62"/>
  <c r="H427" i="62"/>
  <c r="F427" i="62"/>
  <c r="D427" i="62"/>
  <c r="B427" i="62"/>
  <c r="S426" i="62"/>
  <c r="S425" i="62"/>
  <c r="H424" i="62"/>
  <c r="J424" i="62" s="1"/>
  <c r="L424" i="62" s="1"/>
  <c r="F424" i="62"/>
  <c r="V426" i="62" s="1"/>
  <c r="S423" i="62"/>
  <c r="M423" i="62"/>
  <c r="L423" i="62"/>
  <c r="K423" i="62"/>
  <c r="J423" i="62"/>
  <c r="I423" i="62"/>
  <c r="H423" i="62"/>
  <c r="G423" i="62"/>
  <c r="F423" i="62"/>
  <c r="E423" i="62"/>
  <c r="D423" i="62"/>
  <c r="B423" i="62"/>
  <c r="S422" i="62"/>
  <c r="S421" i="62"/>
  <c r="F420" i="62"/>
  <c r="H420" i="62" s="1"/>
  <c r="S419" i="62"/>
  <c r="M419" i="62"/>
  <c r="L419" i="62"/>
  <c r="K419" i="62"/>
  <c r="J419" i="62"/>
  <c r="I419" i="62"/>
  <c r="H419" i="62"/>
  <c r="G419" i="62"/>
  <c r="F419" i="62"/>
  <c r="E419" i="62"/>
  <c r="D419" i="62"/>
  <c r="B419" i="62"/>
  <c r="S418" i="62"/>
  <c r="S417" i="62"/>
  <c r="H416" i="62"/>
  <c r="J416" i="62" s="1"/>
  <c r="L416" i="62" s="1"/>
  <c r="F416" i="62"/>
  <c r="S415" i="62"/>
  <c r="L415" i="62"/>
  <c r="J415" i="62"/>
  <c r="H415" i="62"/>
  <c r="F415" i="62"/>
  <c r="D415" i="62"/>
  <c r="B415" i="62"/>
  <c r="S414" i="62"/>
  <c r="S413" i="62"/>
  <c r="F412" i="62"/>
  <c r="S411" i="62"/>
  <c r="M411" i="62"/>
  <c r="L411" i="62"/>
  <c r="J411" i="62"/>
  <c r="K411" i="62" s="1"/>
  <c r="I411" i="62"/>
  <c r="H411" i="62"/>
  <c r="G411" i="62"/>
  <c r="F411" i="62"/>
  <c r="E411" i="62"/>
  <c r="D411" i="62"/>
  <c r="B411" i="62"/>
  <c r="S410" i="62"/>
  <c r="S409" i="62"/>
  <c r="H408" i="62"/>
  <c r="J408" i="62" s="1"/>
  <c r="L408" i="62" s="1"/>
  <c r="F408" i="62"/>
  <c r="S407" i="62"/>
  <c r="M407" i="62"/>
  <c r="L407" i="62"/>
  <c r="K407" i="62"/>
  <c r="J407" i="62"/>
  <c r="I407" i="62"/>
  <c r="H407" i="62"/>
  <c r="G407" i="62"/>
  <c r="F407" i="62"/>
  <c r="E407" i="62"/>
  <c r="D407" i="62"/>
  <c r="B407" i="62"/>
  <c r="S406" i="62"/>
  <c r="S405" i="62"/>
  <c r="F404" i="62"/>
  <c r="S403" i="62"/>
  <c r="M403" i="62"/>
  <c r="L403" i="62"/>
  <c r="J403" i="62"/>
  <c r="K403" i="62" s="1"/>
  <c r="I403" i="62"/>
  <c r="H403" i="62"/>
  <c r="G403" i="62"/>
  <c r="F403" i="62"/>
  <c r="E403" i="62"/>
  <c r="D403" i="62"/>
  <c r="B403" i="62"/>
  <c r="S402" i="62"/>
  <c r="S401" i="62"/>
  <c r="H400" i="62"/>
  <c r="J400" i="62" s="1"/>
  <c r="L400" i="62" s="1"/>
  <c r="F400" i="62"/>
  <c r="V402" i="62" s="1"/>
  <c r="S399" i="62"/>
  <c r="M399" i="62"/>
  <c r="L399" i="62"/>
  <c r="K399" i="62"/>
  <c r="J399" i="62"/>
  <c r="I399" i="62"/>
  <c r="H399" i="62"/>
  <c r="G399" i="62"/>
  <c r="F399" i="62"/>
  <c r="E399" i="62"/>
  <c r="D399" i="62"/>
  <c r="B399" i="62"/>
  <c r="S398" i="62"/>
  <c r="S397" i="62"/>
  <c r="F396" i="62"/>
  <c r="S395" i="62"/>
  <c r="M395" i="62"/>
  <c r="L395" i="62"/>
  <c r="J395" i="62"/>
  <c r="K395" i="62" s="1"/>
  <c r="I395" i="62"/>
  <c r="H395" i="62"/>
  <c r="G395" i="62"/>
  <c r="F395" i="62"/>
  <c r="E395" i="62"/>
  <c r="D395" i="62"/>
  <c r="B395" i="62"/>
  <c r="S394" i="62"/>
  <c r="S393" i="62"/>
  <c r="H392" i="62"/>
  <c r="J392" i="62" s="1"/>
  <c r="L392" i="62" s="1"/>
  <c r="F392" i="62"/>
  <c r="S391" i="62"/>
  <c r="L391" i="62"/>
  <c r="J391" i="62"/>
  <c r="H391" i="62"/>
  <c r="F391" i="62"/>
  <c r="D391" i="62"/>
  <c r="B391" i="62"/>
  <c r="S390" i="62"/>
  <c r="S389" i="62"/>
  <c r="F388" i="62"/>
  <c r="H388" i="62" s="1"/>
  <c r="J388" i="62" s="1"/>
  <c r="L388" i="62" s="1"/>
  <c r="S387" i="62"/>
  <c r="M387" i="62"/>
  <c r="L387" i="62"/>
  <c r="J387" i="62"/>
  <c r="K387" i="62" s="1"/>
  <c r="I387" i="62"/>
  <c r="H387" i="62"/>
  <c r="G387" i="62"/>
  <c r="F387" i="62"/>
  <c r="E387" i="62"/>
  <c r="D387" i="62"/>
  <c r="B387" i="62"/>
  <c r="S386" i="62"/>
  <c r="S385" i="62"/>
  <c r="F384" i="62"/>
  <c r="H384" i="62" s="1"/>
  <c r="S383" i="62"/>
  <c r="M383" i="62"/>
  <c r="L383" i="62"/>
  <c r="K383" i="62"/>
  <c r="J383" i="62"/>
  <c r="I383" i="62"/>
  <c r="H383" i="62"/>
  <c r="G383" i="62"/>
  <c r="F383" i="62"/>
  <c r="E383" i="62"/>
  <c r="D383" i="62"/>
  <c r="B383" i="62"/>
  <c r="S382" i="62"/>
  <c r="S381" i="62"/>
  <c r="F380" i="62"/>
  <c r="H380" i="62" s="1"/>
  <c r="J380" i="62" s="1"/>
  <c r="L380" i="62" s="1"/>
  <c r="S379" i="62"/>
  <c r="M379" i="62"/>
  <c r="L379" i="62"/>
  <c r="J379" i="62"/>
  <c r="K379" i="62" s="1"/>
  <c r="I379" i="62"/>
  <c r="H379" i="62"/>
  <c r="G379" i="62"/>
  <c r="F379" i="62"/>
  <c r="E379" i="62"/>
  <c r="D379" i="62"/>
  <c r="B379" i="62"/>
  <c r="S378" i="62"/>
  <c r="S377" i="62"/>
  <c r="F376" i="62"/>
  <c r="H376" i="62" s="1"/>
  <c r="S375" i="62"/>
  <c r="L375" i="62"/>
  <c r="J375" i="62"/>
  <c r="H375" i="62"/>
  <c r="F375" i="62"/>
  <c r="D375" i="62"/>
  <c r="B375" i="62"/>
  <c r="S374" i="62"/>
  <c r="S373" i="62"/>
  <c r="H372" i="62"/>
  <c r="J372" i="62" s="1"/>
  <c r="F372" i="62"/>
  <c r="S371" i="62"/>
  <c r="M371" i="62"/>
  <c r="L371" i="62"/>
  <c r="J371" i="62"/>
  <c r="K371" i="62" s="1"/>
  <c r="I371" i="62"/>
  <c r="H371" i="62"/>
  <c r="G371" i="62"/>
  <c r="F371" i="62"/>
  <c r="E371" i="62"/>
  <c r="D371" i="62"/>
  <c r="B371" i="62"/>
  <c r="S370" i="62"/>
  <c r="S369" i="62"/>
  <c r="J368" i="62"/>
  <c r="L368" i="62" s="1"/>
  <c r="H368" i="62"/>
  <c r="F368" i="62"/>
  <c r="V370" i="62" s="1"/>
  <c r="W367" i="62"/>
  <c r="S366" i="62"/>
  <c r="J366" i="62"/>
  <c r="H366" i="62"/>
  <c r="F366" i="62"/>
  <c r="D366" i="62"/>
  <c r="B366" i="62"/>
  <c r="S364" i="62"/>
  <c r="F363" i="62"/>
  <c r="H363" i="62" s="1"/>
  <c r="S362" i="62"/>
  <c r="L362" i="62"/>
  <c r="J362" i="62"/>
  <c r="H362" i="62"/>
  <c r="F362" i="62"/>
  <c r="D362" i="62"/>
  <c r="B362" i="62"/>
  <c r="S361" i="62"/>
  <c r="S360" i="62"/>
  <c r="H359" i="62"/>
  <c r="J359" i="62" s="1"/>
  <c r="F359" i="62"/>
  <c r="S358" i="62"/>
  <c r="M358" i="62"/>
  <c r="L358" i="62"/>
  <c r="J358" i="62"/>
  <c r="K358" i="62" s="1"/>
  <c r="I358" i="62"/>
  <c r="H358" i="62"/>
  <c r="G358" i="62"/>
  <c r="F358" i="62"/>
  <c r="E358" i="62"/>
  <c r="D358" i="62"/>
  <c r="B358" i="62"/>
  <c r="S357" i="62"/>
  <c r="S356" i="62"/>
  <c r="J355" i="62"/>
  <c r="L355" i="62" s="1"/>
  <c r="H355" i="62"/>
  <c r="F355" i="62"/>
  <c r="S354" i="62"/>
  <c r="L354" i="62"/>
  <c r="J354" i="62"/>
  <c r="H354" i="62"/>
  <c r="F354" i="62"/>
  <c r="D354" i="62"/>
  <c r="B354" i="62"/>
  <c r="S353" i="62"/>
  <c r="S352" i="62"/>
  <c r="H351" i="62"/>
  <c r="J351" i="62" s="1"/>
  <c r="L351" i="62" s="1"/>
  <c r="F351" i="62"/>
  <c r="V353" i="62" s="1"/>
  <c r="S350" i="62"/>
  <c r="M350" i="62"/>
  <c r="L350" i="62"/>
  <c r="K350" i="62"/>
  <c r="J350" i="62"/>
  <c r="I350" i="62"/>
  <c r="H350" i="62"/>
  <c r="G350" i="62"/>
  <c r="F350" i="62"/>
  <c r="E350" i="62"/>
  <c r="D350" i="62"/>
  <c r="B350" i="62"/>
  <c r="S349" i="62"/>
  <c r="S348" i="62"/>
  <c r="F347" i="62"/>
  <c r="H347" i="62" s="1"/>
  <c r="S346" i="62"/>
  <c r="M346" i="62"/>
  <c r="L346" i="62"/>
  <c r="K346" i="62"/>
  <c r="J346" i="62"/>
  <c r="I346" i="62"/>
  <c r="H346" i="62"/>
  <c r="G346" i="62"/>
  <c r="F346" i="62"/>
  <c r="E346" i="62"/>
  <c r="D346" i="62"/>
  <c r="B346" i="62"/>
  <c r="S345" i="62"/>
  <c r="S344" i="62"/>
  <c r="H343" i="62"/>
  <c r="J343" i="62" s="1"/>
  <c r="L343" i="62" s="1"/>
  <c r="F343" i="62"/>
  <c r="S342" i="62"/>
  <c r="M342" i="62"/>
  <c r="L342" i="62"/>
  <c r="K342" i="62"/>
  <c r="J342" i="62"/>
  <c r="I342" i="62"/>
  <c r="H342" i="62"/>
  <c r="G342" i="62"/>
  <c r="F342" i="62"/>
  <c r="E342" i="62"/>
  <c r="D342" i="62"/>
  <c r="B342" i="62"/>
  <c r="S341" i="62"/>
  <c r="S340" i="62"/>
  <c r="F339" i="62"/>
  <c r="H339" i="62" s="1"/>
  <c r="J339" i="62" s="1"/>
  <c r="L339" i="62" s="1"/>
  <c r="S338" i="62"/>
  <c r="M338" i="62"/>
  <c r="L338" i="62"/>
  <c r="K338" i="62"/>
  <c r="J338" i="62"/>
  <c r="I338" i="62"/>
  <c r="H338" i="62"/>
  <c r="G338" i="62"/>
  <c r="F338" i="62"/>
  <c r="E338" i="62"/>
  <c r="D338" i="62"/>
  <c r="B338" i="62"/>
  <c r="S337" i="62"/>
  <c r="S336" i="62"/>
  <c r="H335" i="62"/>
  <c r="J335" i="62" s="1"/>
  <c r="L335" i="62" s="1"/>
  <c r="F335" i="62"/>
  <c r="V337" i="62" s="1"/>
  <c r="I334" i="62"/>
  <c r="S334" i="62" s="1"/>
  <c r="H334" i="62"/>
  <c r="G334" i="62"/>
  <c r="S333" i="62" s="1"/>
  <c r="F334" i="62"/>
  <c r="E334" i="62"/>
  <c r="D334" i="62"/>
  <c r="B334" i="62"/>
  <c r="S332" i="62"/>
  <c r="F331" i="62"/>
  <c r="H331" i="62" s="1"/>
  <c r="V333" i="62" s="1"/>
  <c r="S330" i="62"/>
  <c r="L330" i="62"/>
  <c r="J330" i="62"/>
  <c r="H330" i="62"/>
  <c r="F330" i="62"/>
  <c r="D330" i="62"/>
  <c r="B330" i="62"/>
  <c r="S329" i="62"/>
  <c r="S328" i="62"/>
  <c r="H327" i="62"/>
  <c r="J327" i="62" s="1"/>
  <c r="F327" i="62"/>
  <c r="S326" i="62"/>
  <c r="M326" i="62"/>
  <c r="L326" i="62"/>
  <c r="J326" i="62"/>
  <c r="K326" i="62" s="1"/>
  <c r="I326" i="62"/>
  <c r="H326" i="62"/>
  <c r="G326" i="62"/>
  <c r="F326" i="62"/>
  <c r="E326" i="62"/>
  <c r="D326" i="62"/>
  <c r="B326" i="62"/>
  <c r="S325" i="62"/>
  <c r="S324" i="62"/>
  <c r="J323" i="62"/>
  <c r="L323" i="62" s="1"/>
  <c r="H323" i="62"/>
  <c r="F323" i="62"/>
  <c r="V325" i="62" s="1"/>
  <c r="S322" i="62"/>
  <c r="M322" i="62"/>
  <c r="L322" i="62"/>
  <c r="J322" i="62"/>
  <c r="K322" i="62" s="1"/>
  <c r="I322" i="62"/>
  <c r="H322" i="62"/>
  <c r="G322" i="62"/>
  <c r="F322" i="62"/>
  <c r="E322" i="62"/>
  <c r="D322" i="62"/>
  <c r="B322" i="62"/>
  <c r="S321" i="62"/>
  <c r="S320" i="62"/>
  <c r="H319" i="62"/>
  <c r="J319" i="62" s="1"/>
  <c r="F319" i="62"/>
  <c r="W318" i="62"/>
  <c r="S317" i="62"/>
  <c r="N317" i="62"/>
  <c r="L317" i="62"/>
  <c r="J317" i="62"/>
  <c r="H317" i="62"/>
  <c r="F317" i="62"/>
  <c r="D317" i="62"/>
  <c r="B317" i="62"/>
  <c r="S316" i="62"/>
  <c r="S315" i="62"/>
  <c r="F314" i="62"/>
  <c r="S313" i="62"/>
  <c r="L313" i="62"/>
  <c r="J313" i="62"/>
  <c r="H313" i="62"/>
  <c r="F313" i="62"/>
  <c r="D313" i="62"/>
  <c r="B313" i="62"/>
  <c r="S312" i="62"/>
  <c r="S311" i="62"/>
  <c r="F310" i="62"/>
  <c r="H310" i="62" s="1"/>
  <c r="S309" i="62"/>
  <c r="M309" i="62"/>
  <c r="L309" i="62"/>
  <c r="K309" i="62"/>
  <c r="J309" i="62"/>
  <c r="I309" i="62"/>
  <c r="H309" i="62"/>
  <c r="G309" i="62"/>
  <c r="F309" i="62"/>
  <c r="E309" i="62"/>
  <c r="D309" i="62"/>
  <c r="B309" i="62"/>
  <c r="S308" i="62"/>
  <c r="S307" i="62"/>
  <c r="F306" i="62"/>
  <c r="H306" i="62" s="1"/>
  <c r="J306" i="62" s="1"/>
  <c r="L306" i="62" s="1"/>
  <c r="S305" i="62"/>
  <c r="M305" i="62"/>
  <c r="L305" i="62"/>
  <c r="J305" i="62"/>
  <c r="K305" i="62" s="1"/>
  <c r="I305" i="62"/>
  <c r="H305" i="62"/>
  <c r="G305" i="62"/>
  <c r="F305" i="62"/>
  <c r="E305" i="62"/>
  <c r="D305" i="62"/>
  <c r="B305" i="62"/>
  <c r="S304" i="62"/>
  <c r="S303" i="62"/>
  <c r="F302" i="62"/>
  <c r="H302" i="62" s="1"/>
  <c r="S301" i="62"/>
  <c r="J301" i="62"/>
  <c r="H301" i="62"/>
  <c r="F301" i="62"/>
  <c r="D301" i="62"/>
  <c r="B301" i="62"/>
  <c r="S299" i="62"/>
  <c r="F298" i="62"/>
  <c r="H298" i="62" s="1"/>
  <c r="J298" i="62" s="1"/>
  <c r="S297" i="62"/>
  <c r="M297" i="62"/>
  <c r="L297" i="62"/>
  <c r="J297" i="62"/>
  <c r="K297" i="62" s="1"/>
  <c r="I297" i="62"/>
  <c r="H297" i="62"/>
  <c r="G297" i="62"/>
  <c r="F297" i="62"/>
  <c r="E297" i="62"/>
  <c r="D297" i="62"/>
  <c r="B297" i="62"/>
  <c r="S296" i="62"/>
  <c r="S295" i="62"/>
  <c r="F294" i="62"/>
  <c r="H294" i="62" s="1"/>
  <c r="S293" i="62"/>
  <c r="M293" i="62"/>
  <c r="L293" i="62"/>
  <c r="K293" i="62"/>
  <c r="J293" i="62"/>
  <c r="I293" i="62"/>
  <c r="H293" i="62"/>
  <c r="G293" i="62"/>
  <c r="F293" i="62"/>
  <c r="E293" i="62"/>
  <c r="D293" i="62"/>
  <c r="B293" i="62"/>
  <c r="S292" i="62"/>
  <c r="S291" i="62"/>
  <c r="F290" i="62"/>
  <c r="H290" i="62" s="1"/>
  <c r="J290" i="62" s="1"/>
  <c r="L290" i="62" s="1"/>
  <c r="S269" i="62"/>
  <c r="J269" i="62"/>
  <c r="H269" i="62"/>
  <c r="F269" i="62"/>
  <c r="D269" i="62"/>
  <c r="B269" i="62"/>
  <c r="S267" i="62"/>
  <c r="F266" i="62"/>
  <c r="H266" i="62" s="1"/>
  <c r="J266" i="62" s="1"/>
  <c r="S265" i="62"/>
  <c r="J265" i="62"/>
  <c r="H265" i="62"/>
  <c r="F265" i="62"/>
  <c r="D265" i="62"/>
  <c r="B265" i="62"/>
  <c r="S263" i="62"/>
  <c r="F262" i="62"/>
  <c r="H262" i="62" s="1"/>
  <c r="J262" i="62" s="1"/>
  <c r="S261" i="62"/>
  <c r="L261" i="62"/>
  <c r="J261" i="62"/>
  <c r="H261" i="62"/>
  <c r="F261" i="62"/>
  <c r="D261" i="62"/>
  <c r="B261" i="62"/>
  <c r="S260" i="62"/>
  <c r="S259" i="62"/>
  <c r="H258" i="62"/>
  <c r="J258" i="62" s="1"/>
  <c r="L258" i="62" s="1"/>
  <c r="F258" i="62"/>
  <c r="S257" i="62"/>
  <c r="M257" i="62"/>
  <c r="L257" i="62"/>
  <c r="J257" i="62"/>
  <c r="K257" i="62" s="1"/>
  <c r="I257" i="62"/>
  <c r="H257" i="62"/>
  <c r="G257" i="62"/>
  <c r="F257" i="62"/>
  <c r="E257" i="62"/>
  <c r="D257" i="62"/>
  <c r="B257" i="62"/>
  <c r="S256" i="62"/>
  <c r="S255" i="62"/>
  <c r="F254" i="62"/>
  <c r="H254" i="62" s="1"/>
  <c r="J254" i="62" s="1"/>
  <c r="L254" i="62" s="1"/>
  <c r="S253" i="62"/>
  <c r="K253" i="62"/>
  <c r="J253" i="62"/>
  <c r="I253" i="62"/>
  <c r="H253" i="62"/>
  <c r="G253" i="62"/>
  <c r="F253" i="62"/>
  <c r="E253" i="62"/>
  <c r="D253" i="62"/>
  <c r="B253" i="62"/>
  <c r="S251" i="62"/>
  <c r="H250" i="62"/>
  <c r="J250" i="62" s="1"/>
  <c r="F250" i="62"/>
  <c r="S249" i="62"/>
  <c r="H249" i="62"/>
  <c r="F249" i="62"/>
  <c r="D249" i="62"/>
  <c r="B249" i="62"/>
  <c r="S248" i="62"/>
  <c r="S247" i="62"/>
  <c r="H246" i="62"/>
  <c r="F246" i="62"/>
  <c r="S245" i="62"/>
  <c r="M245" i="62"/>
  <c r="L245" i="62"/>
  <c r="K245" i="62"/>
  <c r="J245" i="62"/>
  <c r="I245" i="62"/>
  <c r="H245" i="62"/>
  <c r="G245" i="62"/>
  <c r="F245" i="62"/>
  <c r="E245" i="62"/>
  <c r="D245" i="62"/>
  <c r="B245" i="62"/>
  <c r="S244" i="62"/>
  <c r="S243" i="62"/>
  <c r="H242" i="62"/>
  <c r="J242" i="62" s="1"/>
  <c r="L242" i="62" s="1"/>
  <c r="F242" i="62"/>
  <c r="S241" i="62"/>
  <c r="M241" i="62"/>
  <c r="L241" i="62"/>
  <c r="K241" i="62"/>
  <c r="J241" i="62"/>
  <c r="I241" i="62"/>
  <c r="H241" i="62"/>
  <c r="G241" i="62"/>
  <c r="F241" i="62"/>
  <c r="E241" i="62"/>
  <c r="D241" i="62"/>
  <c r="B241" i="62"/>
  <c r="S240" i="62"/>
  <c r="S239" i="62"/>
  <c r="H238" i="62"/>
  <c r="J238" i="62" s="1"/>
  <c r="L238" i="62" s="1"/>
  <c r="F238" i="62"/>
  <c r="S237" i="62"/>
  <c r="M237" i="62"/>
  <c r="L237" i="62"/>
  <c r="J237" i="62"/>
  <c r="K237" i="62" s="1"/>
  <c r="I237" i="62"/>
  <c r="H237" i="62"/>
  <c r="G237" i="62"/>
  <c r="F237" i="62"/>
  <c r="E237" i="62"/>
  <c r="D237" i="62"/>
  <c r="B237" i="62"/>
  <c r="S236" i="62"/>
  <c r="S235" i="62"/>
  <c r="F234" i="62"/>
  <c r="H234" i="62" s="1"/>
  <c r="J234" i="62" s="1"/>
  <c r="L234" i="62" s="1"/>
  <c r="S233" i="62"/>
  <c r="K233" i="62"/>
  <c r="J233" i="62"/>
  <c r="I233" i="62"/>
  <c r="H233" i="62"/>
  <c r="G233" i="62"/>
  <c r="F233" i="62"/>
  <c r="E233" i="62"/>
  <c r="D233" i="62"/>
  <c r="B233" i="62"/>
  <c r="S231" i="62"/>
  <c r="J230" i="62"/>
  <c r="H230" i="62"/>
  <c r="F230" i="62"/>
  <c r="S229" i="62"/>
  <c r="K229" i="62"/>
  <c r="J229" i="62"/>
  <c r="I229" i="62"/>
  <c r="H229" i="62"/>
  <c r="G229" i="62"/>
  <c r="F229" i="62"/>
  <c r="E229" i="62"/>
  <c r="D229" i="62"/>
  <c r="B229" i="62"/>
  <c r="S227" i="62"/>
  <c r="F226" i="62"/>
  <c r="H226" i="62" s="1"/>
  <c r="J226" i="62" s="1"/>
  <c r="S224" i="62"/>
  <c r="H224" i="62"/>
  <c r="F224" i="62"/>
  <c r="D224" i="62"/>
  <c r="B224" i="62"/>
  <c r="S223" i="62"/>
  <c r="S222" i="62"/>
  <c r="H221" i="62"/>
  <c r="F221" i="62"/>
  <c r="S220" i="62"/>
  <c r="I220" i="62"/>
  <c r="H220" i="62"/>
  <c r="G220" i="62"/>
  <c r="S219" i="62" s="1"/>
  <c r="F220" i="62"/>
  <c r="E220" i="62"/>
  <c r="S218" i="62" s="1"/>
  <c r="D220" i="62"/>
  <c r="B220" i="62"/>
  <c r="H217" i="62"/>
  <c r="F217" i="62"/>
  <c r="S216" i="62"/>
  <c r="M216" i="62"/>
  <c r="L216" i="62"/>
  <c r="K216" i="62"/>
  <c r="J216" i="62"/>
  <c r="I216" i="62"/>
  <c r="H216" i="62"/>
  <c r="G216" i="62"/>
  <c r="F216" i="62"/>
  <c r="E216" i="62"/>
  <c r="D216" i="62"/>
  <c r="B216" i="62"/>
  <c r="S215" i="62"/>
  <c r="S214" i="62"/>
  <c r="H213" i="62"/>
  <c r="J213" i="62" s="1"/>
  <c r="L213" i="62" s="1"/>
  <c r="F213" i="62"/>
  <c r="S212" i="62"/>
  <c r="M212" i="62"/>
  <c r="L212" i="62"/>
  <c r="J212" i="62"/>
  <c r="K212" i="62" s="1"/>
  <c r="I212" i="62"/>
  <c r="H212" i="62"/>
  <c r="G212" i="62"/>
  <c r="F212" i="62"/>
  <c r="E212" i="62"/>
  <c r="D212" i="62"/>
  <c r="B212" i="62"/>
  <c r="S211" i="62"/>
  <c r="S210" i="62"/>
  <c r="F209" i="62"/>
  <c r="H209" i="62" s="1"/>
  <c r="J209" i="62" s="1"/>
  <c r="L209" i="62" s="1"/>
  <c r="S208" i="62"/>
  <c r="N208" i="62"/>
  <c r="L208" i="62"/>
  <c r="J208" i="62"/>
  <c r="H208" i="62"/>
  <c r="F208" i="62"/>
  <c r="D208" i="62"/>
  <c r="B208" i="62"/>
  <c r="S207" i="62"/>
  <c r="S206" i="62"/>
  <c r="F205" i="62"/>
  <c r="H205" i="62" s="1"/>
  <c r="J205" i="62" s="1"/>
  <c r="L205" i="62" s="1"/>
  <c r="N205" i="62" s="1"/>
  <c r="K200" i="62"/>
  <c r="J200" i="62"/>
  <c r="I200" i="62"/>
  <c r="H200" i="62"/>
  <c r="G200" i="62"/>
  <c r="F200" i="62"/>
  <c r="E200" i="62"/>
  <c r="D200" i="62"/>
  <c r="S199" i="62"/>
  <c r="S198" i="62"/>
  <c r="F197" i="62"/>
  <c r="H197" i="62" s="1"/>
  <c r="J197" i="62" s="1"/>
  <c r="L197" i="62" s="1"/>
  <c r="N197" i="62" s="1"/>
  <c r="K196" i="62"/>
  <c r="J196" i="62"/>
  <c r="I196" i="62"/>
  <c r="H196" i="62"/>
  <c r="G196" i="62"/>
  <c r="F196" i="62"/>
  <c r="E196" i="62"/>
  <c r="D196" i="62"/>
  <c r="S195" i="62"/>
  <c r="S194" i="62"/>
  <c r="S176" i="62"/>
  <c r="K176" i="62"/>
  <c r="J176" i="62"/>
  <c r="I176" i="62"/>
  <c r="H176" i="62"/>
  <c r="G176" i="62"/>
  <c r="F176" i="62"/>
  <c r="E176" i="62"/>
  <c r="D176" i="62"/>
  <c r="S174" i="62"/>
  <c r="S151" i="62"/>
  <c r="Q151" i="62"/>
  <c r="J151" i="62"/>
  <c r="H151" i="62"/>
  <c r="F151" i="62"/>
  <c r="D151" i="62"/>
  <c r="B151" i="62"/>
  <c r="S149" i="62"/>
  <c r="F148" i="62"/>
  <c r="H148" i="62" s="1"/>
  <c r="J148" i="62" s="1"/>
  <c r="S147" i="62"/>
  <c r="M147" i="62"/>
  <c r="L147" i="62"/>
  <c r="K147" i="62"/>
  <c r="J147" i="62"/>
  <c r="I147" i="62"/>
  <c r="H147" i="62"/>
  <c r="G147" i="62"/>
  <c r="F147" i="62"/>
  <c r="E147" i="62"/>
  <c r="D147" i="62"/>
  <c r="B147" i="62"/>
  <c r="S146" i="62"/>
  <c r="S145" i="62"/>
  <c r="F144" i="62"/>
  <c r="H144" i="62" s="1"/>
  <c r="J144" i="62" s="1"/>
  <c r="L144" i="62" s="1"/>
  <c r="S143" i="62"/>
  <c r="Q143" i="62"/>
  <c r="J143" i="62"/>
  <c r="H143" i="62"/>
  <c r="F143" i="62"/>
  <c r="D143" i="62"/>
  <c r="B143" i="62"/>
  <c r="S141" i="62"/>
  <c r="H140" i="62"/>
  <c r="J140" i="62" s="1"/>
  <c r="F140" i="62"/>
  <c r="AQ151" i="75"/>
  <c r="AN151" i="75"/>
  <c r="AK151" i="75"/>
  <c r="AQ149" i="75"/>
  <c r="AN149" i="75"/>
  <c r="AK149" i="75"/>
  <c r="AQ147" i="75"/>
  <c r="AN147" i="75"/>
  <c r="AK147" i="75"/>
  <c r="AQ145" i="75"/>
  <c r="AN145" i="75"/>
  <c r="AK145" i="75"/>
  <c r="AK70" i="75"/>
  <c r="AH70" i="75"/>
  <c r="AK68" i="75"/>
  <c r="AH68" i="75"/>
  <c r="AK66" i="75"/>
  <c r="AH66" i="75"/>
  <c r="AK64" i="75"/>
  <c r="AH64" i="75"/>
  <c r="AK62" i="75"/>
  <c r="AH62" i="75"/>
  <c r="AK60" i="75"/>
  <c r="AH60" i="75"/>
  <c r="Q156" i="69"/>
  <c r="Q153" i="69"/>
  <c r="Q154" i="69" s="1"/>
  <c r="Q151" i="69"/>
  <c r="Q150" i="69"/>
  <c r="Q147" i="69"/>
  <c r="K145" i="69"/>
  <c r="J145" i="69"/>
  <c r="I145" i="69"/>
  <c r="H145" i="69"/>
  <c r="G145" i="69"/>
  <c r="F145" i="69"/>
  <c r="E145" i="69"/>
  <c r="D145" i="69"/>
  <c r="C145" i="69"/>
  <c r="Q142" i="69"/>
  <c r="K133" i="69"/>
  <c r="J133" i="69"/>
  <c r="I133" i="69"/>
  <c r="H133" i="69"/>
  <c r="G133" i="69"/>
  <c r="F133" i="69"/>
  <c r="E133" i="69"/>
  <c r="D133" i="69"/>
  <c r="C133" i="69"/>
  <c r="J132" i="69"/>
  <c r="K129" i="69"/>
  <c r="J129" i="69"/>
  <c r="I129" i="69"/>
  <c r="H129" i="69"/>
  <c r="G129" i="69"/>
  <c r="F129" i="69"/>
  <c r="E129" i="69"/>
  <c r="D129" i="69"/>
  <c r="C129" i="69"/>
  <c r="J128" i="69"/>
  <c r="I128" i="69"/>
  <c r="H128" i="69"/>
  <c r="G128" i="69"/>
  <c r="F128" i="69"/>
  <c r="E128" i="69"/>
  <c r="D128" i="69"/>
  <c r="C128" i="69"/>
  <c r="Q125" i="69"/>
  <c r="Q123" i="69"/>
  <c r="Q121" i="69"/>
  <c r="Q119" i="69"/>
  <c r="Q117" i="69"/>
  <c r="Q115" i="69"/>
  <c r="Q129" i="69" s="1"/>
  <c r="J110" i="69" s="1"/>
  <c r="Q113" i="69"/>
  <c r="L111" i="69"/>
  <c r="K111" i="69"/>
  <c r="J111" i="69"/>
  <c r="I111" i="69"/>
  <c r="H111" i="69"/>
  <c r="G111" i="69"/>
  <c r="F111" i="69"/>
  <c r="E111" i="69"/>
  <c r="D111" i="69"/>
  <c r="C111" i="69"/>
  <c r="G110" i="69"/>
  <c r="Q108" i="69"/>
  <c r="L98" i="69"/>
  <c r="K98" i="69"/>
  <c r="J98" i="69"/>
  <c r="I98" i="69"/>
  <c r="H98" i="69"/>
  <c r="G98" i="69"/>
  <c r="F98" i="69"/>
  <c r="E98" i="69"/>
  <c r="D98" i="69"/>
  <c r="C98" i="69"/>
  <c r="J97" i="69"/>
  <c r="P95" i="69"/>
  <c r="O95" i="69"/>
  <c r="N95" i="69"/>
  <c r="M95" i="69"/>
  <c r="L95" i="69"/>
  <c r="K95" i="69"/>
  <c r="J95" i="69"/>
  <c r="I95" i="69"/>
  <c r="H95" i="69"/>
  <c r="G95" i="69"/>
  <c r="F95" i="69"/>
  <c r="E95" i="69"/>
  <c r="D95" i="69"/>
  <c r="C95" i="69"/>
  <c r="Q80" i="69"/>
  <c r="P80" i="69"/>
  <c r="O80" i="69"/>
  <c r="N80" i="69"/>
  <c r="M80" i="69"/>
  <c r="L80" i="69"/>
  <c r="K80" i="69"/>
  <c r="J80" i="69"/>
  <c r="I80" i="69"/>
  <c r="H80" i="69"/>
  <c r="G80" i="69"/>
  <c r="F80" i="69"/>
  <c r="E80" i="69"/>
  <c r="D80" i="69"/>
  <c r="C80" i="69"/>
  <c r="J79" i="69"/>
  <c r="Q77" i="69"/>
  <c r="J64" i="69" s="1"/>
  <c r="N65" i="69"/>
  <c r="M65" i="69"/>
  <c r="L65" i="69"/>
  <c r="K65" i="69"/>
  <c r="J65" i="69"/>
  <c r="I65" i="69"/>
  <c r="H65" i="69"/>
  <c r="G65" i="69"/>
  <c r="F65" i="69"/>
  <c r="E65" i="69"/>
  <c r="D65" i="69"/>
  <c r="C65" i="69"/>
  <c r="Q62" i="69"/>
  <c r="N50" i="69"/>
  <c r="M50" i="69"/>
  <c r="L50" i="69"/>
  <c r="K50" i="69"/>
  <c r="J50" i="69"/>
  <c r="I50" i="69"/>
  <c r="H50" i="69"/>
  <c r="G50" i="69"/>
  <c r="F50" i="69"/>
  <c r="E50" i="69"/>
  <c r="D50" i="69"/>
  <c r="C50" i="69"/>
  <c r="J49" i="69"/>
  <c r="Q47" i="69"/>
  <c r="O47" i="69"/>
  <c r="N47" i="69"/>
  <c r="M47" i="69"/>
  <c r="L47" i="69"/>
  <c r="K47" i="69"/>
  <c r="J47" i="69"/>
  <c r="I47" i="69"/>
  <c r="H47" i="69"/>
  <c r="G47" i="69"/>
  <c r="F47" i="69"/>
  <c r="E47" i="69"/>
  <c r="D47" i="69"/>
  <c r="C47" i="69"/>
  <c r="P33" i="69"/>
  <c r="O33" i="69"/>
  <c r="N33" i="69"/>
  <c r="M33" i="69"/>
  <c r="L33" i="69"/>
  <c r="K33" i="69"/>
  <c r="J33" i="69"/>
  <c r="I33" i="69"/>
  <c r="H33" i="69"/>
  <c r="G33" i="69"/>
  <c r="F33" i="69"/>
  <c r="E33" i="69"/>
  <c r="D33" i="69"/>
  <c r="C33" i="69"/>
  <c r="J32" i="69"/>
  <c r="Q30" i="69"/>
  <c r="J17" i="69" s="1"/>
  <c r="N18" i="69"/>
  <c r="M18" i="69"/>
  <c r="L18" i="69"/>
  <c r="K18" i="69"/>
  <c r="J18" i="69"/>
  <c r="I18" i="69"/>
  <c r="H18" i="69"/>
  <c r="G18" i="69"/>
  <c r="F18" i="69"/>
  <c r="E18" i="69"/>
  <c r="D18" i="69"/>
  <c r="C18" i="69"/>
  <c r="Q15" i="69"/>
  <c r="N3" i="69"/>
  <c r="M3" i="69"/>
  <c r="L3" i="69"/>
  <c r="K3" i="69"/>
  <c r="J3" i="69"/>
  <c r="I3" i="69"/>
  <c r="H3" i="69"/>
  <c r="G3" i="69"/>
  <c r="F3" i="69"/>
  <c r="E3" i="69"/>
  <c r="D3" i="69"/>
  <c r="C3" i="69"/>
  <c r="J2" i="69"/>
  <c r="J273" i="62"/>
  <c r="H273" i="62"/>
  <c r="F273" i="62"/>
  <c r="D273" i="62"/>
  <c r="F270" i="62"/>
  <c r="H270" i="62" s="1"/>
  <c r="J270" i="62" s="1"/>
  <c r="S204" i="62"/>
  <c r="J204" i="62"/>
  <c r="H204" i="62"/>
  <c r="F204" i="62"/>
  <c r="D204" i="62"/>
  <c r="B204" i="62"/>
  <c r="S202" i="62"/>
  <c r="F201" i="62"/>
  <c r="H201" i="62" s="1"/>
  <c r="J201" i="62" s="1"/>
  <c r="B200" i="62"/>
  <c r="B196" i="62"/>
  <c r="F193" i="62"/>
  <c r="H193" i="62" s="1"/>
  <c r="J193" i="62" s="1"/>
  <c r="L193" i="62" s="1"/>
  <c r="N193" i="62" s="1"/>
  <c r="S192" i="62"/>
  <c r="M192" i="62"/>
  <c r="L192" i="62"/>
  <c r="K192" i="62"/>
  <c r="J192" i="62"/>
  <c r="I192" i="62"/>
  <c r="H192" i="62"/>
  <c r="G192" i="62"/>
  <c r="F192" i="62"/>
  <c r="E192" i="62"/>
  <c r="D192" i="62"/>
  <c r="B192" i="62"/>
  <c r="S191" i="62"/>
  <c r="S190" i="62"/>
  <c r="F189" i="62"/>
  <c r="H189" i="62" s="1"/>
  <c r="J189" i="62" s="1"/>
  <c r="L189" i="62" s="1"/>
  <c r="S188" i="62"/>
  <c r="K188" i="62"/>
  <c r="J188" i="62"/>
  <c r="I188" i="62"/>
  <c r="H188" i="62"/>
  <c r="G188" i="62"/>
  <c r="F188" i="62"/>
  <c r="E188" i="62"/>
  <c r="D188" i="62"/>
  <c r="B188" i="62"/>
  <c r="S186" i="62"/>
  <c r="F185" i="62"/>
  <c r="H185" i="62" s="1"/>
  <c r="J185" i="62" s="1"/>
  <c r="S184" i="62"/>
  <c r="J184" i="62"/>
  <c r="H184" i="62"/>
  <c r="F184" i="62"/>
  <c r="D184" i="62"/>
  <c r="B184" i="62"/>
  <c r="S182" i="62"/>
  <c r="F181" i="62"/>
  <c r="H181" i="62" s="1"/>
  <c r="J181" i="62" s="1"/>
  <c r="I180" i="62"/>
  <c r="S180" i="62" s="1"/>
  <c r="H180" i="62"/>
  <c r="G180" i="62"/>
  <c r="S179" i="62" s="1"/>
  <c r="F180" i="62"/>
  <c r="E180" i="62"/>
  <c r="D180" i="62"/>
  <c r="B180" i="62"/>
  <c r="S178" i="62"/>
  <c r="F177" i="62"/>
  <c r="H177" i="62" s="1"/>
  <c r="B176" i="62"/>
  <c r="F173" i="62"/>
  <c r="H173" i="62" s="1"/>
  <c r="J173" i="62" s="1"/>
  <c r="I172" i="62"/>
  <c r="S172" i="62" s="1"/>
  <c r="H172" i="62"/>
  <c r="G172" i="62"/>
  <c r="S171" i="62" s="1"/>
  <c r="F172" i="62"/>
  <c r="E172" i="62"/>
  <c r="S170" i="62" s="1"/>
  <c r="D172" i="62"/>
  <c r="B172" i="62"/>
  <c r="F169" i="62"/>
  <c r="H169" i="62" s="1"/>
  <c r="S168" i="62"/>
  <c r="J168" i="62"/>
  <c r="H168" i="62"/>
  <c r="F168" i="62"/>
  <c r="D168" i="62"/>
  <c r="B168" i="62"/>
  <c r="S166" i="62"/>
  <c r="F165" i="62"/>
  <c r="H165" i="62" s="1"/>
  <c r="J165" i="62" s="1"/>
  <c r="I164" i="62"/>
  <c r="S164" i="62" s="1"/>
  <c r="H164" i="62"/>
  <c r="G164" i="62"/>
  <c r="S163" i="62" s="1"/>
  <c r="F164" i="62"/>
  <c r="E164" i="62"/>
  <c r="S162" i="62" s="1"/>
  <c r="D164" i="62"/>
  <c r="B164" i="62"/>
  <c r="F161" i="62"/>
  <c r="H161" i="62" s="1"/>
  <c r="S160" i="62"/>
  <c r="K160" i="62"/>
  <c r="J160" i="62"/>
  <c r="I160" i="62"/>
  <c r="H160" i="62"/>
  <c r="G160" i="62"/>
  <c r="F160" i="62"/>
  <c r="E160" i="62"/>
  <c r="D160" i="62"/>
  <c r="B160" i="62"/>
  <c r="S158" i="62"/>
  <c r="F157" i="62"/>
  <c r="H157" i="62" s="1"/>
  <c r="J157" i="62" s="1"/>
  <c r="S156" i="62"/>
  <c r="K156" i="62"/>
  <c r="J156" i="62"/>
  <c r="I156" i="62"/>
  <c r="H156" i="62"/>
  <c r="G156" i="62"/>
  <c r="F156" i="62"/>
  <c r="E156" i="62"/>
  <c r="D156" i="62"/>
  <c r="B156" i="62"/>
  <c r="S154" i="62"/>
  <c r="F153" i="62"/>
  <c r="H153" i="62" s="1"/>
  <c r="J153" i="62" s="1"/>
  <c r="S139" i="62"/>
  <c r="Q139" i="62"/>
  <c r="L139" i="62"/>
  <c r="J139" i="62"/>
  <c r="H139" i="62"/>
  <c r="F139" i="62"/>
  <c r="D139" i="62"/>
  <c r="B139" i="62"/>
  <c r="S138" i="62"/>
  <c r="S137" i="62"/>
  <c r="F136" i="62"/>
  <c r="H136" i="62" s="1"/>
  <c r="J136" i="62" s="1"/>
  <c r="L136" i="62" s="1"/>
  <c r="S135" i="62"/>
  <c r="H135" i="62"/>
  <c r="F135" i="62"/>
  <c r="D135" i="62"/>
  <c r="B135" i="62"/>
  <c r="S134" i="62"/>
  <c r="S133" i="62"/>
  <c r="F132" i="62"/>
  <c r="H132" i="62" s="1"/>
  <c r="S131" i="62"/>
  <c r="Q131" i="62"/>
  <c r="L131" i="62"/>
  <c r="J131" i="62"/>
  <c r="H131" i="62"/>
  <c r="F131" i="62"/>
  <c r="D131" i="62"/>
  <c r="B131" i="62"/>
  <c r="S130" i="62"/>
  <c r="S129" i="62"/>
  <c r="H128" i="62"/>
  <c r="J128" i="62" s="1"/>
  <c r="L128" i="62" s="1"/>
  <c r="F128" i="62"/>
  <c r="I127" i="62"/>
  <c r="S127" i="62" s="1"/>
  <c r="H127" i="62"/>
  <c r="G127" i="62"/>
  <c r="S126" i="62" s="1"/>
  <c r="F127" i="62"/>
  <c r="E127" i="62"/>
  <c r="S125" i="62" s="1"/>
  <c r="D127" i="62"/>
  <c r="B127" i="62"/>
  <c r="F124" i="62"/>
  <c r="H124" i="62" s="1"/>
  <c r="S123" i="62"/>
  <c r="Q123" i="62"/>
  <c r="M123" i="62"/>
  <c r="L123" i="62"/>
  <c r="J123" i="62"/>
  <c r="K123" i="62" s="1"/>
  <c r="I123" i="62"/>
  <c r="H123" i="62"/>
  <c r="G123" i="62"/>
  <c r="F123" i="62"/>
  <c r="E123" i="62"/>
  <c r="D123" i="62"/>
  <c r="S122" i="62"/>
  <c r="S121" i="62"/>
  <c r="F120" i="62"/>
  <c r="H120" i="62" s="1"/>
  <c r="J120" i="62" s="1"/>
  <c r="L120" i="62" s="1"/>
  <c r="S119" i="62"/>
  <c r="Q119" i="62"/>
  <c r="O119" i="62"/>
  <c r="N119" i="62"/>
  <c r="L119" i="62"/>
  <c r="M119" i="62" s="1"/>
  <c r="K119" i="62"/>
  <c r="J119" i="62"/>
  <c r="I119" i="62"/>
  <c r="H119" i="62"/>
  <c r="G119" i="62"/>
  <c r="F119" i="62"/>
  <c r="E119" i="62"/>
  <c r="D119" i="62"/>
  <c r="B119" i="62"/>
  <c r="S118" i="62"/>
  <c r="S117" i="62"/>
  <c r="F116" i="62"/>
  <c r="H116" i="62" s="1"/>
  <c r="J116" i="62" s="1"/>
  <c r="L116" i="62" s="1"/>
  <c r="N116" i="62" s="1"/>
  <c r="S115" i="62"/>
  <c r="L115" i="62"/>
  <c r="J115" i="62"/>
  <c r="H115" i="62"/>
  <c r="F115" i="62"/>
  <c r="D115" i="62"/>
  <c r="B115" i="62"/>
  <c r="S114" i="62"/>
  <c r="S113" i="62"/>
  <c r="S109" i="62"/>
  <c r="Q109" i="62"/>
  <c r="B109" i="62"/>
  <c r="S107" i="62"/>
  <c r="F106" i="62"/>
  <c r="H106" i="62" s="1"/>
  <c r="J106" i="62" s="1"/>
  <c r="S105" i="62"/>
  <c r="K105" i="62"/>
  <c r="J105" i="62"/>
  <c r="I105" i="62"/>
  <c r="H105" i="62"/>
  <c r="G105" i="62"/>
  <c r="F105" i="62"/>
  <c r="E105" i="62"/>
  <c r="D105" i="62"/>
  <c r="B105" i="62"/>
  <c r="S103" i="62"/>
  <c r="Q101" i="62"/>
  <c r="I101" i="62"/>
  <c r="S101" i="62" s="1"/>
  <c r="H101" i="62"/>
  <c r="G101" i="62"/>
  <c r="S100" i="62" s="1"/>
  <c r="F101" i="62"/>
  <c r="E101" i="62"/>
  <c r="S99" i="62" s="1"/>
  <c r="D101" i="62"/>
  <c r="B101" i="62"/>
  <c r="F98" i="62"/>
  <c r="H98" i="62" s="1"/>
  <c r="AT286" i="75"/>
  <c r="AQ286" i="75"/>
  <c r="AN286" i="75"/>
  <c r="AK286" i="75"/>
  <c r="AH286" i="75"/>
  <c r="AE286" i="75"/>
  <c r="Y286" i="75"/>
  <c r="V286" i="75"/>
  <c r="S286" i="75"/>
  <c r="P286" i="75"/>
  <c r="M286" i="75"/>
  <c r="J286" i="75"/>
  <c r="G286" i="75"/>
  <c r="BC285" i="75"/>
  <c r="Z285" i="75"/>
  <c r="C285" i="75"/>
  <c r="BB285" i="75" s="1"/>
  <c r="AT284" i="75"/>
  <c r="AQ284" i="75"/>
  <c r="AN284" i="75"/>
  <c r="AK284" i="75"/>
  <c r="AH284" i="75"/>
  <c r="AE284" i="75"/>
  <c r="AB284" i="75"/>
  <c r="V284" i="75"/>
  <c r="J284" i="75"/>
  <c r="D284" i="75"/>
  <c r="BA283" i="75" s="1"/>
  <c r="W283" i="75"/>
  <c r="U283" i="75"/>
  <c r="T283" i="75"/>
  <c r="R283" i="75"/>
  <c r="S284" i="75" s="1"/>
  <c r="O283" i="75"/>
  <c r="P284" i="75" s="1"/>
  <c r="N283" i="75"/>
  <c r="L283" i="75"/>
  <c r="M284" i="75" s="1"/>
  <c r="K283" i="75"/>
  <c r="I283" i="75"/>
  <c r="H283" i="75"/>
  <c r="F283" i="75"/>
  <c r="G284" i="75" s="1"/>
  <c r="E283" i="75"/>
  <c r="BC283" i="75" s="1"/>
  <c r="C283" i="75"/>
  <c r="BB283" i="75" s="1"/>
  <c r="AT282" i="75"/>
  <c r="AQ282" i="75"/>
  <c r="AN282" i="75"/>
  <c r="AK282" i="75"/>
  <c r="AH282" i="75"/>
  <c r="AE282" i="75"/>
  <c r="AB282" i="75"/>
  <c r="V282" i="75"/>
  <c r="S282" i="75"/>
  <c r="P282" i="75"/>
  <c r="D282" i="75"/>
  <c r="BB281" i="75"/>
  <c r="W281" i="75"/>
  <c r="U281" i="75"/>
  <c r="T281" i="75"/>
  <c r="R281" i="75"/>
  <c r="O281" i="75"/>
  <c r="N281" i="75"/>
  <c r="L281" i="75"/>
  <c r="M282" i="75" s="1"/>
  <c r="K281" i="75"/>
  <c r="I281" i="75"/>
  <c r="J282" i="75" s="1"/>
  <c r="H281" i="75"/>
  <c r="BC281" i="75" s="1"/>
  <c r="F281" i="75"/>
  <c r="G282" i="75" s="1"/>
  <c r="E281" i="75"/>
  <c r="C281" i="75"/>
  <c r="AT280" i="75"/>
  <c r="AQ280" i="75"/>
  <c r="AN280" i="75"/>
  <c r="AK280" i="75"/>
  <c r="AH280" i="75"/>
  <c r="AE280" i="75"/>
  <c r="AB280" i="75"/>
  <c r="Y280" i="75"/>
  <c r="M280" i="75"/>
  <c r="J280" i="75"/>
  <c r="D280" i="75"/>
  <c r="BA279" i="75" s="1"/>
  <c r="T279" i="75"/>
  <c r="R279" i="75"/>
  <c r="S280" i="75" s="1"/>
  <c r="Q279" i="75"/>
  <c r="O279" i="75"/>
  <c r="P280" i="75" s="1"/>
  <c r="N279" i="75"/>
  <c r="L279" i="75"/>
  <c r="K279" i="75"/>
  <c r="I279" i="75"/>
  <c r="H279" i="75"/>
  <c r="F279" i="75"/>
  <c r="G280" i="75" s="1"/>
  <c r="AY279" i="75" s="1"/>
  <c r="AW279" i="75" s="1"/>
  <c r="E279" i="75"/>
  <c r="BC279" i="75" s="1"/>
  <c r="C279" i="75"/>
  <c r="BB279" i="75" s="1"/>
  <c r="L260" i="75"/>
  <c r="AT278" i="75"/>
  <c r="AQ278" i="75"/>
  <c r="AN278" i="75"/>
  <c r="AK278" i="75"/>
  <c r="AH278" i="75"/>
  <c r="AE278" i="75"/>
  <c r="AB278" i="75"/>
  <c r="Y278" i="75"/>
  <c r="V278" i="75"/>
  <c r="M278" i="75"/>
  <c r="D278" i="75"/>
  <c r="Q277" i="75"/>
  <c r="O277" i="75"/>
  <c r="P278" i="75" s="1"/>
  <c r="K277" i="75"/>
  <c r="I277" i="75"/>
  <c r="J278" i="75" s="1"/>
  <c r="H277" i="75"/>
  <c r="F277" i="75"/>
  <c r="G278" i="75" s="1"/>
  <c r="E277" i="75"/>
  <c r="BC277" i="75" s="1"/>
  <c r="C277" i="75"/>
  <c r="BB277" i="75" s="1"/>
  <c r="AT276" i="75"/>
  <c r="AQ276" i="75"/>
  <c r="AN276" i="75"/>
  <c r="AK276" i="75"/>
  <c r="AH276" i="75"/>
  <c r="AE276" i="75"/>
  <c r="AB276" i="75"/>
  <c r="Y276" i="75"/>
  <c r="V276" i="75"/>
  <c r="M276" i="75"/>
  <c r="BC275" i="75"/>
  <c r="Q275" i="75"/>
  <c r="O275" i="75"/>
  <c r="P276" i="75" s="1"/>
  <c r="K275" i="75"/>
  <c r="I275" i="75"/>
  <c r="J276" i="75" s="1"/>
  <c r="H275" i="75"/>
  <c r="F275" i="75"/>
  <c r="G276" i="75" s="1"/>
  <c r="E275" i="75"/>
  <c r="C275" i="75"/>
  <c r="BB275" i="75" s="1"/>
  <c r="AT274" i="75"/>
  <c r="AQ274" i="75"/>
  <c r="AN274" i="75"/>
  <c r="AK274" i="75"/>
  <c r="AH274" i="75"/>
  <c r="AE274" i="75"/>
  <c r="AB274" i="75"/>
  <c r="Y274" i="75"/>
  <c r="V274" i="75"/>
  <c r="S274" i="75"/>
  <c r="M274" i="75"/>
  <c r="J274" i="75"/>
  <c r="K273" i="75"/>
  <c r="BC273" i="75" s="1"/>
  <c r="I273" i="75"/>
  <c r="H273" i="75"/>
  <c r="F273" i="75"/>
  <c r="G274" i="75" s="1"/>
  <c r="E273" i="75"/>
  <c r="C273" i="75"/>
  <c r="BB273" i="75" s="1"/>
  <c r="AT272" i="75"/>
  <c r="AQ272" i="75"/>
  <c r="AN272" i="75"/>
  <c r="AK272" i="75"/>
  <c r="AH272" i="75"/>
  <c r="AE272" i="75"/>
  <c r="AB272" i="75"/>
  <c r="Y272" i="75"/>
  <c r="V272" i="75"/>
  <c r="S272" i="75"/>
  <c r="P272" i="75"/>
  <c r="J272" i="75"/>
  <c r="BC271" i="75"/>
  <c r="E271" i="75"/>
  <c r="C271" i="75"/>
  <c r="D272" i="75" s="1"/>
  <c r="AT270" i="75"/>
  <c r="AQ270" i="75"/>
  <c r="AN270" i="75"/>
  <c r="AK270" i="75"/>
  <c r="AH270" i="75"/>
  <c r="AE270" i="75"/>
  <c r="AB270" i="75"/>
  <c r="Y270" i="75"/>
  <c r="V270" i="75"/>
  <c r="S270" i="75"/>
  <c r="P270" i="75"/>
  <c r="J270" i="75"/>
  <c r="BC269" i="75"/>
  <c r="E269" i="75"/>
  <c r="C269" i="75"/>
  <c r="D270" i="75" s="1"/>
  <c r="AT268" i="75"/>
  <c r="AQ268" i="75"/>
  <c r="AN268" i="75"/>
  <c r="AK268" i="75"/>
  <c r="AH268" i="75"/>
  <c r="AE268" i="75"/>
  <c r="AB268" i="75"/>
  <c r="Y268" i="75"/>
  <c r="V268" i="75"/>
  <c r="S268" i="75"/>
  <c r="P268" i="75"/>
  <c r="M268" i="75"/>
  <c r="BB267" i="75"/>
  <c r="E267" i="75"/>
  <c r="BC267" i="75" s="1"/>
  <c r="C267" i="75"/>
  <c r="D268" i="75" s="1"/>
  <c r="F260" i="75"/>
  <c r="AT266" i="75"/>
  <c r="AQ266" i="75"/>
  <c r="AN266" i="75"/>
  <c r="AK266" i="75"/>
  <c r="AH266" i="75"/>
  <c r="AE266" i="75"/>
  <c r="AB266" i="75"/>
  <c r="AY265" i="75" s="1"/>
  <c r="Y266" i="75"/>
  <c r="V266" i="75"/>
  <c r="BA265" i="75" s="1"/>
  <c r="S266" i="75"/>
  <c r="P266" i="75"/>
  <c r="M266" i="75"/>
  <c r="J266" i="75"/>
  <c r="AZ265" i="75" s="1"/>
  <c r="G266" i="75"/>
  <c r="BF265" i="75"/>
  <c r="BC265" i="75"/>
  <c r="BB265" i="75"/>
  <c r="AX265" i="75" s="1"/>
  <c r="BE265" i="75" s="1"/>
  <c r="AT264" i="75"/>
  <c r="AQ264" i="75"/>
  <c r="AN264" i="75"/>
  <c r="AK264" i="75"/>
  <c r="AH264" i="75"/>
  <c r="AE264" i="75"/>
  <c r="AB264" i="75"/>
  <c r="Y264" i="75"/>
  <c r="AZ263" i="75" s="1"/>
  <c r="V264" i="75"/>
  <c r="S264" i="75"/>
  <c r="P264" i="75"/>
  <c r="M264" i="75"/>
  <c r="J264" i="75"/>
  <c r="G264" i="75"/>
  <c r="BA263" i="75" s="1"/>
  <c r="BE263" i="75"/>
  <c r="BC263" i="75"/>
  <c r="BB263" i="75"/>
  <c r="BF263" i="75" s="1"/>
  <c r="AX263" i="75"/>
  <c r="AT262" i="75"/>
  <c r="AQ262" i="75"/>
  <c r="AN262" i="75"/>
  <c r="AK262" i="75"/>
  <c r="AH262" i="75"/>
  <c r="AE262" i="75"/>
  <c r="AB262" i="75"/>
  <c r="Y262" i="75"/>
  <c r="V262" i="75"/>
  <c r="BA261" i="75" s="1"/>
  <c r="S262" i="75"/>
  <c r="P262" i="75"/>
  <c r="M262" i="75"/>
  <c r="J262" i="75"/>
  <c r="G262" i="75"/>
  <c r="BE261" i="75"/>
  <c r="BC261" i="75"/>
  <c r="BB261" i="75"/>
  <c r="BF261" i="75" s="1"/>
  <c r="AX261" i="75"/>
  <c r="AA260" i="75"/>
  <c r="X260" i="75"/>
  <c r="R260" i="75"/>
  <c r="I260" i="75"/>
  <c r="C260" i="75"/>
  <c r="V199" i="75"/>
  <c r="BC203" i="75"/>
  <c r="BB203" i="75"/>
  <c r="BC201" i="75"/>
  <c r="BB201" i="75"/>
  <c r="AX201" i="75" s="1"/>
  <c r="BE201" i="75" s="1"/>
  <c r="AT236" i="75"/>
  <c r="AQ236" i="75"/>
  <c r="AN236" i="75"/>
  <c r="AK236" i="75"/>
  <c r="AH236" i="75"/>
  <c r="AC235" i="75"/>
  <c r="AA235" i="75"/>
  <c r="AB236" i="75" s="1"/>
  <c r="Z235" i="75"/>
  <c r="X235" i="75"/>
  <c r="Y236" i="75" s="1"/>
  <c r="W235" i="75"/>
  <c r="U235" i="75"/>
  <c r="V236" i="75" s="1"/>
  <c r="T235" i="75"/>
  <c r="R235" i="75"/>
  <c r="S236" i="75" s="1"/>
  <c r="Q235" i="75"/>
  <c r="O235" i="75"/>
  <c r="P236" i="75" s="1"/>
  <c r="N235" i="75"/>
  <c r="L235" i="75"/>
  <c r="M236" i="75" s="1"/>
  <c r="K235" i="75"/>
  <c r="I235" i="75"/>
  <c r="J236" i="75" s="1"/>
  <c r="H235" i="75"/>
  <c r="F235" i="75"/>
  <c r="G236" i="75" s="1"/>
  <c r="E235" i="75"/>
  <c r="BC235" i="75" s="1"/>
  <c r="C235" i="75"/>
  <c r="D236" i="75" s="1"/>
  <c r="AT234" i="75"/>
  <c r="AQ234" i="75"/>
  <c r="AN234" i="75"/>
  <c r="AK234" i="75"/>
  <c r="AH234" i="75"/>
  <c r="AE234" i="75"/>
  <c r="Z233" i="75"/>
  <c r="X233" i="75"/>
  <c r="Y234" i="75" s="1"/>
  <c r="W233" i="75"/>
  <c r="U233" i="75"/>
  <c r="V234" i="75" s="1"/>
  <c r="T233" i="75"/>
  <c r="R233" i="75"/>
  <c r="S234" i="75" s="1"/>
  <c r="Q233" i="75"/>
  <c r="O233" i="75"/>
  <c r="P234" i="75" s="1"/>
  <c r="N233" i="75"/>
  <c r="L233" i="75"/>
  <c r="M234" i="75" s="1"/>
  <c r="K233" i="75"/>
  <c r="I233" i="75"/>
  <c r="J234" i="75" s="1"/>
  <c r="H233" i="75"/>
  <c r="F233" i="75"/>
  <c r="G234" i="75" s="1"/>
  <c r="E233" i="75"/>
  <c r="C233" i="75"/>
  <c r="D234" i="75" s="1"/>
  <c r="AT232" i="75"/>
  <c r="AQ232" i="75"/>
  <c r="AN232" i="75"/>
  <c r="AK232" i="75"/>
  <c r="AH232" i="75"/>
  <c r="AE232" i="75"/>
  <c r="AB232" i="75"/>
  <c r="W231" i="75"/>
  <c r="U231" i="75"/>
  <c r="V232" i="75" s="1"/>
  <c r="T231" i="75"/>
  <c r="R231" i="75"/>
  <c r="S232" i="75" s="1"/>
  <c r="Q231" i="75"/>
  <c r="O231" i="75"/>
  <c r="P232" i="75" s="1"/>
  <c r="N231" i="75"/>
  <c r="L231" i="75"/>
  <c r="M232" i="75" s="1"/>
  <c r="K231" i="75"/>
  <c r="I231" i="75"/>
  <c r="J232" i="75" s="1"/>
  <c r="H231" i="75"/>
  <c r="F231" i="75"/>
  <c r="G232" i="75" s="1"/>
  <c r="E231" i="75"/>
  <c r="C231" i="75"/>
  <c r="D232" i="75" s="1"/>
  <c r="AT230" i="75"/>
  <c r="AQ230" i="75"/>
  <c r="AN230" i="75"/>
  <c r="AK230" i="75"/>
  <c r="AH230" i="75"/>
  <c r="AE230" i="75"/>
  <c r="AB230" i="75"/>
  <c r="W229" i="75"/>
  <c r="U229" i="75"/>
  <c r="V230" i="75" s="1"/>
  <c r="T229" i="75"/>
  <c r="R229" i="75"/>
  <c r="S230" i="75" s="1"/>
  <c r="Q229" i="75"/>
  <c r="O229" i="75"/>
  <c r="P230" i="75" s="1"/>
  <c r="N229" i="75"/>
  <c r="L229" i="75"/>
  <c r="M230" i="75" s="1"/>
  <c r="K229" i="75"/>
  <c r="I229" i="75"/>
  <c r="J230" i="75" s="1"/>
  <c r="H229" i="75"/>
  <c r="F229" i="75"/>
  <c r="G230" i="75" s="1"/>
  <c r="E229" i="75"/>
  <c r="BC229" i="75" s="1"/>
  <c r="C229" i="75"/>
  <c r="D230" i="75" s="1"/>
  <c r="AT228" i="75"/>
  <c r="AQ228" i="75"/>
  <c r="AN228" i="75"/>
  <c r="AK228" i="75"/>
  <c r="AH228" i="75"/>
  <c r="AE228" i="75"/>
  <c r="AB228" i="75"/>
  <c r="Y228" i="75"/>
  <c r="T227" i="75"/>
  <c r="R227" i="75"/>
  <c r="S228" i="75" s="1"/>
  <c r="Q227" i="75"/>
  <c r="O227" i="75"/>
  <c r="P228" i="75" s="1"/>
  <c r="N227" i="75"/>
  <c r="L227" i="75"/>
  <c r="M228" i="75" s="1"/>
  <c r="K227" i="75"/>
  <c r="I227" i="75"/>
  <c r="J228" i="75" s="1"/>
  <c r="H227" i="75"/>
  <c r="F227" i="75"/>
  <c r="G228" i="75" s="1"/>
  <c r="E227" i="75"/>
  <c r="C227" i="75"/>
  <c r="D228" i="75" s="1"/>
  <c r="AT226" i="75"/>
  <c r="AQ226" i="75"/>
  <c r="AN226" i="75"/>
  <c r="AK226" i="75"/>
  <c r="AH226" i="75"/>
  <c r="AE226" i="75"/>
  <c r="AB226" i="75"/>
  <c r="Y226" i="75"/>
  <c r="S226" i="75"/>
  <c r="T225" i="75"/>
  <c r="R225" i="75"/>
  <c r="Q225" i="75"/>
  <c r="O225" i="75"/>
  <c r="P226" i="75" s="1"/>
  <c r="N225" i="75"/>
  <c r="L225" i="75"/>
  <c r="M226" i="75" s="1"/>
  <c r="K225" i="75"/>
  <c r="I225" i="75"/>
  <c r="J226" i="75" s="1"/>
  <c r="H225" i="75"/>
  <c r="F225" i="75"/>
  <c r="E225" i="75"/>
  <c r="C225" i="75"/>
  <c r="D226" i="75" s="1"/>
  <c r="AT224" i="75"/>
  <c r="AQ224" i="75"/>
  <c r="AN224" i="75"/>
  <c r="AK224" i="75"/>
  <c r="AH224" i="75"/>
  <c r="AE224" i="75"/>
  <c r="AB224" i="75"/>
  <c r="Y224" i="75"/>
  <c r="V224" i="75"/>
  <c r="Q223" i="75"/>
  <c r="O223" i="75"/>
  <c r="P224" i="75" s="1"/>
  <c r="N223" i="75"/>
  <c r="L223" i="75"/>
  <c r="M224" i="75" s="1"/>
  <c r="K223" i="75"/>
  <c r="I223" i="75"/>
  <c r="J224" i="75" s="1"/>
  <c r="H223" i="75"/>
  <c r="F223" i="75"/>
  <c r="G224" i="75" s="1"/>
  <c r="E223" i="75"/>
  <c r="C223" i="75"/>
  <c r="D224" i="75" s="1"/>
  <c r="AT222" i="75"/>
  <c r="AQ222" i="75"/>
  <c r="AN222" i="75"/>
  <c r="AK222" i="75"/>
  <c r="AH222" i="75"/>
  <c r="AE222" i="75"/>
  <c r="AB222" i="75"/>
  <c r="Y222" i="75"/>
  <c r="V222" i="75"/>
  <c r="M222" i="75"/>
  <c r="Q221" i="75"/>
  <c r="O221" i="75"/>
  <c r="P222" i="75" s="1"/>
  <c r="N221" i="75"/>
  <c r="L221" i="75"/>
  <c r="K221" i="75"/>
  <c r="I221" i="75"/>
  <c r="J222" i="75" s="1"/>
  <c r="H221" i="75"/>
  <c r="F221" i="75"/>
  <c r="G222" i="75" s="1"/>
  <c r="E221" i="75"/>
  <c r="C221" i="75"/>
  <c r="AT220" i="75"/>
  <c r="AQ220" i="75"/>
  <c r="AN220" i="75"/>
  <c r="AK220" i="75"/>
  <c r="AH220" i="75"/>
  <c r="AE220" i="75"/>
  <c r="AB220" i="75"/>
  <c r="Y220" i="75"/>
  <c r="V220" i="75"/>
  <c r="S220" i="75"/>
  <c r="N219" i="75"/>
  <c r="L219" i="75"/>
  <c r="M220" i="75" s="1"/>
  <c r="K219" i="75"/>
  <c r="I219" i="75"/>
  <c r="J220" i="75" s="1"/>
  <c r="H219" i="75"/>
  <c r="F219" i="75"/>
  <c r="E219" i="75"/>
  <c r="BC219" i="75" s="1"/>
  <c r="C219" i="75"/>
  <c r="AT218" i="75"/>
  <c r="AQ218" i="75"/>
  <c r="AN218" i="75"/>
  <c r="AK218" i="75"/>
  <c r="AH218" i="75"/>
  <c r="AE218" i="75"/>
  <c r="AB218" i="75"/>
  <c r="Y218" i="75"/>
  <c r="V218" i="75"/>
  <c r="S218" i="75"/>
  <c r="N217" i="75"/>
  <c r="L217" i="75"/>
  <c r="M218" i="75" s="1"/>
  <c r="K217" i="75"/>
  <c r="I217" i="75"/>
  <c r="J218" i="75" s="1"/>
  <c r="H217" i="75"/>
  <c r="F217" i="75"/>
  <c r="G218" i="75" s="1"/>
  <c r="E217" i="75"/>
  <c r="C217" i="75"/>
  <c r="AT216" i="75"/>
  <c r="AQ216" i="75"/>
  <c r="AN216" i="75"/>
  <c r="AK216" i="75"/>
  <c r="AH216" i="75"/>
  <c r="AE216" i="75"/>
  <c r="AB216" i="75"/>
  <c r="Y216" i="75"/>
  <c r="V216" i="75"/>
  <c r="S216" i="75"/>
  <c r="P216" i="75"/>
  <c r="K215" i="75"/>
  <c r="I215" i="75"/>
  <c r="J216" i="75" s="1"/>
  <c r="H215" i="75"/>
  <c r="F215" i="75"/>
  <c r="G216" i="75" s="1"/>
  <c r="E215" i="75"/>
  <c r="C215" i="75"/>
  <c r="D216" i="75" s="1"/>
  <c r="AT214" i="75"/>
  <c r="AQ214" i="75"/>
  <c r="AN214" i="75"/>
  <c r="AK214" i="75"/>
  <c r="AH214" i="75"/>
  <c r="AE214" i="75"/>
  <c r="AB214" i="75"/>
  <c r="Y214" i="75"/>
  <c r="V214" i="75"/>
  <c r="S214" i="75"/>
  <c r="P214" i="75"/>
  <c r="D214" i="75"/>
  <c r="K213" i="75"/>
  <c r="I213" i="75"/>
  <c r="J214" i="75" s="1"/>
  <c r="H213" i="75"/>
  <c r="F213" i="75"/>
  <c r="E213" i="75"/>
  <c r="C213" i="75"/>
  <c r="AT212" i="75"/>
  <c r="AQ212" i="75"/>
  <c r="AN212" i="75"/>
  <c r="AK212" i="75"/>
  <c r="AH212" i="75"/>
  <c r="AE212" i="75"/>
  <c r="AB212" i="75"/>
  <c r="Y212" i="75"/>
  <c r="V212" i="75"/>
  <c r="S212" i="75"/>
  <c r="P212" i="75"/>
  <c r="M212" i="75"/>
  <c r="G212" i="75"/>
  <c r="H211" i="75"/>
  <c r="F211" i="75"/>
  <c r="E211" i="75"/>
  <c r="C211" i="75"/>
  <c r="D212" i="75" s="1"/>
  <c r="AT210" i="75"/>
  <c r="AQ210" i="75"/>
  <c r="AN210" i="75"/>
  <c r="AK210" i="75"/>
  <c r="AH210" i="75"/>
  <c r="AE210" i="75"/>
  <c r="AB210" i="75"/>
  <c r="Y210" i="75"/>
  <c r="V210" i="75"/>
  <c r="S210" i="75"/>
  <c r="P210" i="75"/>
  <c r="M210" i="75"/>
  <c r="H209" i="75"/>
  <c r="F209" i="75"/>
  <c r="E209" i="75"/>
  <c r="C209" i="75"/>
  <c r="D210" i="75" s="1"/>
  <c r="AT208" i="75"/>
  <c r="AQ208" i="75"/>
  <c r="AN208" i="75"/>
  <c r="AK208" i="75"/>
  <c r="AH208" i="75"/>
  <c r="AE208" i="75"/>
  <c r="AB208" i="75"/>
  <c r="Y208" i="75"/>
  <c r="V208" i="75"/>
  <c r="S208" i="75"/>
  <c r="P208" i="75"/>
  <c r="M208" i="75"/>
  <c r="J208" i="75"/>
  <c r="E207" i="75"/>
  <c r="BC207" i="75" s="1"/>
  <c r="C207" i="75"/>
  <c r="BB207" i="75" s="1"/>
  <c r="AT204" i="75"/>
  <c r="AQ204" i="75"/>
  <c r="AN204" i="75"/>
  <c r="AK204" i="75"/>
  <c r="AH204" i="75"/>
  <c r="AE204" i="75"/>
  <c r="AB204" i="75"/>
  <c r="Y204" i="75"/>
  <c r="V204" i="75"/>
  <c r="S204" i="75"/>
  <c r="P204" i="75"/>
  <c r="M204" i="75"/>
  <c r="J204" i="75"/>
  <c r="G204" i="75"/>
  <c r="BA203" i="75" s="1"/>
  <c r="S289" i="62"/>
  <c r="J289" i="62"/>
  <c r="H289" i="62"/>
  <c r="F289" i="62"/>
  <c r="D289" i="62"/>
  <c r="S287" i="62"/>
  <c r="H132" i="69" l="1"/>
  <c r="H110" i="69"/>
  <c r="H64" i="69"/>
  <c r="V532" i="62"/>
  <c r="J530" i="62"/>
  <c r="L530" i="62" s="1"/>
  <c r="J294" i="62"/>
  <c r="L294" i="62" s="1"/>
  <c r="V365" i="62"/>
  <c r="J363" i="62"/>
  <c r="J384" i="62"/>
  <c r="L384" i="62" s="1"/>
  <c r="L493" i="62"/>
  <c r="V495" i="62"/>
  <c r="L327" i="62"/>
  <c r="V329" i="62"/>
  <c r="L319" i="62"/>
  <c r="V321" i="62" s="1"/>
  <c r="L372" i="62"/>
  <c r="V374" i="62"/>
  <c r="J522" i="62"/>
  <c r="L522" i="62" s="1"/>
  <c r="V561" i="62"/>
  <c r="J310" i="62"/>
  <c r="L310" i="62" s="1"/>
  <c r="V345" i="62"/>
  <c r="J347" i="62"/>
  <c r="L347" i="62" s="1"/>
  <c r="V434" i="62"/>
  <c r="V378" i="62"/>
  <c r="J376" i="62"/>
  <c r="L376" i="62" s="1"/>
  <c r="V450" i="62"/>
  <c r="J569" i="62"/>
  <c r="L569" i="62" s="1"/>
  <c r="V316" i="62"/>
  <c r="V357" i="62"/>
  <c r="V410" i="62"/>
  <c r="V549" i="62"/>
  <c r="V553" i="62"/>
  <c r="J551" i="62"/>
  <c r="V557" i="62"/>
  <c r="J302" i="62"/>
  <c r="L302" i="62" s="1"/>
  <c r="L359" i="62"/>
  <c r="V361" i="62" s="1"/>
  <c r="V418" i="62"/>
  <c r="J420" i="62"/>
  <c r="L420" i="62" s="1"/>
  <c r="J481" i="62"/>
  <c r="L481" i="62" s="1"/>
  <c r="V483" i="62"/>
  <c r="V575" i="62"/>
  <c r="V587" i="62"/>
  <c r="H314" i="62"/>
  <c r="J314" i="62" s="1"/>
  <c r="L314" i="62" s="1"/>
  <c r="N314" i="62" s="1"/>
  <c r="V341" i="62"/>
  <c r="H396" i="62"/>
  <c r="J396" i="62" s="1"/>
  <c r="L396" i="62" s="1"/>
  <c r="H404" i="62"/>
  <c r="J404" i="62" s="1"/>
  <c r="L404" i="62" s="1"/>
  <c r="H412" i="62"/>
  <c r="J412" i="62" s="1"/>
  <c r="L412" i="62" s="1"/>
  <c r="H436" i="62"/>
  <c r="J436" i="62" s="1"/>
  <c r="L436" i="62" s="1"/>
  <c r="V446" i="62"/>
  <c r="J448" i="62"/>
  <c r="L448" i="62" s="1"/>
  <c r="V454" i="62"/>
  <c r="J456" i="62"/>
  <c r="L456" i="62" s="1"/>
  <c r="V462" i="62"/>
  <c r="J464" i="62"/>
  <c r="L464" i="62" s="1"/>
  <c r="V470" i="62"/>
  <c r="J472" i="62"/>
  <c r="L472" i="62" s="1"/>
  <c r="J485" i="62"/>
  <c r="L485" i="62" s="1"/>
  <c r="J514" i="62"/>
  <c r="L514" i="62" s="1"/>
  <c r="H563" i="62"/>
  <c r="J563" i="62" s="1"/>
  <c r="H581" i="62"/>
  <c r="J581" i="62" s="1"/>
  <c r="L581" i="62" s="1"/>
  <c r="J589" i="62"/>
  <c r="L589" i="62" s="1"/>
  <c r="N589" i="62" s="1"/>
  <c r="V300" i="62"/>
  <c r="V394" i="62"/>
  <c r="H573" i="62"/>
  <c r="J573" i="62" s="1"/>
  <c r="H577" i="62"/>
  <c r="J577" i="62" s="1"/>
  <c r="L577" i="62" s="1"/>
  <c r="V308" i="62"/>
  <c r="V382" i="62"/>
  <c r="V390" i="62"/>
  <c r="V528" i="62"/>
  <c r="V541" i="62"/>
  <c r="V292" i="62"/>
  <c r="X292" i="62" s="1"/>
  <c r="V511" i="62"/>
  <c r="V536" i="62"/>
  <c r="H49" i="69"/>
  <c r="H97" i="69"/>
  <c r="H17" i="69"/>
  <c r="Q160" i="69"/>
  <c r="Q148" i="69"/>
  <c r="Q158" i="69" s="1"/>
  <c r="J144" i="69" s="1"/>
  <c r="H144" i="69" s="1"/>
  <c r="AZ271" i="75"/>
  <c r="AY271" i="75"/>
  <c r="AW271" i="75" s="1"/>
  <c r="BA271" i="75"/>
  <c r="AX273" i="75"/>
  <c r="BE273" i="75" s="1"/>
  <c r="BF273" i="75"/>
  <c r="BF285" i="75"/>
  <c r="AX285" i="75"/>
  <c r="BE285" i="75" s="1"/>
  <c r="AZ269" i="75"/>
  <c r="AY269" i="75"/>
  <c r="AW269" i="75" s="1"/>
  <c r="BA269" i="75"/>
  <c r="AX279" i="75"/>
  <c r="BE279" i="75" s="1"/>
  <c r="BG279" i="75" s="1"/>
  <c r="BF279" i="75"/>
  <c r="BF283" i="75"/>
  <c r="AX283" i="75"/>
  <c r="BE283" i="75" s="1"/>
  <c r="AW265" i="75"/>
  <c r="BA267" i="75"/>
  <c r="AZ267" i="75"/>
  <c r="AY267" i="75"/>
  <c r="AW267" i="75" s="1"/>
  <c r="AX275" i="75"/>
  <c r="BE275" i="75" s="1"/>
  <c r="BF275" i="75"/>
  <c r="AX267" i="75"/>
  <c r="BE267" i="75" s="1"/>
  <c r="AX277" i="75"/>
  <c r="BE277" i="75" s="1"/>
  <c r="BF277" i="75"/>
  <c r="BA277" i="75"/>
  <c r="AX281" i="75"/>
  <c r="BE281" i="75" s="1"/>
  <c r="BA281" i="75"/>
  <c r="BB269" i="75"/>
  <c r="BB271" i="75"/>
  <c r="AZ279" i="75"/>
  <c r="AY283" i="75"/>
  <c r="AW283" i="75" s="1"/>
  <c r="AZ283" i="75"/>
  <c r="D286" i="75"/>
  <c r="AY261" i="75"/>
  <c r="AW261" i="75" s="1"/>
  <c r="BG261" i="75" s="1"/>
  <c r="AY263" i="75"/>
  <c r="AW263" i="75" s="1"/>
  <c r="BF267" i="75"/>
  <c r="D276" i="75"/>
  <c r="AY277" i="75"/>
  <c r="BF281" i="75"/>
  <c r="AZ261" i="75"/>
  <c r="D274" i="75"/>
  <c r="AZ277" i="75"/>
  <c r="AY281" i="75"/>
  <c r="AW281" i="75" s="1"/>
  <c r="AZ281" i="75"/>
  <c r="BC215" i="75"/>
  <c r="BB217" i="75"/>
  <c r="AY231" i="75"/>
  <c r="AW231" i="75" s="1"/>
  <c r="BC217" i="75"/>
  <c r="AZ223" i="75"/>
  <c r="BC225" i="75"/>
  <c r="BA235" i="75"/>
  <c r="BC223" i="75"/>
  <c r="BC227" i="75"/>
  <c r="AZ233" i="75"/>
  <c r="AY215" i="75"/>
  <c r="BB219" i="75"/>
  <c r="BF219" i="75" s="1"/>
  <c r="BA223" i="75"/>
  <c r="BC233" i="75"/>
  <c r="BA231" i="75"/>
  <c r="BA233" i="75"/>
  <c r="AW233" i="75" s="1"/>
  <c r="BC209" i="75"/>
  <c r="BC211" i="75"/>
  <c r="BB213" i="75"/>
  <c r="AX213" i="75" s="1"/>
  <c r="BE213" i="75" s="1"/>
  <c r="BB221" i="75"/>
  <c r="BC231" i="75"/>
  <c r="BB209" i="75"/>
  <c r="BF209" i="75" s="1"/>
  <c r="AX219" i="75"/>
  <c r="BE219" i="75" s="1"/>
  <c r="BC213" i="75"/>
  <c r="BC221" i="75"/>
  <c r="AY229" i="75"/>
  <c r="AZ229" i="75"/>
  <c r="BA229" i="75"/>
  <c r="BA215" i="75"/>
  <c r="AX217" i="75"/>
  <c r="BE217" i="75" s="1"/>
  <c r="BA227" i="75"/>
  <c r="AW227" i="75" s="1"/>
  <c r="AZ227" i="75"/>
  <c r="AY227" i="75"/>
  <c r="AW215" i="75"/>
  <c r="BA211" i="75"/>
  <c r="AZ211" i="75"/>
  <c r="AY211" i="75"/>
  <c r="AX207" i="75"/>
  <c r="BE207" i="75" s="1"/>
  <c r="BF207" i="75"/>
  <c r="AX221" i="75"/>
  <c r="BE221" i="75" s="1"/>
  <c r="D218" i="75"/>
  <c r="AZ215" i="75"/>
  <c r="BB223" i="75"/>
  <c r="AX223" i="75" s="1"/>
  <c r="BE223" i="75" s="1"/>
  <c r="AZ231" i="75"/>
  <c r="BB233" i="75"/>
  <c r="AX233" i="75" s="1"/>
  <c r="BE233" i="75" s="1"/>
  <c r="BB229" i="75"/>
  <c r="BB215" i="75"/>
  <c r="BB231" i="75"/>
  <c r="AY235" i="75"/>
  <c r="AY203" i="75"/>
  <c r="AW203" i="75" s="1"/>
  <c r="AX209" i="75"/>
  <c r="BE209" i="75" s="1"/>
  <c r="BB227" i="75"/>
  <c r="AX227" i="75" s="1"/>
  <c r="BE227" i="75" s="1"/>
  <c r="AZ235" i="75"/>
  <c r="D220" i="75"/>
  <c r="AZ203" i="75"/>
  <c r="AY209" i="75"/>
  <c r="BB211" i="75"/>
  <c r="AX211" i="75" s="1"/>
  <c r="BE211" i="75" s="1"/>
  <c r="AY223" i="75"/>
  <c r="BI223" i="75" s="1"/>
  <c r="AY233" i="75"/>
  <c r="BB235" i="75"/>
  <c r="AX235" i="75" s="1"/>
  <c r="BE235" i="75" s="1"/>
  <c r="AX203" i="75"/>
  <c r="BE203" i="75" s="1"/>
  <c r="BB225" i="75"/>
  <c r="BF221" i="75"/>
  <c r="BF227" i="75"/>
  <c r="BF201" i="75"/>
  <c r="BF217" i="75"/>
  <c r="BF203" i="75"/>
  <c r="G214" i="75"/>
  <c r="AY213" i="75" s="1"/>
  <c r="G220" i="75"/>
  <c r="D222" i="75"/>
  <c r="G210" i="75"/>
  <c r="AZ209" i="75" s="1"/>
  <c r="G226" i="75"/>
  <c r="AY225" i="75" s="1"/>
  <c r="D208" i="75"/>
  <c r="V304" i="62" l="1"/>
  <c r="V591" i="62"/>
  <c r="V458" i="62"/>
  <c r="V386" i="62"/>
  <c r="V422" i="62"/>
  <c r="V583" i="62"/>
  <c r="V398" i="62"/>
  <c r="V571" i="62"/>
  <c r="V349" i="62"/>
  <c r="V524" i="62"/>
  <c r="V466" i="62"/>
  <c r="V516" i="62"/>
  <c r="V406" i="62"/>
  <c r="V438" i="62"/>
  <c r="V565" i="62"/>
  <c r="V414" i="62"/>
  <c r="V296" i="62"/>
  <c r="X296" i="62" s="1"/>
  <c r="X300" i="62" s="1"/>
  <c r="X304" i="62" s="1"/>
  <c r="X308" i="62" s="1"/>
  <c r="X312" i="62" s="1"/>
  <c r="X316" i="62" s="1"/>
  <c r="X321" i="62" s="1"/>
  <c r="X325" i="62" s="1"/>
  <c r="V487" i="62"/>
  <c r="V312" i="62"/>
  <c r="V474" i="62"/>
  <c r="V579" i="62"/>
  <c r="BA285" i="75"/>
  <c r="AZ285" i="75"/>
  <c r="AY285" i="75"/>
  <c r="AW277" i="75"/>
  <c r="BA275" i="75"/>
  <c r="AZ275" i="75"/>
  <c r="AY275" i="75"/>
  <c r="AW275" i="75" s="1"/>
  <c r="AX271" i="75"/>
  <c r="BE271" i="75" s="1"/>
  <c r="BG267" i="75" s="1"/>
  <c r="BF271" i="75"/>
  <c r="AX269" i="75"/>
  <c r="BE269" i="75" s="1"/>
  <c r="BF269" i="75"/>
  <c r="BA273" i="75"/>
  <c r="AZ273" i="75"/>
  <c r="AY273" i="75"/>
  <c r="AW273" i="75" s="1"/>
  <c r="BG273" i="75" s="1"/>
  <c r="BG233" i="75"/>
  <c r="BF233" i="75"/>
  <c r="BI233" i="75"/>
  <c r="BI231" i="75"/>
  <c r="AZ225" i="75"/>
  <c r="BI235" i="75"/>
  <c r="AW211" i="75"/>
  <c r="AW229" i="75"/>
  <c r="BF235" i="75"/>
  <c r="BG235" i="75" s="1"/>
  <c r="BF213" i="75"/>
  <c r="AX231" i="75"/>
  <c r="BE231" i="75" s="1"/>
  <c r="BF231" i="75"/>
  <c r="AZ217" i="75"/>
  <c r="AY217" i="75"/>
  <c r="BA217" i="75"/>
  <c r="BA219" i="75"/>
  <c r="AZ219" i="75"/>
  <c r="AY219" i="75"/>
  <c r="AX215" i="75"/>
  <c r="BE215" i="75" s="1"/>
  <c r="BF215" i="75"/>
  <c r="BA209" i="75"/>
  <c r="AW209" i="75" s="1"/>
  <c r="BG209" i="75" s="1"/>
  <c r="AZ207" i="75"/>
  <c r="AY207" i="75"/>
  <c r="BA207" i="75"/>
  <c r="AX229" i="75"/>
  <c r="BE229" i="75" s="1"/>
  <c r="BG229" i="75" s="1"/>
  <c r="BF229" i="75"/>
  <c r="BA221" i="75"/>
  <c r="AZ221" i="75"/>
  <c r="AY221" i="75"/>
  <c r="BI221" i="75" s="1"/>
  <c r="BF223" i="75"/>
  <c r="BF225" i="75"/>
  <c r="AX225" i="75"/>
  <c r="BE225" i="75" s="1"/>
  <c r="BA225" i="75"/>
  <c r="AW225" i="75" s="1"/>
  <c r="BG225" i="75" s="1"/>
  <c r="BF211" i="75"/>
  <c r="AW235" i="75"/>
  <c r="AW223" i="75"/>
  <c r="BI215" i="75"/>
  <c r="BI203" i="75"/>
  <c r="BI211" i="75"/>
  <c r="BA213" i="75"/>
  <c r="AW213" i="75" s="1"/>
  <c r="BG213" i="75" s="1"/>
  <c r="AZ213" i="75"/>
  <c r="BI213" i="75" s="1"/>
  <c r="BI227" i="75"/>
  <c r="BI229" i="75"/>
  <c r="S97" i="62"/>
  <c r="Q97" i="62"/>
  <c r="K97" i="62"/>
  <c r="J97" i="62"/>
  <c r="I97" i="62"/>
  <c r="H97" i="62"/>
  <c r="G97" i="62"/>
  <c r="F97" i="62"/>
  <c r="E97" i="62"/>
  <c r="D97" i="62"/>
  <c r="B97" i="62"/>
  <c r="S95" i="62"/>
  <c r="F94" i="62"/>
  <c r="H94" i="62" s="1"/>
  <c r="J94" i="62" s="1"/>
  <c r="S93" i="62"/>
  <c r="Q93" i="62"/>
  <c r="K93" i="62"/>
  <c r="J93" i="62"/>
  <c r="I93" i="62"/>
  <c r="H93" i="62"/>
  <c r="G93" i="62"/>
  <c r="F93" i="62"/>
  <c r="E93" i="62"/>
  <c r="D93" i="62"/>
  <c r="B93" i="62"/>
  <c r="S91" i="62"/>
  <c r="F90" i="62"/>
  <c r="H90" i="62" s="1"/>
  <c r="J90" i="62" s="1"/>
  <c r="S89" i="62"/>
  <c r="L89" i="62"/>
  <c r="J89" i="62"/>
  <c r="H89" i="62"/>
  <c r="F89" i="62"/>
  <c r="D89" i="62"/>
  <c r="B89" i="62"/>
  <c r="S88" i="62"/>
  <c r="S87" i="62"/>
  <c r="F86" i="62"/>
  <c r="H86" i="62" s="1"/>
  <c r="J86" i="62" s="1"/>
  <c r="L86" i="62" s="1"/>
  <c r="K85" i="62"/>
  <c r="S85" i="62" s="1"/>
  <c r="J85" i="62"/>
  <c r="I85" i="62"/>
  <c r="H85" i="62"/>
  <c r="G85" i="62"/>
  <c r="F85" i="62"/>
  <c r="E85" i="62"/>
  <c r="D85" i="62"/>
  <c r="B85" i="62"/>
  <c r="S83" i="62"/>
  <c r="F82" i="62"/>
  <c r="H82" i="62" s="1"/>
  <c r="J82" i="62" s="1"/>
  <c r="B289" i="62"/>
  <c r="F286" i="62"/>
  <c r="H286" i="62" s="1"/>
  <c r="S285" i="62"/>
  <c r="L285" i="62"/>
  <c r="J285" i="62"/>
  <c r="H285" i="62"/>
  <c r="F285" i="62"/>
  <c r="D285" i="62"/>
  <c r="B285" i="62"/>
  <c r="S284" i="62"/>
  <c r="S283" i="62"/>
  <c r="F282" i="62"/>
  <c r="H282" i="62" s="1"/>
  <c r="J282" i="62" s="1"/>
  <c r="L282" i="62" s="1"/>
  <c r="S281" i="62"/>
  <c r="M281" i="62"/>
  <c r="L281" i="62"/>
  <c r="J281" i="62"/>
  <c r="K281" i="62" s="1"/>
  <c r="I281" i="62"/>
  <c r="H281" i="62"/>
  <c r="G281" i="62"/>
  <c r="F281" i="62"/>
  <c r="E281" i="62"/>
  <c r="D281" i="62"/>
  <c r="B281" i="62"/>
  <c r="S280" i="62"/>
  <c r="S279" i="62"/>
  <c r="F278" i="62"/>
  <c r="S277" i="62"/>
  <c r="M277" i="62"/>
  <c r="L277" i="62"/>
  <c r="J277" i="62"/>
  <c r="K277" i="62" s="1"/>
  <c r="I277" i="62"/>
  <c r="H277" i="62"/>
  <c r="G277" i="62"/>
  <c r="F277" i="62"/>
  <c r="E277" i="62"/>
  <c r="D277" i="62"/>
  <c r="B277" i="62"/>
  <c r="S276" i="62"/>
  <c r="S275" i="62"/>
  <c r="F274" i="62"/>
  <c r="H274" i="62" s="1"/>
  <c r="J274" i="62" s="1"/>
  <c r="L274" i="62" s="1"/>
  <c r="V268" i="62"/>
  <c r="V187" i="62"/>
  <c r="V179" i="62"/>
  <c r="V171" i="62"/>
  <c r="V167" i="62"/>
  <c r="V163" i="62"/>
  <c r="V159" i="62"/>
  <c r="V155" i="62"/>
  <c r="V150" i="62"/>
  <c r="V142" i="62"/>
  <c r="V126" i="62"/>
  <c r="S80" i="62"/>
  <c r="Q80" i="62"/>
  <c r="L80" i="62"/>
  <c r="J80" i="62"/>
  <c r="H80" i="62"/>
  <c r="F80" i="62"/>
  <c r="D80" i="62"/>
  <c r="B80" i="62"/>
  <c r="S79" i="62"/>
  <c r="S78" i="62"/>
  <c r="F77" i="62"/>
  <c r="H77" i="62" s="1"/>
  <c r="S76" i="62"/>
  <c r="Q76" i="62"/>
  <c r="M76" i="62"/>
  <c r="L76" i="62"/>
  <c r="J76" i="62"/>
  <c r="K76" i="62" s="1"/>
  <c r="I76" i="62"/>
  <c r="H76" i="62"/>
  <c r="G76" i="62"/>
  <c r="F76" i="62"/>
  <c r="E76" i="62"/>
  <c r="D76" i="62"/>
  <c r="B76" i="62"/>
  <c r="S75" i="62"/>
  <c r="S74" i="62"/>
  <c r="F73" i="62"/>
  <c r="H73" i="62" s="1"/>
  <c r="S72" i="62"/>
  <c r="Q72" i="62"/>
  <c r="M72" i="62"/>
  <c r="L72" i="62"/>
  <c r="J72" i="62"/>
  <c r="K72" i="62" s="1"/>
  <c r="I72" i="62"/>
  <c r="H72" i="62"/>
  <c r="G72" i="62"/>
  <c r="F72" i="62"/>
  <c r="E72" i="62"/>
  <c r="D72" i="62"/>
  <c r="B72" i="62"/>
  <c r="S71" i="62"/>
  <c r="S70" i="62"/>
  <c r="F69" i="62"/>
  <c r="H69" i="62" s="1"/>
  <c r="J69" i="62" s="1"/>
  <c r="L69" i="62" s="1"/>
  <c r="S68" i="62"/>
  <c r="Q68" i="62"/>
  <c r="M68" i="62"/>
  <c r="L68" i="62"/>
  <c r="J68" i="62"/>
  <c r="K68" i="62" s="1"/>
  <c r="I68" i="62"/>
  <c r="H68" i="62"/>
  <c r="G68" i="62"/>
  <c r="F68" i="62"/>
  <c r="E68" i="62"/>
  <c r="D68" i="62"/>
  <c r="B68" i="62"/>
  <c r="S67" i="62"/>
  <c r="S66" i="62"/>
  <c r="F65" i="62"/>
  <c r="X333" i="62" l="1"/>
  <c r="X337" i="62" s="1"/>
  <c r="X341" i="62" s="1"/>
  <c r="X345" i="62" s="1"/>
  <c r="X349" i="62" s="1"/>
  <c r="X353" i="62" s="1"/>
  <c r="X357" i="62" s="1"/>
  <c r="X361" i="62" s="1"/>
  <c r="X365" i="62" s="1"/>
  <c r="X370" i="62" s="1"/>
  <c r="X374" i="62" s="1"/>
  <c r="X378" i="62" s="1"/>
  <c r="X382" i="62" s="1"/>
  <c r="X386" i="62" s="1"/>
  <c r="X390" i="62" s="1"/>
  <c r="X394" i="62" s="1"/>
  <c r="X398" i="62" s="1"/>
  <c r="X402" i="62" s="1"/>
  <c r="X406" i="62" s="1"/>
  <c r="X410" i="62" s="1"/>
  <c r="X414" i="62" s="1"/>
  <c r="X418" i="62" s="1"/>
  <c r="X422" i="62" s="1"/>
  <c r="X426" i="62" s="1"/>
  <c r="X430" i="62" s="1"/>
  <c r="X434" i="62" s="1"/>
  <c r="X438" i="62" s="1"/>
  <c r="X442" i="62" s="1"/>
  <c r="X446" i="62" s="1"/>
  <c r="X450" i="62" s="1"/>
  <c r="X454" i="62" s="1"/>
  <c r="X458" i="62" s="1"/>
  <c r="X462" i="62" s="1"/>
  <c r="X466" i="62" s="1"/>
  <c r="X470" i="62" s="1"/>
  <c r="X474" i="62" s="1"/>
  <c r="X478" i="62" s="1"/>
  <c r="X483" i="62" s="1"/>
  <c r="X487" i="62" s="1"/>
  <c r="X491" i="62" s="1"/>
  <c r="X495" i="62" s="1"/>
  <c r="X499" i="62" s="1"/>
  <c r="X503" i="62" s="1"/>
  <c r="X507" i="62" s="1"/>
  <c r="X511" i="62" s="1"/>
  <c r="X516" i="62" s="1"/>
  <c r="X520" i="62" s="1"/>
  <c r="X524" i="62" s="1"/>
  <c r="X528" i="62" s="1"/>
  <c r="X532" i="62" s="1"/>
  <c r="X536" i="62" s="1"/>
  <c r="X541" i="62" s="1"/>
  <c r="X545" i="62" s="1"/>
  <c r="X549" i="62" s="1"/>
  <c r="X553" i="62" s="1"/>
  <c r="X557" i="62" s="1"/>
  <c r="X561" i="62" s="1"/>
  <c r="X565" i="62" s="1"/>
  <c r="X571" i="62" s="1"/>
  <c r="X575" i="62" s="1"/>
  <c r="X579" i="62" s="1"/>
  <c r="X583" i="62" s="1"/>
  <c r="X587" i="62" s="1"/>
  <c r="X591" i="62" s="1"/>
  <c r="X329" i="62"/>
  <c r="AV267" i="75"/>
  <c r="AV279" i="75"/>
  <c r="AV261" i="75"/>
  <c r="AV273" i="75"/>
  <c r="AW285" i="75"/>
  <c r="BG285" i="75" s="1"/>
  <c r="BI207" i="75"/>
  <c r="AW221" i="75"/>
  <c r="BG221" i="75" s="1"/>
  <c r="BI219" i="75"/>
  <c r="AW219" i="75"/>
  <c r="BI209" i="75"/>
  <c r="AW207" i="75"/>
  <c r="BI225" i="75"/>
  <c r="BI217" i="75"/>
  <c r="AW217" i="75"/>
  <c r="V114" i="62"/>
  <c r="V248" i="62"/>
  <c r="J286" i="62"/>
  <c r="V288" i="62" s="1"/>
  <c r="V215" i="62"/>
  <c r="V211" i="62"/>
  <c r="V96" i="62"/>
  <c r="V138" i="62"/>
  <c r="V256" i="62"/>
  <c r="V84" i="62"/>
  <c r="J73" i="62"/>
  <c r="L73" i="62" s="1"/>
  <c r="V175" i="62"/>
  <c r="V183" i="62"/>
  <c r="H65" i="62"/>
  <c r="J65" i="62" s="1"/>
  <c r="L65" i="62" s="1"/>
  <c r="J77" i="62"/>
  <c r="L77" i="62" s="1"/>
  <c r="V104" i="62"/>
  <c r="X104" i="62" s="1"/>
  <c r="X126" i="62" s="1"/>
  <c r="V108" i="62"/>
  <c r="V71" i="62"/>
  <c r="V92" i="62"/>
  <c r="V118" i="62"/>
  <c r="V203" i="62"/>
  <c r="V264" i="62"/>
  <c r="V100" i="62"/>
  <c r="V134" i="62"/>
  <c r="V191" i="62"/>
  <c r="H278" i="62"/>
  <c r="J278" i="62" s="1"/>
  <c r="L278" i="62" s="1"/>
  <c r="V88" i="62"/>
  <c r="V228" i="62"/>
  <c r="V236" i="62"/>
  <c r="V244" i="62"/>
  <c r="V252" i="62"/>
  <c r="V260" i="62"/>
  <c r="V276" i="62"/>
  <c r="V284" i="62"/>
  <c r="V272" i="62"/>
  <c r="V79" i="62" l="1"/>
  <c r="V280" i="62"/>
  <c r="X134" i="62"/>
  <c r="BG217" i="75"/>
  <c r="V67" i="62"/>
  <c r="V122" i="62"/>
  <c r="V232" i="62"/>
  <c r="V199" i="62"/>
  <c r="V75" i="62"/>
  <c r="V240" i="62"/>
  <c r="V223" i="62"/>
  <c r="V195" i="62"/>
  <c r="V146" i="62"/>
  <c r="V219" i="62"/>
  <c r="V207" i="62"/>
  <c r="V130" i="62"/>
  <c r="X146" i="62" l="1"/>
  <c r="X155" i="62" s="1"/>
  <c r="X159" i="62" s="1"/>
  <c r="X163" i="62" s="1"/>
  <c r="X167" i="62" s="1"/>
  <c r="X171" i="62" s="1"/>
  <c r="X179" i="62" s="1"/>
  <c r="X183" i="62" s="1"/>
  <c r="X187" i="62" s="1"/>
  <c r="X191" i="62" s="1"/>
  <c r="X203" i="62" s="1"/>
  <c r="X207" i="62" s="1"/>
  <c r="X211" i="62" s="1"/>
  <c r="X215" i="62" s="1"/>
  <c r="X219" i="62" s="1"/>
  <c r="X223" i="62" s="1"/>
  <c r="X228" i="62" l="1"/>
  <c r="X232" i="62" s="1"/>
  <c r="X236" i="62" s="1"/>
  <c r="X240" i="62" s="1"/>
  <c r="X244" i="62" s="1"/>
  <c r="X248" i="62" s="1"/>
  <c r="X252" i="62" s="1"/>
  <c r="X256" i="62" s="1"/>
  <c r="X260" i="62" s="1"/>
  <c r="X264" i="62" s="1"/>
  <c r="X268" i="62" s="1"/>
  <c r="X276" i="62" s="1"/>
  <c r="X280" i="62" s="1"/>
  <c r="X284" i="62" s="1"/>
  <c r="X288" i="62" s="1"/>
  <c r="S64" i="62"/>
  <c r="Q64" i="62"/>
  <c r="N64" i="62"/>
  <c r="L64" i="62"/>
  <c r="J64" i="62"/>
  <c r="H64" i="62"/>
  <c r="F64" i="62"/>
  <c r="D64" i="62"/>
  <c r="B64" i="62"/>
  <c r="S63" i="62"/>
  <c r="S62" i="62"/>
  <c r="F61" i="62"/>
  <c r="S60" i="62"/>
  <c r="Q60" i="62"/>
  <c r="M60" i="62"/>
  <c r="L60" i="62"/>
  <c r="J60" i="62"/>
  <c r="K60" i="62" s="1"/>
  <c r="I60" i="62"/>
  <c r="H60" i="62"/>
  <c r="G60" i="62"/>
  <c r="F60" i="62"/>
  <c r="E60" i="62"/>
  <c r="D60" i="62"/>
  <c r="B60" i="62"/>
  <c r="S59" i="62"/>
  <c r="S58" i="62"/>
  <c r="F57" i="62"/>
  <c r="H57" i="62" s="1"/>
  <c r="S56" i="62"/>
  <c r="Q56" i="62"/>
  <c r="K56" i="62"/>
  <c r="J56" i="62"/>
  <c r="I56" i="62"/>
  <c r="H56" i="62"/>
  <c r="G56" i="62"/>
  <c r="F56" i="62"/>
  <c r="E56" i="62"/>
  <c r="D56" i="62"/>
  <c r="B56" i="62"/>
  <c r="S54" i="62"/>
  <c r="F53" i="62"/>
  <c r="H53" i="62" s="1"/>
  <c r="S52" i="62"/>
  <c r="Q52" i="62"/>
  <c r="L52" i="62"/>
  <c r="J52" i="62"/>
  <c r="H52" i="62"/>
  <c r="F52" i="62"/>
  <c r="D52" i="62"/>
  <c r="B52" i="62"/>
  <c r="S51" i="62"/>
  <c r="S50" i="62"/>
  <c r="F49" i="62"/>
  <c r="H49" i="62" s="1"/>
  <c r="J53" i="62" l="1"/>
  <c r="V55" i="62" s="1"/>
  <c r="J49" i="62"/>
  <c r="L49" i="62" s="1"/>
  <c r="J57" i="62"/>
  <c r="L57" i="62" s="1"/>
  <c r="V59" i="62" s="1"/>
  <c r="H61" i="62"/>
  <c r="J61" i="62" s="1"/>
  <c r="L61" i="62" s="1"/>
  <c r="N61" i="62" s="1"/>
  <c r="V51" i="62" l="1"/>
  <c r="V63" i="62"/>
  <c r="L48" i="62" l="1"/>
  <c r="J48" i="62"/>
  <c r="H48" i="62"/>
  <c r="F48" i="62"/>
  <c r="D48" i="62"/>
  <c r="B48" i="62"/>
  <c r="F45" i="62"/>
  <c r="H45" i="62" s="1"/>
  <c r="J45" i="62" s="1"/>
  <c r="L45" i="62" s="1"/>
  <c r="J44" i="62"/>
  <c r="H44" i="62"/>
  <c r="F44" i="62"/>
  <c r="D44" i="62"/>
  <c r="B44" i="62"/>
  <c r="F41" i="62"/>
  <c r="H41" i="62" s="1"/>
  <c r="J41" i="62" s="1"/>
  <c r="O40" i="62"/>
  <c r="K40" i="62"/>
  <c r="J40" i="62"/>
  <c r="I40" i="62"/>
  <c r="H40" i="62"/>
  <c r="G40" i="62"/>
  <c r="F40" i="62"/>
  <c r="E40" i="62"/>
  <c r="D40" i="62"/>
  <c r="O39" i="62" s="1"/>
  <c r="B40" i="62"/>
  <c r="S38" i="62"/>
  <c r="F37" i="62"/>
  <c r="H37" i="62" s="1"/>
  <c r="J37" i="62" s="1"/>
  <c r="A209" i="80" l="1"/>
  <c r="A208" i="80"/>
  <c r="A207" i="80"/>
  <c r="A206" i="80"/>
  <c r="A205" i="80"/>
  <c r="A204" i="80"/>
  <c r="A203" i="80"/>
  <c r="A202" i="80"/>
  <c r="A201" i="80"/>
  <c r="A200" i="80"/>
  <c r="A199" i="80"/>
  <c r="A198" i="80"/>
  <c r="A197" i="80"/>
  <c r="A196" i="80"/>
  <c r="A195" i="80"/>
  <c r="A194" i="80"/>
  <c r="A193" i="80"/>
  <c r="A192" i="80"/>
  <c r="A191" i="80"/>
  <c r="A190" i="80"/>
  <c r="A189" i="80"/>
  <c r="A188" i="80"/>
  <c r="A187" i="80"/>
  <c r="A186" i="80"/>
  <c r="A185" i="80"/>
  <c r="A184" i="80"/>
  <c r="A183" i="80"/>
  <c r="A182" i="80"/>
  <c r="A181" i="80"/>
  <c r="A180" i="80"/>
  <c r="A179" i="80"/>
  <c r="A178" i="80"/>
  <c r="A177" i="80"/>
  <c r="A176" i="80"/>
  <c r="A175" i="80"/>
  <c r="A174" i="80"/>
  <c r="A173" i="80"/>
  <c r="A172" i="80"/>
  <c r="A171" i="80"/>
  <c r="A170" i="80"/>
  <c r="A169" i="80"/>
  <c r="A168" i="80"/>
  <c r="A167" i="80"/>
  <c r="A166" i="80"/>
  <c r="A165" i="80"/>
  <c r="A164" i="80"/>
  <c r="A163" i="80"/>
  <c r="A162" i="80"/>
  <c r="A161" i="80"/>
  <c r="A160" i="80"/>
  <c r="A159" i="80"/>
  <c r="A158" i="80"/>
  <c r="A157" i="80"/>
  <c r="A156" i="80"/>
  <c r="A155" i="80"/>
  <c r="A154" i="80"/>
  <c r="A153" i="80"/>
  <c r="A152" i="80"/>
  <c r="A151" i="80"/>
  <c r="A150" i="80"/>
  <c r="A149" i="80"/>
  <c r="A148" i="80"/>
  <c r="A147" i="80"/>
  <c r="A146" i="80"/>
  <c r="A145" i="80"/>
  <c r="A144" i="80"/>
  <c r="A143" i="80"/>
  <c r="A142" i="80"/>
  <c r="A141" i="80"/>
  <c r="A140" i="80"/>
  <c r="A139" i="80"/>
  <c r="A138" i="80"/>
  <c r="A137" i="80"/>
  <c r="A136" i="80"/>
  <c r="A135" i="80"/>
  <c r="A134" i="80"/>
  <c r="A133" i="80"/>
  <c r="A132" i="80"/>
  <c r="A131" i="80"/>
  <c r="A130" i="80"/>
  <c r="A129" i="80"/>
  <c r="A128" i="80"/>
  <c r="A127" i="80"/>
  <c r="A126" i="80"/>
  <c r="A125" i="80"/>
  <c r="A124" i="80"/>
  <c r="A123" i="80"/>
  <c r="A122" i="80"/>
  <c r="A121" i="80"/>
  <c r="A120" i="80"/>
  <c r="A119" i="80"/>
  <c r="A118" i="80"/>
  <c r="A117" i="80"/>
  <c r="A116" i="80"/>
  <c r="A115" i="80"/>
  <c r="A114" i="80"/>
  <c r="A113" i="80"/>
  <c r="A112" i="80"/>
  <c r="A111" i="80"/>
  <c r="A110" i="80"/>
  <c r="A109" i="80"/>
  <c r="A108" i="80"/>
  <c r="A107" i="80"/>
  <c r="A106" i="80"/>
  <c r="A105" i="80"/>
  <c r="A104" i="80"/>
  <c r="A103" i="80"/>
  <c r="A102" i="80"/>
  <c r="A101" i="80"/>
  <c r="A100" i="80"/>
  <c r="A99" i="80"/>
  <c r="A98" i="80"/>
  <c r="A97" i="80"/>
  <c r="A96" i="80"/>
  <c r="A95" i="80"/>
  <c r="A94" i="80"/>
  <c r="A93" i="80"/>
  <c r="A92" i="80"/>
  <c r="A91" i="80"/>
  <c r="A90" i="80"/>
  <c r="A89" i="80"/>
  <c r="A88" i="80"/>
  <c r="A87" i="80"/>
  <c r="A86" i="80"/>
  <c r="A85" i="80"/>
  <c r="A84" i="80"/>
  <c r="A83" i="80"/>
  <c r="A82" i="80"/>
  <c r="A81" i="80"/>
  <c r="A80" i="80"/>
  <c r="A79" i="80"/>
  <c r="A78" i="80"/>
  <c r="A77" i="80"/>
  <c r="A76" i="80"/>
  <c r="A75" i="80"/>
  <c r="A74" i="80"/>
  <c r="A73" i="80"/>
  <c r="A72" i="80"/>
  <c r="A71" i="80"/>
  <c r="A70" i="80"/>
  <c r="A69" i="80"/>
  <c r="A68" i="80"/>
  <c r="A67" i="80"/>
  <c r="A66" i="80"/>
  <c r="A65" i="80"/>
  <c r="A64" i="80"/>
  <c r="A63" i="80"/>
  <c r="A62" i="80"/>
  <c r="A61" i="80"/>
  <c r="A60" i="80"/>
  <c r="A59" i="80"/>
  <c r="A58" i="80"/>
  <c r="A57" i="80"/>
  <c r="A56" i="80"/>
  <c r="A55" i="80"/>
  <c r="A54" i="80"/>
  <c r="A53" i="80"/>
  <c r="A52" i="80"/>
  <c r="A51" i="80"/>
  <c r="A50" i="80"/>
  <c r="A49" i="80"/>
  <c r="A48" i="80"/>
  <c r="A47" i="80"/>
  <c r="A46" i="80"/>
  <c r="A45" i="80"/>
  <c r="A44" i="80"/>
  <c r="A43" i="80"/>
  <c r="A42" i="80"/>
  <c r="A41" i="80"/>
  <c r="A40" i="80"/>
  <c r="A39" i="80"/>
  <c r="A38" i="80"/>
  <c r="A37" i="80"/>
  <c r="A36" i="80"/>
  <c r="A35" i="80"/>
  <c r="A34" i="80"/>
  <c r="A33" i="80"/>
  <c r="A32" i="80"/>
  <c r="A31" i="80"/>
  <c r="A30" i="80"/>
  <c r="A29" i="80"/>
  <c r="A28" i="80"/>
  <c r="A27" i="80"/>
  <c r="A26" i="80"/>
  <c r="A25" i="80"/>
  <c r="A24" i="80"/>
  <c r="A23" i="80"/>
  <c r="A22" i="80"/>
  <c r="A21" i="80"/>
  <c r="A20" i="80"/>
  <c r="A19" i="80"/>
  <c r="A18" i="80"/>
  <c r="A17" i="80"/>
  <c r="A16" i="80"/>
  <c r="A15" i="80"/>
  <c r="A14" i="80"/>
  <c r="A13" i="80"/>
  <c r="A12" i="80"/>
  <c r="A11" i="80"/>
  <c r="A10" i="80"/>
  <c r="BI275" i="75"/>
  <c r="BI271" i="75"/>
  <c r="BI267" i="75"/>
  <c r="BI263" i="75"/>
  <c r="AT257" i="75"/>
  <c r="AQ257" i="75"/>
  <c r="AN257" i="75"/>
  <c r="AK257" i="75"/>
  <c r="AH257" i="75"/>
  <c r="AE257" i="75"/>
  <c r="Z256" i="75"/>
  <c r="X256" i="75"/>
  <c r="Y257" i="75" s="1"/>
  <c r="W256" i="75"/>
  <c r="U256" i="75"/>
  <c r="V257" i="75" s="1"/>
  <c r="T256" i="75"/>
  <c r="R256" i="75"/>
  <c r="S257" i="75" s="1"/>
  <c r="Q256" i="75"/>
  <c r="O256" i="75"/>
  <c r="P257" i="75" s="1"/>
  <c r="N256" i="75"/>
  <c r="L256" i="75"/>
  <c r="M257" i="75" s="1"/>
  <c r="K256" i="75"/>
  <c r="I256" i="75"/>
  <c r="J257" i="75" s="1"/>
  <c r="H256" i="75"/>
  <c r="F256" i="75"/>
  <c r="G257" i="75" s="1"/>
  <c r="E256" i="75"/>
  <c r="C256" i="75"/>
  <c r="AA239" i="75"/>
  <c r="AT255" i="75"/>
  <c r="AQ255" i="75"/>
  <c r="AN255" i="75"/>
  <c r="AK255" i="75"/>
  <c r="AH255" i="75"/>
  <c r="AE255" i="75"/>
  <c r="AB255" i="75"/>
  <c r="W254" i="75"/>
  <c r="U254" i="75"/>
  <c r="V255" i="75" s="1"/>
  <c r="T254" i="75"/>
  <c r="R254" i="75"/>
  <c r="S255" i="75" s="1"/>
  <c r="Q254" i="75"/>
  <c r="O254" i="75"/>
  <c r="P255" i="75" s="1"/>
  <c r="N254" i="75"/>
  <c r="L254" i="75"/>
  <c r="M255" i="75" s="1"/>
  <c r="K254" i="75"/>
  <c r="I254" i="75"/>
  <c r="J255" i="75" s="1"/>
  <c r="H254" i="75"/>
  <c r="F254" i="75"/>
  <c r="G255" i="75" s="1"/>
  <c r="E254" i="75"/>
  <c r="C254" i="75"/>
  <c r="X239" i="75"/>
  <c r="AT253" i="75"/>
  <c r="AQ253" i="75"/>
  <c r="AN253" i="75"/>
  <c r="AK253" i="75"/>
  <c r="AH253" i="75"/>
  <c r="AE253" i="75"/>
  <c r="AB253" i="75"/>
  <c r="Y253" i="75"/>
  <c r="T252" i="75"/>
  <c r="R252" i="75"/>
  <c r="S253" i="75" s="1"/>
  <c r="Q252" i="75"/>
  <c r="O252" i="75"/>
  <c r="P253" i="75" s="1"/>
  <c r="N252" i="75"/>
  <c r="L252" i="75"/>
  <c r="M253" i="75" s="1"/>
  <c r="K252" i="75"/>
  <c r="I252" i="75"/>
  <c r="J253" i="75" s="1"/>
  <c r="H252" i="75"/>
  <c r="F252" i="75"/>
  <c r="G253" i="75" s="1"/>
  <c r="E252" i="75"/>
  <c r="C252" i="75"/>
  <c r="AT251" i="75"/>
  <c r="AQ251" i="75"/>
  <c r="AN251" i="75"/>
  <c r="AK251" i="75"/>
  <c r="AH251" i="75"/>
  <c r="AE251" i="75"/>
  <c r="AB251" i="75"/>
  <c r="Y251" i="75"/>
  <c r="V251" i="75"/>
  <c r="Q250" i="75"/>
  <c r="O250" i="75"/>
  <c r="P251" i="75" s="1"/>
  <c r="N250" i="75"/>
  <c r="L250" i="75"/>
  <c r="M251" i="75" s="1"/>
  <c r="K250" i="75"/>
  <c r="I250" i="75"/>
  <c r="J251" i="75" s="1"/>
  <c r="H250" i="75"/>
  <c r="F250" i="75"/>
  <c r="G251" i="75" s="1"/>
  <c r="E250" i="75"/>
  <c r="C250" i="75"/>
  <c r="R239" i="75"/>
  <c r="AT249" i="75"/>
  <c r="AQ249" i="75"/>
  <c r="AN249" i="75"/>
  <c r="AK249" i="75"/>
  <c r="AH249" i="75"/>
  <c r="AE249" i="75"/>
  <c r="AB249" i="75"/>
  <c r="Y249" i="75"/>
  <c r="V249" i="75"/>
  <c r="S249" i="75"/>
  <c r="N248" i="75"/>
  <c r="L248" i="75"/>
  <c r="M249" i="75" s="1"/>
  <c r="K248" i="75"/>
  <c r="I248" i="75"/>
  <c r="J249" i="75" s="1"/>
  <c r="H248" i="75"/>
  <c r="F248" i="75"/>
  <c r="G249" i="75" s="1"/>
  <c r="E248" i="75"/>
  <c r="C248" i="75"/>
  <c r="O239" i="75"/>
  <c r="AT247" i="75"/>
  <c r="AQ247" i="75"/>
  <c r="AN247" i="75"/>
  <c r="AK247" i="75"/>
  <c r="AH247" i="75"/>
  <c r="AE247" i="75"/>
  <c r="AB247" i="75"/>
  <c r="Y247" i="75"/>
  <c r="V247" i="75"/>
  <c r="S247" i="75"/>
  <c r="P247" i="75"/>
  <c r="K246" i="75"/>
  <c r="I246" i="75"/>
  <c r="J247" i="75" s="1"/>
  <c r="H246" i="75"/>
  <c r="F246" i="75"/>
  <c r="G247" i="75" s="1"/>
  <c r="E246" i="75"/>
  <c r="C246" i="75"/>
  <c r="D247" i="75" s="1"/>
  <c r="L239" i="75"/>
  <c r="AT245" i="75"/>
  <c r="AQ245" i="75"/>
  <c r="AN245" i="75"/>
  <c r="AK245" i="75"/>
  <c r="AH245" i="75"/>
  <c r="AE245" i="75"/>
  <c r="AB245" i="75"/>
  <c r="Y245" i="75"/>
  <c r="V245" i="75"/>
  <c r="S245" i="75"/>
  <c r="P245" i="75"/>
  <c r="M245" i="75"/>
  <c r="H244" i="75"/>
  <c r="F244" i="75"/>
  <c r="G245" i="75" s="1"/>
  <c r="E244" i="75"/>
  <c r="C244" i="75"/>
  <c r="I239" i="75"/>
  <c r="AT243" i="75"/>
  <c r="AQ243" i="75"/>
  <c r="AN243" i="75"/>
  <c r="AK243" i="75"/>
  <c r="AH243" i="75"/>
  <c r="AE243" i="75"/>
  <c r="AB243" i="75"/>
  <c r="Y243" i="75"/>
  <c r="V243" i="75"/>
  <c r="S243" i="75"/>
  <c r="P243" i="75"/>
  <c r="M243" i="75"/>
  <c r="J243" i="75"/>
  <c r="E242" i="75"/>
  <c r="BC242" i="75" s="1"/>
  <c r="C242" i="75"/>
  <c r="BB242" i="75" s="1"/>
  <c r="F239" i="75"/>
  <c r="AT241" i="75"/>
  <c r="AQ241" i="75"/>
  <c r="AN241" i="75"/>
  <c r="AK241" i="75"/>
  <c r="AH241" i="75"/>
  <c r="AE241" i="75"/>
  <c r="AB241" i="75"/>
  <c r="Y241" i="75"/>
  <c r="V241" i="75"/>
  <c r="S241" i="75"/>
  <c r="P241" i="75"/>
  <c r="M241" i="75"/>
  <c r="J241" i="75"/>
  <c r="G241" i="75"/>
  <c r="BC240" i="75"/>
  <c r="BB240" i="75"/>
  <c r="C239" i="75"/>
  <c r="U239" i="75"/>
  <c r="V238" i="75"/>
  <c r="AT206" i="75"/>
  <c r="AQ206" i="75"/>
  <c r="AN206" i="75"/>
  <c r="AK206" i="75"/>
  <c r="AH206" i="75"/>
  <c r="AE206" i="75"/>
  <c r="AB206" i="75"/>
  <c r="Y206" i="75"/>
  <c r="V206" i="75"/>
  <c r="S206" i="75"/>
  <c r="P206" i="75"/>
  <c r="M206" i="75"/>
  <c r="J206" i="75"/>
  <c r="E205" i="75"/>
  <c r="BC205" i="75" s="1"/>
  <c r="C205" i="75"/>
  <c r="BB205" i="75" s="1"/>
  <c r="AT202" i="75"/>
  <c r="AQ202" i="75"/>
  <c r="AN202" i="75"/>
  <c r="AK202" i="75"/>
  <c r="AH202" i="75"/>
  <c r="AE202" i="75"/>
  <c r="AB202" i="75"/>
  <c r="Y202" i="75"/>
  <c r="V202" i="75"/>
  <c r="S202" i="75"/>
  <c r="P202" i="75"/>
  <c r="M202" i="75"/>
  <c r="J202" i="75"/>
  <c r="G202" i="75"/>
  <c r="AT197" i="75"/>
  <c r="AQ197" i="75"/>
  <c r="AN197" i="75"/>
  <c r="AK197" i="75"/>
  <c r="AH197" i="75"/>
  <c r="AC196" i="75"/>
  <c r="AA196" i="75"/>
  <c r="AB197" i="75" s="1"/>
  <c r="Z196" i="75"/>
  <c r="X196" i="75"/>
  <c r="Y197" i="75" s="1"/>
  <c r="W196" i="75"/>
  <c r="U196" i="75"/>
  <c r="V197" i="75" s="1"/>
  <c r="T196" i="75"/>
  <c r="R196" i="75"/>
  <c r="S197" i="75" s="1"/>
  <c r="Q196" i="75"/>
  <c r="O196" i="75"/>
  <c r="P197" i="75" s="1"/>
  <c r="N196" i="75"/>
  <c r="L196" i="75"/>
  <c r="M197" i="75" s="1"/>
  <c r="K196" i="75"/>
  <c r="I196" i="75"/>
  <c r="J197" i="75" s="1"/>
  <c r="H196" i="75"/>
  <c r="F196" i="75"/>
  <c r="G197" i="75" s="1"/>
  <c r="E196" i="75"/>
  <c r="C196" i="75"/>
  <c r="D197" i="75" s="1"/>
  <c r="AD177" i="75"/>
  <c r="AT195" i="75"/>
  <c r="AQ195" i="75"/>
  <c r="AN195" i="75"/>
  <c r="AK195" i="75"/>
  <c r="AH195" i="75"/>
  <c r="AE195" i="75"/>
  <c r="Z194" i="75"/>
  <c r="X194" i="75"/>
  <c r="Y195" i="75" s="1"/>
  <c r="W194" i="75"/>
  <c r="U194" i="75"/>
  <c r="V195" i="75" s="1"/>
  <c r="T194" i="75"/>
  <c r="R194" i="75"/>
  <c r="S195" i="75" s="1"/>
  <c r="Q194" i="75"/>
  <c r="O194" i="75"/>
  <c r="P195" i="75" s="1"/>
  <c r="N194" i="75"/>
  <c r="L194" i="75"/>
  <c r="M195" i="75" s="1"/>
  <c r="K194" i="75"/>
  <c r="I194" i="75"/>
  <c r="J195" i="75" s="1"/>
  <c r="H194" i="75"/>
  <c r="F194" i="75"/>
  <c r="G195" i="75" s="1"/>
  <c r="E194" i="75"/>
  <c r="C194" i="75"/>
  <c r="D195" i="75" s="1"/>
  <c r="AA177" i="75"/>
  <c r="AT193" i="75"/>
  <c r="AQ193" i="75"/>
  <c r="AN193" i="75"/>
  <c r="AK193" i="75"/>
  <c r="AH193" i="75"/>
  <c r="AE193" i="75"/>
  <c r="AB193" i="75"/>
  <c r="W192" i="75"/>
  <c r="U192" i="75"/>
  <c r="V193" i="75" s="1"/>
  <c r="T192" i="75"/>
  <c r="R192" i="75"/>
  <c r="S193" i="75" s="1"/>
  <c r="Q192" i="75"/>
  <c r="O192" i="75"/>
  <c r="P193" i="75" s="1"/>
  <c r="N192" i="75"/>
  <c r="L192" i="75"/>
  <c r="M193" i="75" s="1"/>
  <c r="K192" i="75"/>
  <c r="I192" i="75"/>
  <c r="J193" i="75" s="1"/>
  <c r="H192" i="75"/>
  <c r="F192" i="75"/>
  <c r="E192" i="75"/>
  <c r="C192" i="75"/>
  <c r="D193" i="75" s="1"/>
  <c r="AT191" i="75"/>
  <c r="AQ191" i="75"/>
  <c r="AN191" i="75"/>
  <c r="AK191" i="75"/>
  <c r="AH191" i="75"/>
  <c r="AE191" i="75"/>
  <c r="AB191" i="75"/>
  <c r="Y191" i="75"/>
  <c r="T190" i="75"/>
  <c r="R190" i="75"/>
  <c r="S191" i="75" s="1"/>
  <c r="Q190" i="75"/>
  <c r="O190" i="75"/>
  <c r="P191" i="75" s="1"/>
  <c r="N190" i="75"/>
  <c r="L190" i="75"/>
  <c r="M191" i="75" s="1"/>
  <c r="K190" i="75"/>
  <c r="I190" i="75"/>
  <c r="J191" i="75" s="1"/>
  <c r="H190" i="75"/>
  <c r="F190" i="75"/>
  <c r="E190" i="75"/>
  <c r="C190" i="75"/>
  <c r="D191" i="75" s="1"/>
  <c r="U177" i="75"/>
  <c r="AT189" i="75"/>
  <c r="AQ189" i="75"/>
  <c r="AN189" i="75"/>
  <c r="AK189" i="75"/>
  <c r="AH189" i="75"/>
  <c r="AE189" i="75"/>
  <c r="AB189" i="75"/>
  <c r="Y189" i="75"/>
  <c r="V189" i="75"/>
  <c r="Q188" i="75"/>
  <c r="O188" i="75"/>
  <c r="P189" i="75" s="1"/>
  <c r="N188" i="75"/>
  <c r="L188" i="75"/>
  <c r="M189" i="75" s="1"/>
  <c r="K188" i="75"/>
  <c r="I188" i="75"/>
  <c r="J189" i="75" s="1"/>
  <c r="H188" i="75"/>
  <c r="F188" i="75"/>
  <c r="G189" i="75" s="1"/>
  <c r="E188" i="75"/>
  <c r="C188" i="75"/>
  <c r="D189" i="75" s="1"/>
  <c r="AT187" i="75"/>
  <c r="AQ187" i="75"/>
  <c r="AN187" i="75"/>
  <c r="AK187" i="75"/>
  <c r="AH187" i="75"/>
  <c r="AE187" i="75"/>
  <c r="AB187" i="75"/>
  <c r="Y187" i="75"/>
  <c r="V187" i="75"/>
  <c r="S187" i="75"/>
  <c r="N186" i="75"/>
  <c r="L186" i="75"/>
  <c r="M187" i="75" s="1"/>
  <c r="K186" i="75"/>
  <c r="I186" i="75"/>
  <c r="J187" i="75" s="1"/>
  <c r="H186" i="75"/>
  <c r="F186" i="75"/>
  <c r="G187" i="75" s="1"/>
  <c r="E186" i="75"/>
  <c r="C186" i="75"/>
  <c r="D187" i="75" s="1"/>
  <c r="O177" i="75"/>
  <c r="AT185" i="75"/>
  <c r="AQ185" i="75"/>
  <c r="AN185" i="75"/>
  <c r="AK185" i="75"/>
  <c r="AH185" i="75"/>
  <c r="AE185" i="75"/>
  <c r="AB185" i="75"/>
  <c r="Y185" i="75"/>
  <c r="V185" i="75"/>
  <c r="S185" i="75"/>
  <c r="P185" i="75"/>
  <c r="K184" i="75"/>
  <c r="I184" i="75"/>
  <c r="J185" i="75" s="1"/>
  <c r="H184" i="75"/>
  <c r="F184" i="75"/>
  <c r="E184" i="75"/>
  <c r="C184" i="75"/>
  <c r="D185" i="75" s="1"/>
  <c r="L177" i="75"/>
  <c r="AT183" i="75"/>
  <c r="AQ183" i="75"/>
  <c r="AN183" i="75"/>
  <c r="AK183" i="75"/>
  <c r="AH183" i="75"/>
  <c r="AE183" i="75"/>
  <c r="AB183" i="75"/>
  <c r="Y183" i="75"/>
  <c r="V183" i="75"/>
  <c r="S183" i="75"/>
  <c r="P183" i="75"/>
  <c r="M183" i="75"/>
  <c r="H182" i="75"/>
  <c r="F182" i="75"/>
  <c r="E182" i="75"/>
  <c r="C182" i="75"/>
  <c r="D183" i="75" s="1"/>
  <c r="I177" i="75"/>
  <c r="AT181" i="75"/>
  <c r="AQ181" i="75"/>
  <c r="AN181" i="75"/>
  <c r="AK181" i="75"/>
  <c r="AH181" i="75"/>
  <c r="AE181" i="75"/>
  <c r="AB181" i="75"/>
  <c r="Y181" i="75"/>
  <c r="V181" i="75"/>
  <c r="S181" i="75"/>
  <c r="P181" i="75"/>
  <c r="M181" i="75"/>
  <c r="J181" i="75"/>
  <c r="D181" i="75"/>
  <c r="E180" i="75"/>
  <c r="BC180" i="75" s="1"/>
  <c r="C180" i="75"/>
  <c r="BB180" i="75" s="1"/>
  <c r="F177" i="75"/>
  <c r="AT179" i="75"/>
  <c r="AQ179" i="75"/>
  <c r="AN179" i="75"/>
  <c r="AK179" i="75"/>
  <c r="AH179" i="75"/>
  <c r="AE179" i="75"/>
  <c r="AB179" i="75"/>
  <c r="Y179" i="75"/>
  <c r="V179" i="75"/>
  <c r="S179" i="75"/>
  <c r="P179" i="75"/>
  <c r="M179" i="75"/>
  <c r="J179" i="75"/>
  <c r="G179" i="75"/>
  <c r="BC178" i="75"/>
  <c r="BB178" i="75"/>
  <c r="BF178" i="75" s="1"/>
  <c r="C177" i="75"/>
  <c r="X177" i="75"/>
  <c r="R177" i="75"/>
  <c r="V176" i="75"/>
  <c r="AT173" i="75"/>
  <c r="AR172" i="75"/>
  <c r="AP172" i="75"/>
  <c r="AQ173" i="75" s="1"/>
  <c r="AO172" i="75"/>
  <c r="AM172" i="75"/>
  <c r="AN173" i="75" s="1"/>
  <c r="AL172" i="75"/>
  <c r="AJ172" i="75"/>
  <c r="AK173" i="75" s="1"/>
  <c r="AI172" i="75"/>
  <c r="AG172" i="75"/>
  <c r="AH173" i="75" s="1"/>
  <c r="AF172" i="75"/>
  <c r="AD172" i="75"/>
  <c r="AE173" i="75" s="1"/>
  <c r="AC172" i="75"/>
  <c r="AA172" i="75"/>
  <c r="AB173" i="75" s="1"/>
  <c r="Z172" i="75"/>
  <c r="X172" i="75"/>
  <c r="Y173" i="75" s="1"/>
  <c r="W172" i="75"/>
  <c r="U172" i="75"/>
  <c r="V173" i="75" s="1"/>
  <c r="T172" i="75"/>
  <c r="R172" i="75"/>
  <c r="S173" i="75" s="1"/>
  <c r="Q172" i="75"/>
  <c r="O172" i="75"/>
  <c r="P173" i="75" s="1"/>
  <c r="N172" i="75"/>
  <c r="L172" i="75"/>
  <c r="M173" i="75" s="1"/>
  <c r="K172" i="75"/>
  <c r="I172" i="75"/>
  <c r="J173" i="75" s="1"/>
  <c r="H172" i="75"/>
  <c r="F172" i="75"/>
  <c r="E172" i="75"/>
  <c r="C172" i="75"/>
  <c r="D173" i="75" s="1"/>
  <c r="AS143" i="75"/>
  <c r="AT171" i="75"/>
  <c r="AQ171" i="75"/>
  <c r="AO170" i="75"/>
  <c r="AM170" i="75"/>
  <c r="AN171" i="75" s="1"/>
  <c r="AL170" i="75"/>
  <c r="AJ170" i="75"/>
  <c r="AK171" i="75" s="1"/>
  <c r="AI170" i="75"/>
  <c r="AG170" i="75"/>
  <c r="AH171" i="75" s="1"/>
  <c r="AF170" i="75"/>
  <c r="AD170" i="75"/>
  <c r="AE171" i="75" s="1"/>
  <c r="AC170" i="75"/>
  <c r="AA170" i="75"/>
  <c r="AB171" i="75" s="1"/>
  <c r="Z170" i="75"/>
  <c r="X170" i="75"/>
  <c r="Y171" i="75" s="1"/>
  <c r="W170" i="75"/>
  <c r="U170" i="75"/>
  <c r="V171" i="75" s="1"/>
  <c r="T170" i="75"/>
  <c r="R170" i="75"/>
  <c r="S171" i="75" s="1"/>
  <c r="Q170" i="75"/>
  <c r="O170" i="75"/>
  <c r="P171" i="75" s="1"/>
  <c r="N170" i="75"/>
  <c r="L170" i="75"/>
  <c r="M171" i="75" s="1"/>
  <c r="K170" i="75"/>
  <c r="I170" i="75"/>
  <c r="J171" i="75" s="1"/>
  <c r="H170" i="75"/>
  <c r="F170" i="75"/>
  <c r="G171" i="75" s="1"/>
  <c r="E170" i="75"/>
  <c r="C170" i="75"/>
  <c r="D171" i="75" s="1"/>
  <c r="AP143" i="75"/>
  <c r="AT169" i="75"/>
  <c r="AQ169" i="75"/>
  <c r="AN169" i="75"/>
  <c r="AL168" i="75"/>
  <c r="AJ168" i="75"/>
  <c r="AK169" i="75" s="1"/>
  <c r="AI168" i="75"/>
  <c r="AG168" i="75"/>
  <c r="AH169" i="75" s="1"/>
  <c r="AF168" i="75"/>
  <c r="AD168" i="75"/>
  <c r="AE169" i="75" s="1"/>
  <c r="AC168" i="75"/>
  <c r="AA168" i="75"/>
  <c r="AB169" i="75" s="1"/>
  <c r="Z168" i="75"/>
  <c r="X168" i="75"/>
  <c r="Y169" i="75" s="1"/>
  <c r="W168" i="75"/>
  <c r="U168" i="75"/>
  <c r="V169" i="75" s="1"/>
  <c r="T168" i="75"/>
  <c r="R168" i="75"/>
  <c r="S169" i="75" s="1"/>
  <c r="Q168" i="75"/>
  <c r="O168" i="75"/>
  <c r="P169" i="75" s="1"/>
  <c r="N168" i="75"/>
  <c r="L168" i="75"/>
  <c r="M169" i="75" s="1"/>
  <c r="K168" i="75"/>
  <c r="I168" i="75"/>
  <c r="J169" i="75" s="1"/>
  <c r="H168" i="75"/>
  <c r="F168" i="75"/>
  <c r="G169" i="75" s="1"/>
  <c r="E168" i="75"/>
  <c r="C168" i="75"/>
  <c r="D169" i="75" s="1"/>
  <c r="AM143" i="75"/>
  <c r="AT167" i="75"/>
  <c r="AQ167" i="75"/>
  <c r="AN167" i="75"/>
  <c r="AK167" i="75"/>
  <c r="AI166" i="75"/>
  <c r="AG166" i="75"/>
  <c r="AH167" i="75" s="1"/>
  <c r="AF166" i="75"/>
  <c r="AD166" i="75"/>
  <c r="AE167" i="75" s="1"/>
  <c r="AC166" i="75"/>
  <c r="AA166" i="75"/>
  <c r="AB167" i="75" s="1"/>
  <c r="Z166" i="75"/>
  <c r="X166" i="75"/>
  <c r="Y167" i="75" s="1"/>
  <c r="W166" i="75"/>
  <c r="U166" i="75"/>
  <c r="V167" i="75" s="1"/>
  <c r="T166" i="75"/>
  <c r="R166" i="75"/>
  <c r="S167" i="75" s="1"/>
  <c r="Q166" i="75"/>
  <c r="O166" i="75"/>
  <c r="P167" i="75" s="1"/>
  <c r="N166" i="75"/>
  <c r="L166" i="75"/>
  <c r="M167" i="75" s="1"/>
  <c r="K166" i="75"/>
  <c r="I166" i="75"/>
  <c r="J167" i="75" s="1"/>
  <c r="H166" i="75"/>
  <c r="F166" i="75"/>
  <c r="E166" i="75"/>
  <c r="C166" i="75"/>
  <c r="AJ143" i="75"/>
  <c r="AT165" i="75"/>
  <c r="AQ165" i="75"/>
  <c r="AN165" i="75"/>
  <c r="AK165" i="75"/>
  <c r="AF164" i="75"/>
  <c r="AD164" i="75"/>
  <c r="AE165" i="75" s="1"/>
  <c r="AC164" i="75"/>
  <c r="AA164" i="75"/>
  <c r="AB165" i="75" s="1"/>
  <c r="Z164" i="75"/>
  <c r="X164" i="75"/>
  <c r="Y165" i="75" s="1"/>
  <c r="W164" i="75"/>
  <c r="U164" i="75"/>
  <c r="V165" i="75" s="1"/>
  <c r="T164" i="75"/>
  <c r="R164" i="75"/>
  <c r="S165" i="75" s="1"/>
  <c r="Q164" i="75"/>
  <c r="O164" i="75"/>
  <c r="P165" i="75" s="1"/>
  <c r="N164" i="75"/>
  <c r="L164" i="75"/>
  <c r="M165" i="75" s="1"/>
  <c r="K164" i="75"/>
  <c r="I164" i="75"/>
  <c r="J165" i="75" s="1"/>
  <c r="H164" i="75"/>
  <c r="F164" i="75"/>
  <c r="E164" i="75"/>
  <c r="C164" i="75"/>
  <c r="D165" i="75" s="1"/>
  <c r="AT163" i="75"/>
  <c r="AQ163" i="75"/>
  <c r="AN163" i="75"/>
  <c r="AK163" i="75"/>
  <c r="AH163" i="75"/>
  <c r="AC162" i="75"/>
  <c r="AA162" i="75"/>
  <c r="AB163" i="75" s="1"/>
  <c r="Z162" i="75"/>
  <c r="X162" i="75"/>
  <c r="Y163" i="75" s="1"/>
  <c r="W162" i="75"/>
  <c r="U162" i="75"/>
  <c r="V163" i="75" s="1"/>
  <c r="T162" i="75"/>
  <c r="R162" i="75"/>
  <c r="S163" i="75" s="1"/>
  <c r="Q162" i="75"/>
  <c r="O162" i="75"/>
  <c r="P163" i="75" s="1"/>
  <c r="N162" i="75"/>
  <c r="L162" i="75"/>
  <c r="M163" i="75" s="1"/>
  <c r="K162" i="75"/>
  <c r="I162" i="75"/>
  <c r="J163" i="75" s="1"/>
  <c r="H162" i="75"/>
  <c r="F162" i="75"/>
  <c r="G163" i="75" s="1"/>
  <c r="E162" i="75"/>
  <c r="C162" i="75"/>
  <c r="D163" i="75" s="1"/>
  <c r="AD143" i="75"/>
  <c r="AT161" i="75"/>
  <c r="AQ161" i="75"/>
  <c r="AN161" i="75"/>
  <c r="AK161" i="75"/>
  <c r="AH161" i="75"/>
  <c r="AE161" i="75"/>
  <c r="Z160" i="75"/>
  <c r="X160" i="75"/>
  <c r="Y161" i="75" s="1"/>
  <c r="W160" i="75"/>
  <c r="U160" i="75"/>
  <c r="V161" i="75" s="1"/>
  <c r="T160" i="75"/>
  <c r="R160" i="75"/>
  <c r="S161" i="75" s="1"/>
  <c r="Q160" i="75"/>
  <c r="O160" i="75"/>
  <c r="P161" i="75" s="1"/>
  <c r="N160" i="75"/>
  <c r="L160" i="75"/>
  <c r="M161" i="75" s="1"/>
  <c r="K160" i="75"/>
  <c r="I160" i="75"/>
  <c r="J161" i="75" s="1"/>
  <c r="H160" i="75"/>
  <c r="F160" i="75"/>
  <c r="G161" i="75" s="1"/>
  <c r="E160" i="75"/>
  <c r="C160" i="75"/>
  <c r="AT159" i="75"/>
  <c r="AQ159" i="75"/>
  <c r="AN159" i="75"/>
  <c r="AK159" i="75"/>
  <c r="AH159" i="75"/>
  <c r="AE159" i="75"/>
  <c r="AB159" i="75"/>
  <c r="W158" i="75"/>
  <c r="U158" i="75"/>
  <c r="V159" i="75" s="1"/>
  <c r="T158" i="75"/>
  <c r="R158" i="75"/>
  <c r="S159" i="75" s="1"/>
  <c r="Q158" i="75"/>
  <c r="O158" i="75"/>
  <c r="P159" i="75" s="1"/>
  <c r="N158" i="75"/>
  <c r="L158" i="75"/>
  <c r="M159" i="75" s="1"/>
  <c r="K158" i="75"/>
  <c r="I158" i="75"/>
  <c r="J159" i="75" s="1"/>
  <c r="H158" i="75"/>
  <c r="F158" i="75"/>
  <c r="G159" i="75" s="1"/>
  <c r="E158" i="75"/>
  <c r="C158" i="75"/>
  <c r="D159" i="75" s="1"/>
  <c r="AT157" i="75"/>
  <c r="AQ157" i="75"/>
  <c r="AN157" i="75"/>
  <c r="AK157" i="75"/>
  <c r="AH157" i="75"/>
  <c r="AE157" i="75"/>
  <c r="AB157" i="75"/>
  <c r="Y157" i="75"/>
  <c r="T156" i="75"/>
  <c r="R156" i="75"/>
  <c r="S157" i="75" s="1"/>
  <c r="Q156" i="75"/>
  <c r="O156" i="75"/>
  <c r="P157" i="75" s="1"/>
  <c r="N156" i="75"/>
  <c r="L156" i="75"/>
  <c r="M157" i="75" s="1"/>
  <c r="K156" i="75"/>
  <c r="I156" i="75"/>
  <c r="J157" i="75" s="1"/>
  <c r="H156" i="75"/>
  <c r="F156" i="75"/>
  <c r="G157" i="75" s="1"/>
  <c r="E156" i="75"/>
  <c r="C156" i="75"/>
  <c r="D157" i="75" s="1"/>
  <c r="AT155" i="75"/>
  <c r="AQ155" i="75"/>
  <c r="AN155" i="75"/>
  <c r="AK155" i="75"/>
  <c r="AH155" i="75"/>
  <c r="AE155" i="75"/>
  <c r="AB155" i="75"/>
  <c r="Y155" i="75"/>
  <c r="V155" i="75"/>
  <c r="Q154" i="75"/>
  <c r="O154" i="75"/>
  <c r="P155" i="75" s="1"/>
  <c r="N154" i="75"/>
  <c r="L154" i="75"/>
  <c r="M155" i="75" s="1"/>
  <c r="K154" i="75"/>
  <c r="I154" i="75"/>
  <c r="J155" i="75" s="1"/>
  <c r="H154" i="75"/>
  <c r="F154" i="75"/>
  <c r="E154" i="75"/>
  <c r="C154" i="75"/>
  <c r="D155" i="75" s="1"/>
  <c r="AT153" i="75"/>
  <c r="AQ153" i="75"/>
  <c r="AN153" i="75"/>
  <c r="AK153" i="75"/>
  <c r="AH153" i="75"/>
  <c r="AE153" i="75"/>
  <c r="AB153" i="75"/>
  <c r="Y153" i="75"/>
  <c r="V153" i="75"/>
  <c r="S153" i="75"/>
  <c r="N152" i="75"/>
  <c r="L152" i="75"/>
  <c r="M153" i="75" s="1"/>
  <c r="K152" i="75"/>
  <c r="I152" i="75"/>
  <c r="J153" i="75" s="1"/>
  <c r="H152" i="75"/>
  <c r="F152" i="75"/>
  <c r="G153" i="75" s="1"/>
  <c r="E152" i="75"/>
  <c r="C152" i="75"/>
  <c r="D153" i="75" s="1"/>
  <c r="O143" i="75"/>
  <c r="AT151" i="75"/>
  <c r="AH151" i="75"/>
  <c r="AE151" i="75"/>
  <c r="AB151" i="75"/>
  <c r="Y151" i="75"/>
  <c r="V151" i="75"/>
  <c r="S151" i="75"/>
  <c r="P151" i="75"/>
  <c r="K150" i="75"/>
  <c r="I150" i="75"/>
  <c r="J151" i="75" s="1"/>
  <c r="H150" i="75"/>
  <c r="F150" i="75"/>
  <c r="G151" i="75" s="1"/>
  <c r="E150" i="75"/>
  <c r="C150" i="75"/>
  <c r="D151" i="75" s="1"/>
  <c r="L143" i="75"/>
  <c r="AT149" i="75"/>
  <c r="AH149" i="75"/>
  <c r="AE149" i="75"/>
  <c r="AB149" i="75"/>
  <c r="Y149" i="75"/>
  <c r="V149" i="75"/>
  <c r="S149" i="75"/>
  <c r="P149" i="75"/>
  <c r="M149" i="75"/>
  <c r="H148" i="75"/>
  <c r="F148" i="75"/>
  <c r="G149" i="75" s="1"/>
  <c r="E148" i="75"/>
  <c r="C148" i="75"/>
  <c r="D149" i="75" s="1"/>
  <c r="AT147" i="75"/>
  <c r="AH147" i="75"/>
  <c r="AE147" i="75"/>
  <c r="AB147" i="75"/>
  <c r="Y147" i="75"/>
  <c r="V147" i="75"/>
  <c r="S147" i="75"/>
  <c r="P147" i="75"/>
  <c r="M147" i="75"/>
  <c r="J147" i="75"/>
  <c r="E146" i="75"/>
  <c r="BC146" i="75" s="1"/>
  <c r="C146" i="75"/>
  <c r="D147" i="75" s="1"/>
  <c r="F143" i="75"/>
  <c r="AT145" i="75"/>
  <c r="AH145" i="75"/>
  <c r="AE145" i="75"/>
  <c r="AB145" i="75"/>
  <c r="Y145" i="75"/>
  <c r="V145" i="75"/>
  <c r="S145" i="75"/>
  <c r="P145" i="75"/>
  <c r="M145" i="75"/>
  <c r="J145" i="75"/>
  <c r="G145" i="75"/>
  <c r="D145" i="75"/>
  <c r="BC144" i="75"/>
  <c r="BB144" i="75"/>
  <c r="BF144" i="75" s="1"/>
  <c r="C143" i="75"/>
  <c r="AG143" i="75"/>
  <c r="AA143" i="75"/>
  <c r="X143" i="75"/>
  <c r="U143" i="75"/>
  <c r="R143" i="75"/>
  <c r="I143" i="75"/>
  <c r="V142" i="75"/>
  <c r="AT140" i="75"/>
  <c r="AQ140" i="75"/>
  <c r="AN140" i="75"/>
  <c r="AI139" i="75"/>
  <c r="AG139" i="75"/>
  <c r="AH140" i="75" s="1"/>
  <c r="AF139" i="75"/>
  <c r="AD139" i="75"/>
  <c r="AE140" i="75" s="1"/>
  <c r="AC139" i="75"/>
  <c r="AA139" i="75"/>
  <c r="AB140" i="75" s="1"/>
  <c r="Z139" i="75"/>
  <c r="X139" i="75"/>
  <c r="Y140" i="75" s="1"/>
  <c r="W139" i="75"/>
  <c r="U139" i="75"/>
  <c r="V140" i="75" s="1"/>
  <c r="T139" i="75"/>
  <c r="R139" i="75"/>
  <c r="S140" i="75" s="1"/>
  <c r="Q139" i="75"/>
  <c r="O139" i="75"/>
  <c r="P140" i="75" s="1"/>
  <c r="N139" i="75"/>
  <c r="L139" i="75"/>
  <c r="M140" i="75" s="1"/>
  <c r="K139" i="75"/>
  <c r="I139" i="75"/>
  <c r="J140" i="75" s="1"/>
  <c r="H139" i="75"/>
  <c r="F139" i="75"/>
  <c r="G140" i="75" s="1"/>
  <c r="E139" i="75"/>
  <c r="C139" i="75"/>
  <c r="D140" i="75" s="1"/>
  <c r="AJ116" i="75"/>
  <c r="AT138" i="75"/>
  <c r="AQ138" i="75"/>
  <c r="AN138" i="75"/>
  <c r="AK138" i="75"/>
  <c r="AF137" i="75"/>
  <c r="AD137" i="75"/>
  <c r="AE138" i="75" s="1"/>
  <c r="AC137" i="75"/>
  <c r="AA137" i="75"/>
  <c r="AB138" i="75" s="1"/>
  <c r="Z137" i="75"/>
  <c r="X137" i="75"/>
  <c r="Y138" i="75" s="1"/>
  <c r="W137" i="75"/>
  <c r="U137" i="75"/>
  <c r="V138" i="75" s="1"/>
  <c r="T137" i="75"/>
  <c r="R137" i="75"/>
  <c r="S138" i="75" s="1"/>
  <c r="Q137" i="75"/>
  <c r="O137" i="75"/>
  <c r="P138" i="75" s="1"/>
  <c r="N137" i="75"/>
  <c r="L137" i="75"/>
  <c r="M138" i="75" s="1"/>
  <c r="K137" i="75"/>
  <c r="I137" i="75"/>
  <c r="J138" i="75" s="1"/>
  <c r="H137" i="75"/>
  <c r="F137" i="75"/>
  <c r="G138" i="75" s="1"/>
  <c r="E137" i="75"/>
  <c r="C137" i="75"/>
  <c r="AG116" i="75"/>
  <c r="AT136" i="75"/>
  <c r="AQ136" i="75"/>
  <c r="AN136" i="75"/>
  <c r="AK136" i="75"/>
  <c r="AH136" i="75"/>
  <c r="AC135" i="75"/>
  <c r="AA135" i="75"/>
  <c r="AB136" i="75" s="1"/>
  <c r="Z135" i="75"/>
  <c r="X135" i="75"/>
  <c r="Y136" i="75" s="1"/>
  <c r="W135" i="75"/>
  <c r="U135" i="75"/>
  <c r="V136" i="75" s="1"/>
  <c r="T135" i="75"/>
  <c r="R135" i="75"/>
  <c r="S136" i="75" s="1"/>
  <c r="Q135" i="75"/>
  <c r="O135" i="75"/>
  <c r="P136" i="75" s="1"/>
  <c r="N135" i="75"/>
  <c r="L135" i="75"/>
  <c r="M136" i="75" s="1"/>
  <c r="K135" i="75"/>
  <c r="I135" i="75"/>
  <c r="J136" i="75" s="1"/>
  <c r="H135" i="75"/>
  <c r="F135" i="75"/>
  <c r="G136" i="75" s="1"/>
  <c r="E135" i="75"/>
  <c r="C135" i="75"/>
  <c r="AD116" i="75"/>
  <c r="AT134" i="75"/>
  <c r="AQ134" i="75"/>
  <c r="AN134" i="75"/>
  <c r="AK134" i="75"/>
  <c r="AH134" i="75"/>
  <c r="AE134" i="75"/>
  <c r="Z133" i="75"/>
  <c r="X133" i="75"/>
  <c r="Y134" i="75" s="1"/>
  <c r="W133" i="75"/>
  <c r="U133" i="75"/>
  <c r="V134" i="75" s="1"/>
  <c r="T133" i="75"/>
  <c r="R133" i="75"/>
  <c r="S134" i="75" s="1"/>
  <c r="Q133" i="75"/>
  <c r="O133" i="75"/>
  <c r="P134" i="75" s="1"/>
  <c r="N133" i="75"/>
  <c r="L133" i="75"/>
  <c r="M134" i="75" s="1"/>
  <c r="K133" i="75"/>
  <c r="I133" i="75"/>
  <c r="J134" i="75" s="1"/>
  <c r="H133" i="75"/>
  <c r="F133" i="75"/>
  <c r="G134" i="75" s="1"/>
  <c r="E133" i="75"/>
  <c r="C133" i="75"/>
  <c r="AA116" i="75"/>
  <c r="AT132" i="75"/>
  <c r="AQ132" i="75"/>
  <c r="AN132" i="75"/>
  <c r="AK132" i="75"/>
  <c r="AH132" i="75"/>
  <c r="AE132" i="75"/>
  <c r="AB132" i="75"/>
  <c r="W131" i="75"/>
  <c r="U131" i="75"/>
  <c r="V132" i="75" s="1"/>
  <c r="T131" i="75"/>
  <c r="R131" i="75"/>
  <c r="S132" i="75" s="1"/>
  <c r="Q131" i="75"/>
  <c r="O131" i="75"/>
  <c r="P132" i="75" s="1"/>
  <c r="N131" i="75"/>
  <c r="L131" i="75"/>
  <c r="M132" i="75" s="1"/>
  <c r="K131" i="75"/>
  <c r="I131" i="75"/>
  <c r="J132" i="75" s="1"/>
  <c r="H131" i="75"/>
  <c r="F131" i="75"/>
  <c r="G132" i="75" s="1"/>
  <c r="E131" i="75"/>
  <c r="C131" i="75"/>
  <c r="D132" i="75" s="1"/>
  <c r="X116" i="75"/>
  <c r="AT130" i="75"/>
  <c r="AQ130" i="75"/>
  <c r="AN130" i="75"/>
  <c r="AK130" i="75"/>
  <c r="AH130" i="75"/>
  <c r="AE130" i="75"/>
  <c r="AB130" i="75"/>
  <c r="Y130" i="75"/>
  <c r="T129" i="75"/>
  <c r="R129" i="75"/>
  <c r="S130" i="75" s="1"/>
  <c r="Q129" i="75"/>
  <c r="O129" i="75"/>
  <c r="P130" i="75" s="1"/>
  <c r="N129" i="75"/>
  <c r="L129" i="75"/>
  <c r="M130" i="75" s="1"/>
  <c r="K129" i="75"/>
  <c r="I129" i="75"/>
  <c r="J130" i="75" s="1"/>
  <c r="H129" i="75"/>
  <c r="F129" i="75"/>
  <c r="G130" i="75" s="1"/>
  <c r="E129" i="75"/>
  <c r="C129" i="75"/>
  <c r="D130" i="75" s="1"/>
  <c r="U116" i="75"/>
  <c r="AT128" i="75"/>
  <c r="AQ128" i="75"/>
  <c r="AN128" i="75"/>
  <c r="AK128" i="75"/>
  <c r="AH128" i="75"/>
  <c r="AE128" i="75"/>
  <c r="AB128" i="75"/>
  <c r="Y128" i="75"/>
  <c r="V128" i="75"/>
  <c r="Q127" i="75"/>
  <c r="O127" i="75"/>
  <c r="P128" i="75" s="1"/>
  <c r="N127" i="75"/>
  <c r="L127" i="75"/>
  <c r="M128" i="75" s="1"/>
  <c r="K127" i="75"/>
  <c r="I127" i="75"/>
  <c r="H127" i="75"/>
  <c r="F127" i="75"/>
  <c r="G128" i="75" s="1"/>
  <c r="E127" i="75"/>
  <c r="C127" i="75"/>
  <c r="D128" i="75" s="1"/>
  <c r="AT126" i="75"/>
  <c r="AQ126" i="75"/>
  <c r="AN126" i="75"/>
  <c r="AK126" i="75"/>
  <c r="AH126" i="75"/>
  <c r="AE126" i="75"/>
  <c r="AB126" i="75"/>
  <c r="Y126" i="75"/>
  <c r="V126" i="75"/>
  <c r="S126" i="75"/>
  <c r="N125" i="75"/>
  <c r="L125" i="75"/>
  <c r="M126" i="75" s="1"/>
  <c r="K125" i="75"/>
  <c r="I125" i="75"/>
  <c r="J126" i="75" s="1"/>
  <c r="H125" i="75"/>
  <c r="F125" i="75"/>
  <c r="G126" i="75" s="1"/>
  <c r="E125" i="75"/>
  <c r="C125" i="75"/>
  <c r="O116" i="75"/>
  <c r="AT124" i="75"/>
  <c r="AQ124" i="75"/>
  <c r="AN124" i="75"/>
  <c r="AK124" i="75"/>
  <c r="AH124" i="75"/>
  <c r="AE124" i="75"/>
  <c r="AB124" i="75"/>
  <c r="Y124" i="75"/>
  <c r="V124" i="75"/>
  <c r="S124" i="75"/>
  <c r="P124" i="75"/>
  <c r="K123" i="75"/>
  <c r="I123" i="75"/>
  <c r="J124" i="75" s="1"/>
  <c r="H123" i="75"/>
  <c r="F123" i="75"/>
  <c r="G124" i="75" s="1"/>
  <c r="E123" i="75"/>
  <c r="C123" i="75"/>
  <c r="AT122" i="75"/>
  <c r="AQ122" i="75"/>
  <c r="AN122" i="75"/>
  <c r="AK122" i="75"/>
  <c r="AH122" i="75"/>
  <c r="AE122" i="75"/>
  <c r="AB122" i="75"/>
  <c r="Y122" i="75"/>
  <c r="V122" i="75"/>
  <c r="S122" i="75"/>
  <c r="P122" i="75"/>
  <c r="M122" i="75"/>
  <c r="H121" i="75"/>
  <c r="F121" i="75"/>
  <c r="G122" i="75" s="1"/>
  <c r="E121" i="75"/>
  <c r="C121" i="75"/>
  <c r="D122" i="75" s="1"/>
  <c r="I116" i="75"/>
  <c r="AT120" i="75"/>
  <c r="AQ120" i="75"/>
  <c r="AN120" i="75"/>
  <c r="AK120" i="75"/>
  <c r="AH120" i="75"/>
  <c r="AE120" i="75"/>
  <c r="AB120" i="75"/>
  <c r="Y120" i="75"/>
  <c r="V120" i="75"/>
  <c r="S120" i="75"/>
  <c r="P120" i="75"/>
  <c r="M120" i="75"/>
  <c r="J120" i="75"/>
  <c r="E119" i="75"/>
  <c r="BC119" i="75" s="1"/>
  <c r="C119" i="75"/>
  <c r="D120" i="75" s="1"/>
  <c r="AT118" i="75"/>
  <c r="AQ118" i="75"/>
  <c r="AN118" i="75"/>
  <c r="AK118" i="75"/>
  <c r="AH118" i="75"/>
  <c r="AE118" i="75"/>
  <c r="AB118" i="75"/>
  <c r="Y118" i="75"/>
  <c r="V118" i="75"/>
  <c r="S118" i="75"/>
  <c r="P118" i="75"/>
  <c r="M118" i="75"/>
  <c r="J118" i="75"/>
  <c r="G118" i="75"/>
  <c r="D118" i="75"/>
  <c r="BC117" i="75"/>
  <c r="BB117" i="75"/>
  <c r="BF117" i="75" s="1"/>
  <c r="C116" i="75"/>
  <c r="R116" i="75"/>
  <c r="L116" i="75"/>
  <c r="F116" i="75"/>
  <c r="V115" i="75"/>
  <c r="AT113" i="75"/>
  <c r="AQ113" i="75"/>
  <c r="AN113" i="75"/>
  <c r="AI112" i="75"/>
  <c r="AG112" i="75"/>
  <c r="AH113" i="75" s="1"/>
  <c r="AF112" i="75"/>
  <c r="AD112" i="75"/>
  <c r="AE113" i="75" s="1"/>
  <c r="AC112" i="75"/>
  <c r="AA112" i="75"/>
  <c r="AB113" i="75" s="1"/>
  <c r="Z112" i="75"/>
  <c r="X112" i="75"/>
  <c r="Y113" i="75" s="1"/>
  <c r="W112" i="75"/>
  <c r="U112" i="75"/>
  <c r="V113" i="75" s="1"/>
  <c r="T112" i="75"/>
  <c r="R112" i="75"/>
  <c r="S113" i="75" s="1"/>
  <c r="Q112" i="75"/>
  <c r="O112" i="75"/>
  <c r="P113" i="75" s="1"/>
  <c r="N112" i="75"/>
  <c r="L112" i="75"/>
  <c r="M113" i="75" s="1"/>
  <c r="K112" i="75"/>
  <c r="I112" i="75"/>
  <c r="J113" i="75" s="1"/>
  <c r="H112" i="75"/>
  <c r="F112" i="75"/>
  <c r="G113" i="75" s="1"/>
  <c r="E112" i="75"/>
  <c r="C112" i="75"/>
  <c r="D113" i="75" s="1"/>
  <c r="AJ89" i="75"/>
  <c r="AT111" i="75"/>
  <c r="AQ111" i="75"/>
  <c r="AN111" i="75"/>
  <c r="AK111" i="75"/>
  <c r="AF110" i="75"/>
  <c r="AD110" i="75"/>
  <c r="AE111" i="75" s="1"/>
  <c r="AC110" i="75"/>
  <c r="AA110" i="75"/>
  <c r="AB111" i="75" s="1"/>
  <c r="Z110" i="75"/>
  <c r="X110" i="75"/>
  <c r="Y111" i="75" s="1"/>
  <c r="W110" i="75"/>
  <c r="U110" i="75"/>
  <c r="V111" i="75" s="1"/>
  <c r="T110" i="75"/>
  <c r="R110" i="75"/>
  <c r="S111" i="75" s="1"/>
  <c r="Q110" i="75"/>
  <c r="O110" i="75"/>
  <c r="P111" i="75" s="1"/>
  <c r="N110" i="75"/>
  <c r="L110" i="75"/>
  <c r="M111" i="75" s="1"/>
  <c r="K110" i="75"/>
  <c r="I110" i="75"/>
  <c r="J111" i="75" s="1"/>
  <c r="H110" i="75"/>
  <c r="F110" i="75"/>
  <c r="G111" i="75" s="1"/>
  <c r="E110" i="75"/>
  <c r="C110" i="75"/>
  <c r="D111" i="75" s="1"/>
  <c r="AT109" i="75"/>
  <c r="AQ109" i="75"/>
  <c r="AN109" i="75"/>
  <c r="AK109" i="75"/>
  <c r="AH109" i="75"/>
  <c r="AC108" i="75"/>
  <c r="AA108" i="75"/>
  <c r="AB109" i="75" s="1"/>
  <c r="Z108" i="75"/>
  <c r="X108" i="75"/>
  <c r="Y109" i="75" s="1"/>
  <c r="W108" i="75"/>
  <c r="U108" i="75"/>
  <c r="V109" i="75" s="1"/>
  <c r="T108" i="75"/>
  <c r="R108" i="75"/>
  <c r="S109" i="75" s="1"/>
  <c r="Q108" i="75"/>
  <c r="O108" i="75"/>
  <c r="P109" i="75" s="1"/>
  <c r="N108" i="75"/>
  <c r="L108" i="75"/>
  <c r="M109" i="75" s="1"/>
  <c r="K108" i="75"/>
  <c r="I108" i="75"/>
  <c r="J109" i="75" s="1"/>
  <c r="H108" i="75"/>
  <c r="F108" i="75"/>
  <c r="E108" i="75"/>
  <c r="C108" i="75"/>
  <c r="D109" i="75" s="1"/>
  <c r="AD89" i="75"/>
  <c r="AT107" i="75"/>
  <c r="AQ107" i="75"/>
  <c r="AN107" i="75"/>
  <c r="AK107" i="75"/>
  <c r="AH107" i="75"/>
  <c r="AE107" i="75"/>
  <c r="Z106" i="75"/>
  <c r="X106" i="75"/>
  <c r="Y107" i="75" s="1"/>
  <c r="W106" i="75"/>
  <c r="U106" i="75"/>
  <c r="V107" i="75" s="1"/>
  <c r="T106" i="75"/>
  <c r="R106" i="75"/>
  <c r="S107" i="75" s="1"/>
  <c r="Q106" i="75"/>
  <c r="O106" i="75"/>
  <c r="P107" i="75" s="1"/>
  <c r="N106" i="75"/>
  <c r="L106" i="75"/>
  <c r="K106" i="75"/>
  <c r="I106" i="75"/>
  <c r="J107" i="75" s="1"/>
  <c r="H106" i="75"/>
  <c r="F106" i="75"/>
  <c r="G107" i="75" s="1"/>
  <c r="E106" i="75"/>
  <c r="C106" i="75"/>
  <c r="D107" i="75" s="1"/>
  <c r="AT105" i="75"/>
  <c r="AQ105" i="75"/>
  <c r="AN105" i="75"/>
  <c r="AK105" i="75"/>
  <c r="AH105" i="75"/>
  <c r="AE105" i="75"/>
  <c r="AB105" i="75"/>
  <c r="D105" i="75"/>
  <c r="W104" i="75"/>
  <c r="U104" i="75"/>
  <c r="V105" i="75" s="1"/>
  <c r="T104" i="75"/>
  <c r="R104" i="75"/>
  <c r="S105" i="75" s="1"/>
  <c r="Q104" i="75"/>
  <c r="O104" i="75"/>
  <c r="P105" i="75" s="1"/>
  <c r="N104" i="75"/>
  <c r="L104" i="75"/>
  <c r="K104" i="75"/>
  <c r="I104" i="75"/>
  <c r="J105" i="75" s="1"/>
  <c r="H104" i="75"/>
  <c r="F104" i="75"/>
  <c r="G105" i="75" s="1"/>
  <c r="E104" i="75"/>
  <c r="C104" i="75"/>
  <c r="X89" i="75"/>
  <c r="AT103" i="75"/>
  <c r="AQ103" i="75"/>
  <c r="AN103" i="75"/>
  <c r="AK103" i="75"/>
  <c r="AH103" i="75"/>
  <c r="AE103" i="75"/>
  <c r="AB103" i="75"/>
  <c r="Y103" i="75"/>
  <c r="T102" i="75"/>
  <c r="R102" i="75"/>
  <c r="S103" i="75" s="1"/>
  <c r="Q102" i="75"/>
  <c r="O102" i="75"/>
  <c r="P103" i="75" s="1"/>
  <c r="N102" i="75"/>
  <c r="L102" i="75"/>
  <c r="M103" i="75" s="1"/>
  <c r="K102" i="75"/>
  <c r="I102" i="75"/>
  <c r="J103" i="75" s="1"/>
  <c r="H102" i="75"/>
  <c r="F102" i="75"/>
  <c r="G103" i="75" s="1"/>
  <c r="E102" i="75"/>
  <c r="C102" i="75"/>
  <c r="U89" i="75"/>
  <c r="AT101" i="75"/>
  <c r="AQ101" i="75"/>
  <c r="AN101" i="75"/>
  <c r="AK101" i="75"/>
  <c r="AH101" i="75"/>
  <c r="AE101" i="75"/>
  <c r="AB101" i="75"/>
  <c r="Y101" i="75"/>
  <c r="V101" i="75"/>
  <c r="Q100" i="75"/>
  <c r="O100" i="75"/>
  <c r="P101" i="75" s="1"/>
  <c r="N100" i="75"/>
  <c r="L100" i="75"/>
  <c r="M101" i="75" s="1"/>
  <c r="K100" i="75"/>
  <c r="I100" i="75"/>
  <c r="J101" i="75" s="1"/>
  <c r="H100" i="75"/>
  <c r="F100" i="75"/>
  <c r="E100" i="75"/>
  <c r="C100" i="75"/>
  <c r="D101" i="75" s="1"/>
  <c r="R89" i="75"/>
  <c r="AT99" i="75"/>
  <c r="AQ99" i="75"/>
  <c r="AN99" i="75"/>
  <c r="AK99" i="75"/>
  <c r="AH99" i="75"/>
  <c r="AE99" i="75"/>
  <c r="AB99" i="75"/>
  <c r="Y99" i="75"/>
  <c r="V99" i="75"/>
  <c r="S99" i="75"/>
  <c r="N98" i="75"/>
  <c r="L98" i="75"/>
  <c r="K98" i="75"/>
  <c r="I98" i="75"/>
  <c r="J99" i="75" s="1"/>
  <c r="H98" i="75"/>
  <c r="F98" i="75"/>
  <c r="G99" i="75" s="1"/>
  <c r="E98" i="75"/>
  <c r="C98" i="75"/>
  <c r="D99" i="75" s="1"/>
  <c r="AT97" i="75"/>
  <c r="AQ97" i="75"/>
  <c r="AN97" i="75"/>
  <c r="AK97" i="75"/>
  <c r="AH97" i="75"/>
  <c r="AE97" i="75"/>
  <c r="AB97" i="75"/>
  <c r="Y97" i="75"/>
  <c r="V97" i="75"/>
  <c r="S97" i="75"/>
  <c r="P97" i="75"/>
  <c r="K96" i="75"/>
  <c r="I96" i="75"/>
  <c r="J97" i="75" s="1"/>
  <c r="H96" i="75"/>
  <c r="F96" i="75"/>
  <c r="G97" i="75" s="1"/>
  <c r="E96" i="75"/>
  <c r="C96" i="75"/>
  <c r="L89" i="75"/>
  <c r="AT95" i="75"/>
  <c r="AQ95" i="75"/>
  <c r="AN95" i="75"/>
  <c r="AK95" i="75"/>
  <c r="AH95" i="75"/>
  <c r="AE95" i="75"/>
  <c r="AB95" i="75"/>
  <c r="Y95" i="75"/>
  <c r="V95" i="75"/>
  <c r="S95" i="75"/>
  <c r="P95" i="75"/>
  <c r="M95" i="75"/>
  <c r="H94" i="75"/>
  <c r="F94" i="75"/>
  <c r="G95" i="75" s="1"/>
  <c r="E94" i="75"/>
  <c r="C94" i="75"/>
  <c r="I89" i="75"/>
  <c r="AT93" i="75"/>
  <c r="AQ93" i="75"/>
  <c r="AN93" i="75"/>
  <c r="AK93" i="75"/>
  <c r="AH93" i="75"/>
  <c r="AE93" i="75"/>
  <c r="AB93" i="75"/>
  <c r="Y93" i="75"/>
  <c r="V93" i="75"/>
  <c r="S93" i="75"/>
  <c r="P93" i="75"/>
  <c r="M93" i="75"/>
  <c r="J93" i="75"/>
  <c r="E92" i="75"/>
  <c r="BC92" i="75" s="1"/>
  <c r="C92" i="75"/>
  <c r="BB92" i="75" s="1"/>
  <c r="AT91" i="75"/>
  <c r="AQ91" i="75"/>
  <c r="AN91" i="75"/>
  <c r="AK91" i="75"/>
  <c r="AH91" i="75"/>
  <c r="AE91" i="75"/>
  <c r="AB91" i="75"/>
  <c r="Y91" i="75"/>
  <c r="V91" i="75"/>
  <c r="S91" i="75"/>
  <c r="P91" i="75"/>
  <c r="M91" i="75"/>
  <c r="J91" i="75"/>
  <c r="G91" i="75"/>
  <c r="D91" i="75"/>
  <c r="BC90" i="75"/>
  <c r="BB90" i="75"/>
  <c r="BF90" i="75" s="1"/>
  <c r="C89" i="75"/>
  <c r="AG89" i="75"/>
  <c r="AA89" i="75"/>
  <c r="O89" i="75"/>
  <c r="F89" i="75"/>
  <c r="V88" i="75"/>
  <c r="AT86" i="75"/>
  <c r="AQ86" i="75"/>
  <c r="AO85" i="75"/>
  <c r="AM85" i="75"/>
  <c r="AN86" i="75" s="1"/>
  <c r="AL85" i="75"/>
  <c r="AJ85" i="75"/>
  <c r="AK86" i="75" s="1"/>
  <c r="AI85" i="75"/>
  <c r="AG85" i="75"/>
  <c r="AH86" i="75" s="1"/>
  <c r="AF85" i="75"/>
  <c r="AD85" i="75"/>
  <c r="AE86" i="75" s="1"/>
  <c r="AC85" i="75"/>
  <c r="AA85" i="75"/>
  <c r="AB86" i="75" s="1"/>
  <c r="Z85" i="75"/>
  <c r="X85" i="75"/>
  <c r="Y86" i="75" s="1"/>
  <c r="W85" i="75"/>
  <c r="U85" i="75"/>
  <c r="V86" i="75" s="1"/>
  <c r="T85" i="75"/>
  <c r="R85" i="75"/>
  <c r="S86" i="75" s="1"/>
  <c r="Q85" i="75"/>
  <c r="O85" i="75"/>
  <c r="P86" i="75" s="1"/>
  <c r="N85" i="75"/>
  <c r="L85" i="75"/>
  <c r="M86" i="75" s="1"/>
  <c r="K85" i="75"/>
  <c r="I85" i="75"/>
  <c r="J86" i="75" s="1"/>
  <c r="H85" i="75"/>
  <c r="F85" i="75"/>
  <c r="G86" i="75" s="1"/>
  <c r="E85" i="75"/>
  <c r="C85" i="75"/>
  <c r="D86" i="75" s="1"/>
  <c r="AT84" i="75"/>
  <c r="AQ84" i="75"/>
  <c r="AN84" i="75"/>
  <c r="AL83" i="75"/>
  <c r="AJ83" i="75"/>
  <c r="AK84" i="75" s="1"/>
  <c r="AI83" i="75"/>
  <c r="AG83" i="75"/>
  <c r="AH84" i="75" s="1"/>
  <c r="AF83" i="75"/>
  <c r="AD83" i="75"/>
  <c r="AE84" i="75" s="1"/>
  <c r="AC83" i="75"/>
  <c r="AA83" i="75"/>
  <c r="AB84" i="75" s="1"/>
  <c r="Z83" i="75"/>
  <c r="X83" i="75"/>
  <c r="Y84" i="75" s="1"/>
  <c r="W83" i="75"/>
  <c r="U83" i="75"/>
  <c r="V84" i="75" s="1"/>
  <c r="T83" i="75"/>
  <c r="R83" i="75"/>
  <c r="S84" i="75" s="1"/>
  <c r="Q83" i="75"/>
  <c r="O83" i="75"/>
  <c r="P84" i="75" s="1"/>
  <c r="N83" i="75"/>
  <c r="L83" i="75"/>
  <c r="M84" i="75" s="1"/>
  <c r="K83" i="75"/>
  <c r="I83" i="75"/>
  <c r="H83" i="75"/>
  <c r="F83" i="75"/>
  <c r="G84" i="75" s="1"/>
  <c r="E83" i="75"/>
  <c r="C83" i="75"/>
  <c r="D84" i="75" s="1"/>
  <c r="AT82" i="75"/>
  <c r="AQ82" i="75"/>
  <c r="AI81" i="75"/>
  <c r="AG81" i="75"/>
  <c r="AH82" i="75" s="1"/>
  <c r="AF81" i="75"/>
  <c r="AD81" i="75"/>
  <c r="AE82" i="75" s="1"/>
  <c r="AC81" i="75"/>
  <c r="AA81" i="75"/>
  <c r="AB82" i="75" s="1"/>
  <c r="Z81" i="75"/>
  <c r="X81" i="75"/>
  <c r="Y82" i="75" s="1"/>
  <c r="W81" i="75"/>
  <c r="U81" i="75"/>
  <c r="V82" i="75" s="1"/>
  <c r="T81" i="75"/>
  <c r="R81" i="75"/>
  <c r="S82" i="75" s="1"/>
  <c r="Q81" i="75"/>
  <c r="O81" i="75"/>
  <c r="P82" i="75" s="1"/>
  <c r="N81" i="75"/>
  <c r="L81" i="75"/>
  <c r="M82" i="75" s="1"/>
  <c r="K81" i="75"/>
  <c r="I81" i="75"/>
  <c r="J82" i="75" s="1"/>
  <c r="H81" i="75"/>
  <c r="F81" i="75"/>
  <c r="G82" i="75" s="1"/>
  <c r="E81" i="75"/>
  <c r="C81" i="75"/>
  <c r="D82" i="75" s="1"/>
  <c r="AT80" i="75"/>
  <c r="AQ80" i="75"/>
  <c r="AN80" i="75"/>
  <c r="AK80" i="75"/>
  <c r="AF79" i="75"/>
  <c r="AD79" i="75"/>
  <c r="AE80" i="75" s="1"/>
  <c r="AC79" i="75"/>
  <c r="AA79" i="75"/>
  <c r="AB80" i="75" s="1"/>
  <c r="Z79" i="75"/>
  <c r="X79" i="75"/>
  <c r="Y80" i="75" s="1"/>
  <c r="W79" i="75"/>
  <c r="U79" i="75"/>
  <c r="V80" i="75" s="1"/>
  <c r="T79" i="75"/>
  <c r="R79" i="75"/>
  <c r="S80" i="75" s="1"/>
  <c r="Q79" i="75"/>
  <c r="O79" i="75"/>
  <c r="P80" i="75" s="1"/>
  <c r="N79" i="75"/>
  <c r="L79" i="75"/>
  <c r="M80" i="75" s="1"/>
  <c r="K79" i="75"/>
  <c r="I79" i="75"/>
  <c r="J80" i="75" s="1"/>
  <c r="H79" i="75"/>
  <c r="F79" i="75"/>
  <c r="G80" i="75" s="1"/>
  <c r="E79" i="75"/>
  <c r="C79" i="75"/>
  <c r="D80" i="75" s="1"/>
  <c r="AG58" i="75"/>
  <c r="AT78" i="75"/>
  <c r="AQ78" i="75"/>
  <c r="AN78" i="75"/>
  <c r="AK78" i="75"/>
  <c r="AH78" i="75"/>
  <c r="AC77" i="75"/>
  <c r="AA77" i="75"/>
  <c r="AB78" i="75" s="1"/>
  <c r="Z77" i="75"/>
  <c r="X77" i="75"/>
  <c r="Y78" i="75" s="1"/>
  <c r="W77" i="75"/>
  <c r="U77" i="75"/>
  <c r="V78" i="75" s="1"/>
  <c r="T77" i="75"/>
  <c r="R77" i="75"/>
  <c r="S78" i="75" s="1"/>
  <c r="Q77" i="75"/>
  <c r="O77" i="75"/>
  <c r="P78" i="75" s="1"/>
  <c r="N77" i="75"/>
  <c r="L77" i="75"/>
  <c r="M78" i="75" s="1"/>
  <c r="K77" i="75"/>
  <c r="I77" i="75"/>
  <c r="J78" i="75" s="1"/>
  <c r="H77" i="75"/>
  <c r="F77" i="75"/>
  <c r="G78" i="75" s="1"/>
  <c r="E77" i="75"/>
  <c r="C77" i="75"/>
  <c r="D78" i="75" s="1"/>
  <c r="AK76" i="75"/>
  <c r="AH76" i="75"/>
  <c r="AE76" i="75"/>
  <c r="Z75" i="75"/>
  <c r="X75" i="75"/>
  <c r="Y76" i="75" s="1"/>
  <c r="W75" i="75"/>
  <c r="U75" i="75"/>
  <c r="V76" i="75" s="1"/>
  <c r="T75" i="75"/>
  <c r="R75" i="75"/>
  <c r="S76" i="75" s="1"/>
  <c r="Q75" i="75"/>
  <c r="O75" i="75"/>
  <c r="P76" i="75" s="1"/>
  <c r="N75" i="75"/>
  <c r="L75" i="75"/>
  <c r="M76" i="75" s="1"/>
  <c r="K75" i="75"/>
  <c r="I75" i="75"/>
  <c r="J76" i="75" s="1"/>
  <c r="H75" i="75"/>
  <c r="F75" i="75"/>
  <c r="G76" i="75" s="1"/>
  <c r="E75" i="75"/>
  <c r="C75" i="75"/>
  <c r="D76" i="75" s="1"/>
  <c r="AA58" i="75"/>
  <c r="AT74" i="75"/>
  <c r="AQ74" i="75"/>
  <c r="AN74" i="75"/>
  <c r="AK74" i="75"/>
  <c r="AH74" i="75"/>
  <c r="AE74" i="75"/>
  <c r="AB74" i="75"/>
  <c r="W73" i="75"/>
  <c r="U73" i="75"/>
  <c r="V74" i="75" s="1"/>
  <c r="T73" i="75"/>
  <c r="R73" i="75"/>
  <c r="S74" i="75" s="1"/>
  <c r="Q73" i="75"/>
  <c r="O73" i="75"/>
  <c r="P74" i="75" s="1"/>
  <c r="N73" i="75"/>
  <c r="L73" i="75"/>
  <c r="M74" i="75" s="1"/>
  <c r="K73" i="75"/>
  <c r="I73" i="75"/>
  <c r="J74" i="75" s="1"/>
  <c r="H73" i="75"/>
  <c r="F73" i="75"/>
  <c r="G74" i="75" s="1"/>
  <c r="E73" i="75"/>
  <c r="C73" i="75"/>
  <c r="AT72" i="75"/>
  <c r="AQ72" i="75"/>
  <c r="AN72" i="75"/>
  <c r="AK72" i="75"/>
  <c r="AH72" i="75"/>
  <c r="AE72" i="75"/>
  <c r="AB72" i="75"/>
  <c r="Y72" i="75"/>
  <c r="T71" i="75"/>
  <c r="R71" i="75"/>
  <c r="S72" i="75" s="1"/>
  <c r="Q71" i="75"/>
  <c r="O71" i="75"/>
  <c r="P72" i="75" s="1"/>
  <c r="N71" i="75"/>
  <c r="L71" i="75"/>
  <c r="M72" i="75" s="1"/>
  <c r="K71" i="75"/>
  <c r="I71" i="75"/>
  <c r="J72" i="75" s="1"/>
  <c r="H71" i="75"/>
  <c r="F71" i="75"/>
  <c r="G72" i="75" s="1"/>
  <c r="E71" i="75"/>
  <c r="C71" i="75"/>
  <c r="D72" i="75" s="1"/>
  <c r="AT70" i="75"/>
  <c r="AQ70" i="75"/>
  <c r="AN70" i="75"/>
  <c r="AE70" i="75"/>
  <c r="AB70" i="75"/>
  <c r="Y70" i="75"/>
  <c r="V70" i="75"/>
  <c r="Q69" i="75"/>
  <c r="O69" i="75"/>
  <c r="P70" i="75" s="1"/>
  <c r="N69" i="75"/>
  <c r="L69" i="75"/>
  <c r="M70" i="75" s="1"/>
  <c r="K69" i="75"/>
  <c r="I69" i="75"/>
  <c r="J70" i="75" s="1"/>
  <c r="H69" i="75"/>
  <c r="F69" i="75"/>
  <c r="G70" i="75" s="1"/>
  <c r="E69" i="75"/>
  <c r="C69" i="75"/>
  <c r="D70" i="75" s="1"/>
  <c r="AT68" i="75"/>
  <c r="AQ68" i="75"/>
  <c r="AN68" i="75"/>
  <c r="AE68" i="75"/>
  <c r="AB68" i="75"/>
  <c r="Y68" i="75"/>
  <c r="V68" i="75"/>
  <c r="S68" i="75"/>
  <c r="N67" i="75"/>
  <c r="L67" i="75"/>
  <c r="M68" i="75" s="1"/>
  <c r="K67" i="75"/>
  <c r="I67" i="75"/>
  <c r="J68" i="75" s="1"/>
  <c r="H67" i="75"/>
  <c r="F67" i="75"/>
  <c r="G68" i="75" s="1"/>
  <c r="E67" i="75"/>
  <c r="C67" i="75"/>
  <c r="D68" i="75" s="1"/>
  <c r="O58" i="75"/>
  <c r="AT66" i="75"/>
  <c r="AQ66" i="75"/>
  <c r="AN66" i="75"/>
  <c r="AE66" i="75"/>
  <c r="AB66" i="75"/>
  <c r="V66" i="75"/>
  <c r="S66" i="75"/>
  <c r="P66" i="75"/>
  <c r="K65" i="75"/>
  <c r="I65" i="75"/>
  <c r="J66" i="75" s="1"/>
  <c r="H65" i="75"/>
  <c r="F65" i="75"/>
  <c r="G66" i="75" s="1"/>
  <c r="E65" i="75"/>
  <c r="C65" i="75"/>
  <c r="L58" i="75"/>
  <c r="AT64" i="75"/>
  <c r="AQ64" i="75"/>
  <c r="AN64" i="75"/>
  <c r="AE64" i="75"/>
  <c r="AB64" i="75"/>
  <c r="Y64" i="75"/>
  <c r="V64" i="75"/>
  <c r="S64" i="75"/>
  <c r="P64" i="75"/>
  <c r="M64" i="75"/>
  <c r="H63" i="75"/>
  <c r="F63" i="75"/>
  <c r="G64" i="75" s="1"/>
  <c r="E63" i="75"/>
  <c r="C63" i="75"/>
  <c r="BB63" i="75" s="1"/>
  <c r="AT62" i="75"/>
  <c r="AQ62" i="75"/>
  <c r="AN62" i="75"/>
  <c r="AE62" i="75"/>
  <c r="AB62" i="75"/>
  <c r="Y62" i="75"/>
  <c r="V62" i="75"/>
  <c r="S62" i="75"/>
  <c r="P62" i="75"/>
  <c r="M62" i="75"/>
  <c r="J62" i="75"/>
  <c r="E61" i="75"/>
  <c r="BC61" i="75" s="1"/>
  <c r="C61" i="75"/>
  <c r="BB61" i="75" s="1"/>
  <c r="BF61" i="75" s="1"/>
  <c r="F58" i="75"/>
  <c r="AT60" i="75"/>
  <c r="AQ60" i="75"/>
  <c r="AN60" i="75"/>
  <c r="AE60" i="75"/>
  <c r="AB60" i="75"/>
  <c r="Y60" i="75"/>
  <c r="V60" i="75"/>
  <c r="S60" i="75"/>
  <c r="P60" i="75"/>
  <c r="M60" i="75"/>
  <c r="J60" i="75"/>
  <c r="G60" i="75"/>
  <c r="D60" i="75"/>
  <c r="BC59" i="75"/>
  <c r="AX59" i="75" s="1"/>
  <c r="BB59" i="75"/>
  <c r="BF59" i="75" s="1"/>
  <c r="C58" i="75"/>
  <c r="AP58" i="75"/>
  <c r="AM58" i="75"/>
  <c r="AJ58" i="75"/>
  <c r="AD58" i="75"/>
  <c r="X58" i="75"/>
  <c r="U58" i="75"/>
  <c r="R58" i="75"/>
  <c r="I58" i="75"/>
  <c r="V57" i="75"/>
  <c r="AT55" i="75"/>
  <c r="AQ55" i="75"/>
  <c r="AN55" i="75"/>
  <c r="V55" i="75"/>
  <c r="AI54" i="75"/>
  <c r="AG54" i="75"/>
  <c r="AH55" i="75" s="1"/>
  <c r="AF54" i="75"/>
  <c r="AD54" i="75"/>
  <c r="AE55" i="75" s="1"/>
  <c r="AC54" i="75"/>
  <c r="AA54" i="75"/>
  <c r="AB55" i="75" s="1"/>
  <c r="Z54" i="75"/>
  <c r="X54" i="75"/>
  <c r="Y55" i="75" s="1"/>
  <c r="W54" i="75"/>
  <c r="U54" i="75"/>
  <c r="T54" i="75"/>
  <c r="R54" i="75"/>
  <c r="S55" i="75" s="1"/>
  <c r="Q54" i="75"/>
  <c r="O54" i="75"/>
  <c r="P55" i="75" s="1"/>
  <c r="N54" i="75"/>
  <c r="L54" i="75"/>
  <c r="M55" i="75" s="1"/>
  <c r="K54" i="75"/>
  <c r="I54" i="75"/>
  <c r="J55" i="75" s="1"/>
  <c r="H54" i="75"/>
  <c r="F54" i="75"/>
  <c r="G55" i="75" s="1"/>
  <c r="E54" i="75"/>
  <c r="C54" i="75"/>
  <c r="D55" i="75" s="1"/>
  <c r="AT53" i="75"/>
  <c r="AQ53" i="75"/>
  <c r="AN53" i="75"/>
  <c r="AK53" i="75"/>
  <c r="AF52" i="75"/>
  <c r="AD52" i="75"/>
  <c r="AE53" i="75" s="1"/>
  <c r="AC52" i="75"/>
  <c r="AA52" i="75"/>
  <c r="AB53" i="75" s="1"/>
  <c r="Z52" i="75"/>
  <c r="X52" i="75"/>
  <c r="Y53" i="75" s="1"/>
  <c r="W52" i="75"/>
  <c r="U52" i="75"/>
  <c r="V53" i="75" s="1"/>
  <c r="T52" i="75"/>
  <c r="R52" i="75"/>
  <c r="S53" i="75" s="1"/>
  <c r="Q52" i="75"/>
  <c r="O52" i="75"/>
  <c r="P53" i="75" s="1"/>
  <c r="N52" i="75"/>
  <c r="L52" i="75"/>
  <c r="M53" i="75" s="1"/>
  <c r="K52" i="75"/>
  <c r="I52" i="75"/>
  <c r="J53" i="75" s="1"/>
  <c r="H52" i="75"/>
  <c r="F52" i="75"/>
  <c r="G53" i="75" s="1"/>
  <c r="E52" i="75"/>
  <c r="C52" i="75"/>
  <c r="D53" i="75" s="1"/>
  <c r="AT51" i="75"/>
  <c r="AQ51" i="75"/>
  <c r="AN51" i="75"/>
  <c r="AK51" i="75"/>
  <c r="AH51" i="75"/>
  <c r="AC50" i="75"/>
  <c r="AA50" i="75"/>
  <c r="AB51" i="75" s="1"/>
  <c r="Z50" i="75"/>
  <c r="X50" i="75"/>
  <c r="Y51" i="75" s="1"/>
  <c r="W50" i="75"/>
  <c r="U50" i="75"/>
  <c r="V51" i="75" s="1"/>
  <c r="T50" i="75"/>
  <c r="R50" i="75"/>
  <c r="S51" i="75" s="1"/>
  <c r="Q50" i="75"/>
  <c r="O50" i="75"/>
  <c r="P51" i="75" s="1"/>
  <c r="N50" i="75"/>
  <c r="L50" i="75"/>
  <c r="M51" i="75" s="1"/>
  <c r="K50" i="75"/>
  <c r="I50" i="75"/>
  <c r="J51" i="75" s="1"/>
  <c r="H50" i="75"/>
  <c r="F50" i="75"/>
  <c r="G51" i="75" s="1"/>
  <c r="E50" i="75"/>
  <c r="C50" i="75"/>
  <c r="D51" i="75" s="1"/>
  <c r="AD31" i="75"/>
  <c r="AT49" i="75"/>
  <c r="AQ49" i="75"/>
  <c r="AN49" i="75"/>
  <c r="AK49" i="75"/>
  <c r="AH49" i="75"/>
  <c r="AE49" i="75"/>
  <c r="Z48" i="75"/>
  <c r="X48" i="75"/>
  <c r="Y49" i="75" s="1"/>
  <c r="W48" i="75"/>
  <c r="U48" i="75"/>
  <c r="V49" i="75" s="1"/>
  <c r="T48" i="75"/>
  <c r="R48" i="75"/>
  <c r="S49" i="75" s="1"/>
  <c r="Q48" i="75"/>
  <c r="O48" i="75"/>
  <c r="P49" i="75" s="1"/>
  <c r="N48" i="75"/>
  <c r="L48" i="75"/>
  <c r="M49" i="75" s="1"/>
  <c r="K48" i="75"/>
  <c r="I48" i="75"/>
  <c r="J49" i="75" s="1"/>
  <c r="H48" i="75"/>
  <c r="F48" i="75"/>
  <c r="G49" i="75" s="1"/>
  <c r="E48" i="75"/>
  <c r="C48" i="75"/>
  <c r="AT47" i="75"/>
  <c r="AQ47" i="75"/>
  <c r="AN47" i="75"/>
  <c r="AK47" i="75"/>
  <c r="AH47" i="75"/>
  <c r="AE47" i="75"/>
  <c r="AB47" i="75"/>
  <c r="W46" i="75"/>
  <c r="U46" i="75"/>
  <c r="V47" i="75" s="1"/>
  <c r="T46" i="75"/>
  <c r="R46" i="75"/>
  <c r="S47" i="75" s="1"/>
  <c r="Q46" i="75"/>
  <c r="O46" i="75"/>
  <c r="N46" i="75"/>
  <c r="L46" i="75"/>
  <c r="M47" i="75" s="1"/>
  <c r="K46" i="75"/>
  <c r="I46" i="75"/>
  <c r="J47" i="75" s="1"/>
  <c r="H46" i="75"/>
  <c r="F46" i="75"/>
  <c r="G47" i="75" s="1"/>
  <c r="E46" i="75"/>
  <c r="C46" i="75"/>
  <c r="AT45" i="75"/>
  <c r="AQ45" i="75"/>
  <c r="AN45" i="75"/>
  <c r="AK45" i="75"/>
  <c r="AH45" i="75"/>
  <c r="AE45" i="75"/>
  <c r="AB45" i="75"/>
  <c r="Y45" i="75"/>
  <c r="T44" i="75"/>
  <c r="R44" i="75"/>
  <c r="S45" i="75" s="1"/>
  <c r="Q44" i="75"/>
  <c r="O44" i="75"/>
  <c r="P45" i="75" s="1"/>
  <c r="N44" i="75"/>
  <c r="L44" i="75"/>
  <c r="M45" i="75" s="1"/>
  <c r="K44" i="75"/>
  <c r="I44" i="75"/>
  <c r="J45" i="75" s="1"/>
  <c r="H44" i="75"/>
  <c r="F44" i="75"/>
  <c r="G45" i="75" s="1"/>
  <c r="E44" i="75"/>
  <c r="C44" i="75"/>
  <c r="D45" i="75" s="1"/>
  <c r="U31" i="75"/>
  <c r="AT43" i="75"/>
  <c r="AQ43" i="75"/>
  <c r="AN43" i="75"/>
  <c r="AK43" i="75"/>
  <c r="AH43" i="75"/>
  <c r="AE43" i="75"/>
  <c r="AB43" i="75"/>
  <c r="Y43" i="75"/>
  <c r="V43" i="75"/>
  <c r="Q42" i="75"/>
  <c r="O42" i="75"/>
  <c r="P43" i="75" s="1"/>
  <c r="N42" i="75"/>
  <c r="L42" i="75"/>
  <c r="M43" i="75" s="1"/>
  <c r="K42" i="75"/>
  <c r="I42" i="75"/>
  <c r="J43" i="75" s="1"/>
  <c r="H42" i="75"/>
  <c r="F42" i="75"/>
  <c r="E42" i="75"/>
  <c r="C42" i="75"/>
  <c r="D43" i="75" s="1"/>
  <c r="R31" i="75"/>
  <c r="AT41" i="75"/>
  <c r="AQ41" i="75"/>
  <c r="AN41" i="75"/>
  <c r="V41" i="75"/>
  <c r="S41" i="75"/>
  <c r="N40" i="75"/>
  <c r="L40" i="75"/>
  <c r="M41" i="75" s="1"/>
  <c r="K40" i="75"/>
  <c r="I40" i="75"/>
  <c r="J41" i="75" s="1"/>
  <c r="H40" i="75"/>
  <c r="F40" i="75"/>
  <c r="G41" i="75" s="1"/>
  <c r="E40" i="75"/>
  <c r="C40" i="75"/>
  <c r="O31" i="75"/>
  <c r="AT39" i="75"/>
  <c r="AQ39" i="75"/>
  <c r="AN39" i="75"/>
  <c r="V39" i="75"/>
  <c r="S39" i="75"/>
  <c r="P39" i="75"/>
  <c r="K38" i="75"/>
  <c r="I38" i="75"/>
  <c r="J39" i="75" s="1"/>
  <c r="H38" i="75"/>
  <c r="F38" i="75"/>
  <c r="G39" i="75" s="1"/>
  <c r="E38" i="75"/>
  <c r="C38" i="75"/>
  <c r="L31" i="75"/>
  <c r="AT37" i="75"/>
  <c r="AQ37" i="75"/>
  <c r="AN37" i="75"/>
  <c r="H36" i="75"/>
  <c r="F36" i="75"/>
  <c r="G37" i="75" s="1"/>
  <c r="E36" i="75"/>
  <c r="C36" i="75"/>
  <c r="D37" i="75" s="1"/>
  <c r="I31" i="75"/>
  <c r="AT35" i="75"/>
  <c r="AQ35" i="75"/>
  <c r="AN35" i="75"/>
  <c r="E34" i="75"/>
  <c r="BC34" i="75" s="1"/>
  <c r="C34" i="75"/>
  <c r="BB34" i="75" s="1"/>
  <c r="BF34" i="75" s="1"/>
  <c r="F31" i="75"/>
  <c r="AT33" i="75"/>
  <c r="AQ33" i="75"/>
  <c r="AN33" i="75"/>
  <c r="G33" i="75"/>
  <c r="D33" i="75"/>
  <c r="BC32" i="75"/>
  <c r="BB32" i="75"/>
  <c r="C31" i="75"/>
  <c r="AJ31" i="75"/>
  <c r="AG31" i="75"/>
  <c r="AA31" i="75"/>
  <c r="X31" i="75"/>
  <c r="V30" i="75"/>
  <c r="AT28" i="75"/>
  <c r="AQ28" i="75"/>
  <c r="AN28" i="75"/>
  <c r="AK28" i="75"/>
  <c r="AI27" i="75"/>
  <c r="AG27" i="75"/>
  <c r="AH28" i="75" s="1"/>
  <c r="AF27" i="75"/>
  <c r="AD27" i="75"/>
  <c r="AE28" i="75" s="1"/>
  <c r="AC27" i="75"/>
  <c r="AA27" i="75"/>
  <c r="AB28" i="75" s="1"/>
  <c r="Z27" i="75"/>
  <c r="X27" i="75"/>
  <c r="Y28" i="75" s="1"/>
  <c r="W27" i="75"/>
  <c r="U27" i="75"/>
  <c r="V28" i="75" s="1"/>
  <c r="T27" i="75"/>
  <c r="R27" i="75"/>
  <c r="S28" i="75" s="1"/>
  <c r="Q27" i="75"/>
  <c r="O27" i="75"/>
  <c r="P28" i="75" s="1"/>
  <c r="N27" i="75"/>
  <c r="L27" i="75"/>
  <c r="M28" i="75" s="1"/>
  <c r="K27" i="75"/>
  <c r="I27" i="75"/>
  <c r="J28" i="75" s="1"/>
  <c r="H27" i="75"/>
  <c r="F27" i="75"/>
  <c r="G28" i="75" s="1"/>
  <c r="E27" i="75"/>
  <c r="C27" i="75"/>
  <c r="D28" i="75" s="1"/>
  <c r="AJ4" i="75"/>
  <c r="AT26" i="75"/>
  <c r="AQ26" i="75"/>
  <c r="AN26" i="75"/>
  <c r="AK26" i="75"/>
  <c r="AF25" i="75"/>
  <c r="AD25" i="75"/>
  <c r="AE26" i="75" s="1"/>
  <c r="AC25" i="75"/>
  <c r="AA25" i="75"/>
  <c r="AB26" i="75" s="1"/>
  <c r="Z25" i="75"/>
  <c r="X25" i="75"/>
  <c r="Y26" i="75" s="1"/>
  <c r="W25" i="75"/>
  <c r="U25" i="75"/>
  <c r="V26" i="75" s="1"/>
  <c r="T25" i="75"/>
  <c r="R25" i="75"/>
  <c r="S26" i="75" s="1"/>
  <c r="Q25" i="75"/>
  <c r="O25" i="75"/>
  <c r="P26" i="75" s="1"/>
  <c r="N25" i="75"/>
  <c r="L25" i="75"/>
  <c r="M26" i="75" s="1"/>
  <c r="K25" i="75"/>
  <c r="I25" i="75"/>
  <c r="J26" i="75" s="1"/>
  <c r="H25" i="75"/>
  <c r="F25" i="75"/>
  <c r="G26" i="75" s="1"/>
  <c r="E25" i="75"/>
  <c r="C25" i="75"/>
  <c r="AG4" i="75"/>
  <c r="AT24" i="75"/>
  <c r="AQ24" i="75"/>
  <c r="AN24" i="75"/>
  <c r="AK24" i="75"/>
  <c r="AH24" i="75"/>
  <c r="AC23" i="75"/>
  <c r="AA23" i="75"/>
  <c r="AB24" i="75" s="1"/>
  <c r="Z23" i="75"/>
  <c r="X23" i="75"/>
  <c r="Y24" i="75" s="1"/>
  <c r="W23" i="75"/>
  <c r="U23" i="75"/>
  <c r="V24" i="75" s="1"/>
  <c r="T23" i="75"/>
  <c r="R23" i="75"/>
  <c r="S24" i="75" s="1"/>
  <c r="Q23" i="75"/>
  <c r="O23" i="75"/>
  <c r="P24" i="75" s="1"/>
  <c r="N23" i="75"/>
  <c r="L23" i="75"/>
  <c r="M24" i="75" s="1"/>
  <c r="K23" i="75"/>
  <c r="I23" i="75"/>
  <c r="J24" i="75" s="1"/>
  <c r="H23" i="75"/>
  <c r="F23" i="75"/>
  <c r="G24" i="75" s="1"/>
  <c r="E23" i="75"/>
  <c r="C23" i="75"/>
  <c r="AT22" i="75"/>
  <c r="AQ22" i="75"/>
  <c r="AN22" i="75"/>
  <c r="AK22" i="75"/>
  <c r="AH22" i="75"/>
  <c r="AE22" i="75"/>
  <c r="Z21" i="75"/>
  <c r="X21" i="75"/>
  <c r="Y22" i="75" s="1"/>
  <c r="W21" i="75"/>
  <c r="U21" i="75"/>
  <c r="V22" i="75" s="1"/>
  <c r="T21" i="75"/>
  <c r="R21" i="75"/>
  <c r="S22" i="75" s="1"/>
  <c r="Q21" i="75"/>
  <c r="O21" i="75"/>
  <c r="P22" i="75" s="1"/>
  <c r="N21" i="75"/>
  <c r="L21" i="75"/>
  <c r="M22" i="75" s="1"/>
  <c r="K21" i="75"/>
  <c r="I21" i="75"/>
  <c r="J22" i="75" s="1"/>
  <c r="H21" i="75"/>
  <c r="F21" i="75"/>
  <c r="G22" i="75" s="1"/>
  <c r="E21" i="75"/>
  <c r="C21" i="75"/>
  <c r="D22" i="75" s="1"/>
  <c r="AT20" i="75"/>
  <c r="AQ20" i="75"/>
  <c r="AN20" i="75"/>
  <c r="AK20" i="75"/>
  <c r="AH20" i="75"/>
  <c r="AE20" i="75"/>
  <c r="AB20" i="75"/>
  <c r="W19" i="75"/>
  <c r="U19" i="75"/>
  <c r="V20" i="75" s="1"/>
  <c r="T19" i="75"/>
  <c r="R19" i="75"/>
  <c r="S20" i="75" s="1"/>
  <c r="Q19" i="75"/>
  <c r="O19" i="75"/>
  <c r="P20" i="75" s="1"/>
  <c r="N19" i="75"/>
  <c r="L19" i="75"/>
  <c r="M20" i="75" s="1"/>
  <c r="K19" i="75"/>
  <c r="I19" i="75"/>
  <c r="J20" i="75" s="1"/>
  <c r="H19" i="75"/>
  <c r="F19" i="75"/>
  <c r="G20" i="75" s="1"/>
  <c r="E19" i="75"/>
  <c r="C19" i="75"/>
  <c r="D20" i="75" s="1"/>
  <c r="X4" i="75"/>
  <c r="AT18" i="75"/>
  <c r="AQ18" i="75"/>
  <c r="AN18" i="75"/>
  <c r="AK18" i="75"/>
  <c r="AH18" i="75"/>
  <c r="AE18" i="75"/>
  <c r="AB18" i="75"/>
  <c r="Y18" i="75"/>
  <c r="T17" i="75"/>
  <c r="R17" i="75"/>
  <c r="S18" i="75" s="1"/>
  <c r="Q17" i="75"/>
  <c r="O17" i="75"/>
  <c r="P18" i="75" s="1"/>
  <c r="N17" i="75"/>
  <c r="L17" i="75"/>
  <c r="M18" i="75" s="1"/>
  <c r="K17" i="75"/>
  <c r="I17" i="75"/>
  <c r="J18" i="75" s="1"/>
  <c r="H17" i="75"/>
  <c r="F17" i="75"/>
  <c r="G18" i="75" s="1"/>
  <c r="E17" i="75"/>
  <c r="C17" i="75"/>
  <c r="AT16" i="75"/>
  <c r="AQ16" i="75"/>
  <c r="AN16" i="75"/>
  <c r="AK16" i="75"/>
  <c r="AH16" i="75"/>
  <c r="AE16" i="75"/>
  <c r="AB16" i="75"/>
  <c r="Y16" i="75"/>
  <c r="V16" i="75"/>
  <c r="Q15" i="75"/>
  <c r="O15" i="75"/>
  <c r="P16" i="75" s="1"/>
  <c r="N15" i="75"/>
  <c r="L15" i="75"/>
  <c r="M16" i="75" s="1"/>
  <c r="K15" i="75"/>
  <c r="I15" i="75"/>
  <c r="J16" i="75" s="1"/>
  <c r="H15" i="75"/>
  <c r="F15" i="75"/>
  <c r="G16" i="75" s="1"/>
  <c r="E15" i="75"/>
  <c r="C15" i="75"/>
  <c r="D16" i="75" s="1"/>
  <c r="AT14" i="75"/>
  <c r="AQ14" i="75"/>
  <c r="AN14" i="75"/>
  <c r="AK14" i="75"/>
  <c r="AH14" i="75"/>
  <c r="AE14" i="75"/>
  <c r="AB14" i="75"/>
  <c r="Y14" i="75"/>
  <c r="V14" i="75"/>
  <c r="S14" i="75"/>
  <c r="N13" i="75"/>
  <c r="L13" i="75"/>
  <c r="M14" i="75" s="1"/>
  <c r="K13" i="75"/>
  <c r="I13" i="75"/>
  <c r="J14" i="75" s="1"/>
  <c r="H13" i="75"/>
  <c r="F13" i="75"/>
  <c r="G14" i="75" s="1"/>
  <c r="E13" i="75"/>
  <c r="C13" i="75"/>
  <c r="D14" i="75" s="1"/>
  <c r="AT12" i="75"/>
  <c r="AQ12" i="75"/>
  <c r="AN12" i="75"/>
  <c r="AK12" i="75"/>
  <c r="AH12" i="75"/>
  <c r="AE12" i="75"/>
  <c r="AB12" i="75"/>
  <c r="Y12" i="75"/>
  <c r="V12" i="75"/>
  <c r="S12" i="75"/>
  <c r="P12" i="75"/>
  <c r="K11" i="75"/>
  <c r="I11" i="75"/>
  <c r="J12" i="75" s="1"/>
  <c r="H11" i="75"/>
  <c r="F11" i="75"/>
  <c r="G12" i="75" s="1"/>
  <c r="E11" i="75"/>
  <c r="C11" i="75"/>
  <c r="D12" i="75" s="1"/>
  <c r="L4" i="75"/>
  <c r="AT10" i="75"/>
  <c r="AQ10" i="75"/>
  <c r="AN10" i="75"/>
  <c r="AK10" i="75"/>
  <c r="AH10" i="75"/>
  <c r="AE10" i="75"/>
  <c r="AB10" i="75"/>
  <c r="Y10" i="75"/>
  <c r="V10" i="75"/>
  <c r="S10" i="75"/>
  <c r="P10" i="75"/>
  <c r="M10" i="75"/>
  <c r="H9" i="75"/>
  <c r="F9" i="75"/>
  <c r="G10" i="75" s="1"/>
  <c r="E9" i="75"/>
  <c r="C9" i="75"/>
  <c r="D10" i="75" s="1"/>
  <c r="I4" i="75"/>
  <c r="AT8" i="75"/>
  <c r="AQ8" i="75"/>
  <c r="AN8" i="75"/>
  <c r="AK8" i="75"/>
  <c r="AH8" i="75"/>
  <c r="AE8" i="75"/>
  <c r="AB8" i="75"/>
  <c r="Y8" i="75"/>
  <c r="V8" i="75"/>
  <c r="S8" i="75"/>
  <c r="P8" i="75"/>
  <c r="M8" i="75"/>
  <c r="J8" i="75"/>
  <c r="E7" i="75"/>
  <c r="BC7" i="75" s="1"/>
  <c r="C7" i="75"/>
  <c r="D8" i="75" s="1"/>
  <c r="AN6" i="75"/>
  <c r="AK6" i="75"/>
  <c r="AH6" i="75"/>
  <c r="AE6" i="75"/>
  <c r="AB6" i="75"/>
  <c r="Y6" i="75"/>
  <c r="V6" i="75"/>
  <c r="S6" i="75"/>
  <c r="P6" i="75"/>
  <c r="M6" i="75"/>
  <c r="J6" i="75"/>
  <c r="G6" i="75"/>
  <c r="D6" i="75"/>
  <c r="BC5" i="75"/>
  <c r="BB5" i="75"/>
  <c r="BF5" i="75" s="1"/>
  <c r="C4" i="75"/>
  <c r="AD4" i="75"/>
  <c r="AA4" i="75"/>
  <c r="U4" i="75"/>
  <c r="R4" i="75"/>
  <c r="O4" i="75"/>
  <c r="F4" i="75"/>
  <c r="V3" i="75"/>
  <c r="R95" i="69"/>
  <c r="K122" i="79"/>
  <c r="K121" i="79"/>
  <c r="K120" i="79"/>
  <c r="K119" i="79"/>
  <c r="K117" i="79"/>
  <c r="K116" i="79"/>
  <c r="K115" i="79"/>
  <c r="K114" i="79"/>
  <c r="K113" i="79"/>
  <c r="K112" i="79"/>
  <c r="K111" i="79"/>
  <c r="K110" i="79"/>
  <c r="K109" i="79"/>
  <c r="K107" i="79"/>
  <c r="K106" i="79"/>
  <c r="K105" i="79"/>
  <c r="K104" i="79"/>
  <c r="K103" i="79"/>
  <c r="K102" i="79"/>
  <c r="K101" i="79"/>
  <c r="K100" i="79"/>
  <c r="K99" i="79"/>
  <c r="K98" i="79"/>
  <c r="K96" i="79"/>
  <c r="K95" i="79"/>
  <c r="K94" i="79"/>
  <c r="K93" i="79"/>
  <c r="K92" i="79"/>
  <c r="K91" i="79"/>
  <c r="K90" i="79"/>
  <c r="K89" i="79"/>
  <c r="K88" i="79"/>
  <c r="K87" i="79"/>
  <c r="K85" i="79"/>
  <c r="K84" i="79"/>
  <c r="K83" i="79"/>
  <c r="K82" i="79"/>
  <c r="K81" i="79"/>
  <c r="K80" i="79"/>
  <c r="K79" i="79"/>
  <c r="K78" i="79"/>
  <c r="K77" i="79"/>
  <c r="K76" i="79"/>
  <c r="K75" i="79"/>
  <c r="K74" i="79"/>
  <c r="K73" i="79"/>
  <c r="K72" i="79"/>
  <c r="K71" i="79"/>
  <c r="K69" i="79"/>
  <c r="K68" i="79"/>
  <c r="K67" i="79"/>
  <c r="K66" i="79"/>
  <c r="K65" i="79"/>
  <c r="K64" i="79"/>
  <c r="K63" i="79"/>
  <c r="K62" i="79"/>
  <c r="K61" i="79"/>
  <c r="K60" i="79"/>
  <c r="K59" i="79"/>
  <c r="K58" i="79"/>
  <c r="K56" i="79"/>
  <c r="K55" i="79"/>
  <c r="K54" i="79"/>
  <c r="K53" i="79"/>
  <c r="K52" i="79"/>
  <c r="K51" i="79"/>
  <c r="K50" i="79"/>
  <c r="K49" i="79"/>
  <c r="K48" i="79"/>
  <c r="K47" i="79"/>
  <c r="K46" i="79"/>
  <c r="K45" i="79"/>
  <c r="K40" i="79"/>
  <c r="K39" i="79"/>
  <c r="K38" i="79"/>
  <c r="K37" i="79"/>
  <c r="K36" i="79"/>
  <c r="K35" i="79"/>
  <c r="K34" i="79"/>
  <c r="K33" i="79"/>
  <c r="K32" i="79"/>
  <c r="K31" i="79"/>
  <c r="K30" i="79"/>
  <c r="K29" i="79"/>
  <c r="K27" i="79"/>
  <c r="K26" i="79"/>
  <c r="K25" i="79"/>
  <c r="K24" i="79"/>
  <c r="K23" i="79"/>
  <c r="K22" i="79"/>
  <c r="K21" i="79"/>
  <c r="K20" i="79"/>
  <c r="K19" i="79"/>
  <c r="K18" i="79"/>
  <c r="K17" i="79"/>
  <c r="K16" i="79"/>
  <c r="K14" i="79"/>
  <c r="K13" i="79"/>
  <c r="K12" i="79"/>
  <c r="K11" i="79"/>
  <c r="K10" i="79"/>
  <c r="K9" i="79"/>
  <c r="K8" i="79"/>
  <c r="K7" i="79"/>
  <c r="K6" i="79"/>
  <c r="K5" i="79"/>
  <c r="K4" i="79"/>
  <c r="K3" i="79"/>
  <c r="G36" i="62"/>
  <c r="F36" i="62"/>
  <c r="E36" i="62"/>
  <c r="D36" i="62"/>
  <c r="B36" i="62"/>
  <c r="F33" i="62"/>
  <c r="H33" i="62" s="1"/>
  <c r="J33" i="62" s="1"/>
  <c r="L33" i="62" s="1"/>
  <c r="G32" i="62"/>
  <c r="F32" i="62"/>
  <c r="E32" i="62"/>
  <c r="D32" i="62"/>
  <c r="B32" i="62"/>
  <c r="F29" i="62"/>
  <c r="H29" i="62" s="1"/>
  <c r="J29" i="62" s="1"/>
  <c r="L29" i="62" s="1"/>
  <c r="G28" i="62"/>
  <c r="F28" i="62"/>
  <c r="E28" i="62"/>
  <c r="D28" i="62"/>
  <c r="B28" i="62"/>
  <c r="F25" i="62"/>
  <c r="H25" i="62" s="1"/>
  <c r="J25" i="62" s="1"/>
  <c r="L25" i="62" s="1"/>
  <c r="S24" i="62"/>
  <c r="B24" i="62"/>
  <c r="S23" i="62"/>
  <c r="S22" i="62"/>
  <c r="S20" i="62"/>
  <c r="B20" i="62"/>
  <c r="S19" i="62"/>
  <c r="S18" i="62"/>
  <c r="B16" i="62"/>
  <c r="S12" i="62"/>
  <c r="H12" i="62"/>
  <c r="F12" i="62"/>
  <c r="D12" i="62"/>
  <c r="B12" i="62"/>
  <c r="S11" i="62"/>
  <c r="S10" i="62"/>
  <c r="F9" i="62"/>
  <c r="H9" i="62" s="1"/>
  <c r="Y1" i="75" l="1"/>
  <c r="P47" i="75"/>
  <c r="G43" i="75"/>
  <c r="D167" i="75"/>
  <c r="BB182" i="75"/>
  <c r="BF182" i="75" s="1"/>
  <c r="AX240" i="75"/>
  <c r="BE240" i="75" s="1"/>
  <c r="BB23" i="75"/>
  <c r="D35" i="75"/>
  <c r="AZ34" i="75" s="1"/>
  <c r="BC36" i="75"/>
  <c r="AX178" i="75"/>
  <c r="AX205" i="75"/>
  <c r="BE205" i="75" s="1"/>
  <c r="BF205" i="75"/>
  <c r="BB94" i="75"/>
  <c r="BF94" i="75" s="1"/>
  <c r="AY201" i="75"/>
  <c r="AZ201" i="75"/>
  <c r="BA201" i="75"/>
  <c r="BB190" i="75"/>
  <c r="D243" i="75"/>
  <c r="BC44" i="75"/>
  <c r="BB104" i="75"/>
  <c r="BC252" i="75"/>
  <c r="BB7" i="75"/>
  <c r="AX7" i="75" s="1"/>
  <c r="BE7" i="75" s="1"/>
  <c r="BA75" i="75"/>
  <c r="BC94" i="75"/>
  <c r="AX94" i="75" s="1"/>
  <c r="BE94" i="75" s="1"/>
  <c r="M105" i="75"/>
  <c r="BC152" i="75"/>
  <c r="BC188" i="75"/>
  <c r="BA90" i="75"/>
  <c r="BA11" i="75"/>
  <c r="BC25" i="75"/>
  <c r="AY77" i="75"/>
  <c r="BC54" i="75"/>
  <c r="AY71" i="75"/>
  <c r="BB164" i="75"/>
  <c r="BF164" i="75" s="1"/>
  <c r="AZ180" i="75"/>
  <c r="AY144" i="75"/>
  <c r="BC11" i="75"/>
  <c r="BC46" i="75"/>
  <c r="BB154" i="75"/>
  <c r="AX154" i="75" s="1"/>
  <c r="BE154" i="75" s="1"/>
  <c r="G155" i="75"/>
  <c r="BC156" i="75"/>
  <c r="BB172" i="75"/>
  <c r="BF172" i="75" s="1"/>
  <c r="AY242" i="75"/>
  <c r="BC244" i="75"/>
  <c r="BC27" i="75"/>
  <c r="AX90" i="75"/>
  <c r="BB123" i="75"/>
  <c r="BF123" i="75" s="1"/>
  <c r="BA146" i="75"/>
  <c r="BB148" i="75"/>
  <c r="BF148" i="75" s="1"/>
  <c r="BC162" i="75"/>
  <c r="G183" i="75"/>
  <c r="BC246" i="75"/>
  <c r="BA50" i="75"/>
  <c r="BA81" i="75"/>
  <c r="BA13" i="75"/>
  <c r="AY13" i="75"/>
  <c r="AY42" i="75"/>
  <c r="BC17" i="75"/>
  <c r="AY21" i="75"/>
  <c r="AY32" i="75"/>
  <c r="BC40" i="75"/>
  <c r="AX61" i="75"/>
  <c r="BE61" i="75" s="1"/>
  <c r="BC71" i="75"/>
  <c r="BC79" i="75"/>
  <c r="D93" i="75"/>
  <c r="BA92" i="75" s="1"/>
  <c r="BC96" i="75"/>
  <c r="BC102" i="75"/>
  <c r="BB127" i="75"/>
  <c r="BA144" i="75"/>
  <c r="AW144" i="75" s="1"/>
  <c r="BB158" i="75"/>
  <c r="G165" i="75"/>
  <c r="AZ164" i="75" s="1"/>
  <c r="BC184" i="75"/>
  <c r="AZ240" i="75"/>
  <c r="BB246" i="75"/>
  <c r="BB250" i="75"/>
  <c r="BB40" i="75"/>
  <c r="BF40" i="75" s="1"/>
  <c r="AZ104" i="75"/>
  <c r="BB184" i="75"/>
  <c r="BA240" i="75"/>
  <c r="BC250" i="75"/>
  <c r="BC256" i="75"/>
  <c r="BB9" i="75"/>
  <c r="BF9" i="75" s="1"/>
  <c r="BC13" i="75"/>
  <c r="BB21" i="75"/>
  <c r="BF21" i="75" s="1"/>
  <c r="BC48" i="75"/>
  <c r="BC52" i="75"/>
  <c r="AY59" i="75"/>
  <c r="BC63" i="75"/>
  <c r="AX63" i="75" s="1"/>
  <c r="BE63" i="75" s="1"/>
  <c r="BB69" i="75"/>
  <c r="BF69" i="75" s="1"/>
  <c r="AY85" i="75"/>
  <c r="BB98" i="75"/>
  <c r="BB119" i="75"/>
  <c r="BF119" i="75" s="1"/>
  <c r="BC123" i="75"/>
  <c r="AY152" i="75"/>
  <c r="G173" i="75"/>
  <c r="D251" i="75"/>
  <c r="BA250" i="75" s="1"/>
  <c r="AZ188" i="75"/>
  <c r="BC38" i="75"/>
  <c r="BC164" i="75"/>
  <c r="AX5" i="75"/>
  <c r="BC9" i="75"/>
  <c r="BC19" i="75"/>
  <c r="BB48" i="75"/>
  <c r="BF48" i="75" s="1"/>
  <c r="D49" i="75"/>
  <c r="BA48" i="75" s="1"/>
  <c r="D62" i="75"/>
  <c r="BA61" i="75" s="1"/>
  <c r="BC67" i="75"/>
  <c r="BB79" i="75"/>
  <c r="BF79" i="75" s="1"/>
  <c r="BC85" i="75"/>
  <c r="BC98" i="75"/>
  <c r="BC100" i="75"/>
  <c r="BC104" i="75"/>
  <c r="BB112" i="75"/>
  <c r="BF112" i="75" s="1"/>
  <c r="BC131" i="75"/>
  <c r="BC148" i="75"/>
  <c r="BC154" i="75"/>
  <c r="BC192" i="75"/>
  <c r="AY5" i="75"/>
  <c r="BB46" i="75"/>
  <c r="BC65" i="75"/>
  <c r="BC75" i="75"/>
  <c r="BC83" i="75"/>
  <c r="BA85" i="75"/>
  <c r="BC108" i="75"/>
  <c r="AX144" i="75"/>
  <c r="BC166" i="75"/>
  <c r="BC196" i="75"/>
  <c r="BF240" i="75"/>
  <c r="AY246" i="75"/>
  <c r="BC248" i="75"/>
  <c r="BB254" i="75"/>
  <c r="AX254" i="75" s="1"/>
  <c r="BE254" i="75" s="1"/>
  <c r="BB75" i="75"/>
  <c r="BB108" i="75"/>
  <c r="AX108" i="75" s="1"/>
  <c r="BE108" i="75" s="1"/>
  <c r="BB13" i="75"/>
  <c r="BB50" i="75"/>
  <c r="BF50" i="75" s="1"/>
  <c r="D64" i="75"/>
  <c r="AY63" i="75" s="1"/>
  <c r="BA112" i="75"/>
  <c r="AX117" i="75"/>
  <c r="BE117" i="75" s="1"/>
  <c r="BC127" i="75"/>
  <c r="BC129" i="75"/>
  <c r="BC133" i="75"/>
  <c r="BC150" i="75"/>
  <c r="BB156" i="75"/>
  <c r="BF156" i="75" s="1"/>
  <c r="BC158" i="75"/>
  <c r="BB160" i="75"/>
  <c r="BF160" i="75" s="1"/>
  <c r="D161" i="75"/>
  <c r="AZ160" i="75" s="1"/>
  <c r="BC182" i="75"/>
  <c r="AX182" i="75" s="1"/>
  <c r="BE182" i="75" s="1"/>
  <c r="BB188" i="75"/>
  <c r="BC190" i="75"/>
  <c r="BC254" i="75"/>
  <c r="AY61" i="75"/>
  <c r="D41" i="75"/>
  <c r="AY40" i="75" s="1"/>
  <c r="D124" i="75"/>
  <c r="AY123" i="75" s="1"/>
  <c r="D206" i="75"/>
  <c r="BA5" i="75"/>
  <c r="BA21" i="75"/>
  <c r="BA54" i="75"/>
  <c r="BA67" i="75"/>
  <c r="BB67" i="75"/>
  <c r="BF67" i="75" s="1"/>
  <c r="AY131" i="75"/>
  <c r="BA150" i="75"/>
  <c r="AZ242" i="75"/>
  <c r="BF13" i="75"/>
  <c r="BA7" i="75"/>
  <c r="AY7" i="75"/>
  <c r="AZ7" i="75"/>
  <c r="BA15" i="75"/>
  <c r="AY15" i="75"/>
  <c r="AZ15" i="75"/>
  <c r="BE5" i="75"/>
  <c r="AZ27" i="75"/>
  <c r="AY19" i="75"/>
  <c r="BF23" i="75"/>
  <c r="D24" i="75"/>
  <c r="BF92" i="75"/>
  <c r="AX92" i="75"/>
  <c r="BE92" i="75" s="1"/>
  <c r="AY11" i="75"/>
  <c r="BB15" i="75"/>
  <c r="BC23" i="75"/>
  <c r="AX23" i="75" s="1"/>
  <c r="BE23" i="75" s="1"/>
  <c r="AZ42" i="75"/>
  <c r="AZ52" i="75"/>
  <c r="AY52" i="75"/>
  <c r="BA52" i="75"/>
  <c r="D136" i="75"/>
  <c r="BB135" i="75"/>
  <c r="AY9" i="75"/>
  <c r="AZ11" i="75"/>
  <c r="BB17" i="75"/>
  <c r="BB44" i="75"/>
  <c r="BA19" i="75"/>
  <c r="AZ36" i="75"/>
  <c r="BA36" i="75"/>
  <c r="BB11" i="75"/>
  <c r="AZ19" i="75"/>
  <c r="BB25" i="75"/>
  <c r="D26" i="75"/>
  <c r="AZ32" i="75"/>
  <c r="BB42" i="75"/>
  <c r="J84" i="75"/>
  <c r="AY83" i="75" s="1"/>
  <c r="BB83" i="75"/>
  <c r="BA129" i="75"/>
  <c r="BF7" i="75"/>
  <c r="AZ9" i="75"/>
  <c r="BC15" i="75"/>
  <c r="BB19" i="75"/>
  <c r="AZ21" i="75"/>
  <c r="BA32" i="75"/>
  <c r="BC42" i="75"/>
  <c r="BC50" i="75"/>
  <c r="BE59" i="75"/>
  <c r="BA71" i="75"/>
  <c r="AZ71" i="75"/>
  <c r="BB102" i="75"/>
  <c r="D103" i="75"/>
  <c r="BA9" i="75"/>
  <c r="D18" i="75"/>
  <c r="BC21" i="75"/>
  <c r="BB27" i="75"/>
  <c r="AX34" i="75"/>
  <c r="BE34" i="75" s="1"/>
  <c r="AY36" i="75"/>
  <c r="BB38" i="75"/>
  <c r="D39" i="75"/>
  <c r="BB52" i="75"/>
  <c r="BF63" i="75"/>
  <c r="AZ79" i="75"/>
  <c r="AZ5" i="75"/>
  <c r="AZ13" i="75"/>
  <c r="BF32" i="75"/>
  <c r="AX32" i="75"/>
  <c r="BB36" i="75"/>
  <c r="BA42" i="75"/>
  <c r="AZ44" i="75"/>
  <c r="AY44" i="75"/>
  <c r="BA44" i="75"/>
  <c r="AY50" i="75"/>
  <c r="AY54" i="75"/>
  <c r="BA77" i="75"/>
  <c r="AZ77" i="75"/>
  <c r="M107" i="75"/>
  <c r="BA106" i="75" s="1"/>
  <c r="BB106" i="75"/>
  <c r="BA27" i="75"/>
  <c r="AY27" i="75"/>
  <c r="AZ50" i="75"/>
  <c r="AZ69" i="75"/>
  <c r="AY69" i="75"/>
  <c r="BA69" i="75"/>
  <c r="BA119" i="75"/>
  <c r="AZ119" i="75"/>
  <c r="AY119" i="75"/>
  <c r="D47" i="75"/>
  <c r="AZ54" i="75"/>
  <c r="AY104" i="75"/>
  <c r="BA104" i="75"/>
  <c r="BB110" i="75"/>
  <c r="J128" i="75"/>
  <c r="AY127" i="75" s="1"/>
  <c r="AZ148" i="75"/>
  <c r="AY148" i="75"/>
  <c r="BA148" i="75"/>
  <c r="BB54" i="75"/>
  <c r="BB65" i="75"/>
  <c r="D66" i="75"/>
  <c r="BB85" i="75"/>
  <c r="AZ90" i="75"/>
  <c r="AY90" i="75"/>
  <c r="BB100" i="75"/>
  <c r="G109" i="75"/>
  <c r="AY108" i="75" s="1"/>
  <c r="BB121" i="75"/>
  <c r="BB71" i="75"/>
  <c r="BB73" i="75"/>
  <c r="D74" i="75"/>
  <c r="AZ81" i="75"/>
  <c r="AZ117" i="75"/>
  <c r="AY117" i="75"/>
  <c r="BA123" i="75"/>
  <c r="AW123" i="75" s="1"/>
  <c r="BC125" i="75"/>
  <c r="AY129" i="75"/>
  <c r="BA63" i="75"/>
  <c r="BC69" i="75"/>
  <c r="AX69" i="75" s="1"/>
  <c r="BE69" i="75" s="1"/>
  <c r="BC73" i="75"/>
  <c r="BB77" i="75"/>
  <c r="AY79" i="75"/>
  <c r="BA79" i="75"/>
  <c r="M99" i="75"/>
  <c r="BA98" i="75" s="1"/>
  <c r="BA110" i="75"/>
  <c r="AY110" i="75"/>
  <c r="AZ110" i="75"/>
  <c r="BA139" i="75"/>
  <c r="AZ139" i="75"/>
  <c r="AY139" i="75"/>
  <c r="BE178" i="75"/>
  <c r="AY81" i="75"/>
  <c r="AZ85" i="75"/>
  <c r="BF104" i="75"/>
  <c r="BC110" i="75"/>
  <c r="BC112" i="75"/>
  <c r="AZ67" i="75"/>
  <c r="AY67" i="75"/>
  <c r="AZ75" i="75"/>
  <c r="AY75" i="75"/>
  <c r="AZ106" i="75"/>
  <c r="BA121" i="75"/>
  <c r="AZ121" i="75"/>
  <c r="AY121" i="75"/>
  <c r="BF127" i="75"/>
  <c r="AZ131" i="75"/>
  <c r="BB137" i="75"/>
  <c r="D138" i="75"/>
  <c r="BA59" i="75"/>
  <c r="AZ59" i="75"/>
  <c r="BC77" i="75"/>
  <c r="BC81" i="75"/>
  <c r="BB81" i="75"/>
  <c r="BE90" i="75"/>
  <c r="BB96" i="75"/>
  <c r="D97" i="75"/>
  <c r="AY112" i="75"/>
  <c r="BC121" i="75"/>
  <c r="AZ129" i="75"/>
  <c r="BB131" i="75"/>
  <c r="BA131" i="75"/>
  <c r="AW131" i="75" s="1"/>
  <c r="AX156" i="75"/>
  <c r="BE156" i="75" s="1"/>
  <c r="AZ112" i="75"/>
  <c r="BB125" i="75"/>
  <c r="D126" i="75"/>
  <c r="BC137" i="75"/>
  <c r="AZ158" i="75"/>
  <c r="BB146" i="75"/>
  <c r="BA170" i="75"/>
  <c r="AZ170" i="75"/>
  <c r="BB244" i="75"/>
  <c r="D245" i="75"/>
  <c r="BB252" i="75"/>
  <c r="D253" i="75"/>
  <c r="D95" i="75"/>
  <c r="G101" i="75"/>
  <c r="AY100" i="75" s="1"/>
  <c r="BB129" i="75"/>
  <c r="BC135" i="75"/>
  <c r="AZ144" i="75"/>
  <c r="BB150" i="75"/>
  <c r="BB152" i="75"/>
  <c r="AY162" i="75"/>
  <c r="AZ162" i="75"/>
  <c r="BA162" i="75"/>
  <c r="AY170" i="75"/>
  <c r="BB133" i="75"/>
  <c r="D134" i="75"/>
  <c r="AY150" i="75"/>
  <c r="AY154" i="75"/>
  <c r="AZ154" i="75"/>
  <c r="BA196" i="75"/>
  <c r="AZ196" i="75"/>
  <c r="AX250" i="75"/>
  <c r="BE250" i="75" s="1"/>
  <c r="BF250" i="75"/>
  <c r="BC106" i="75"/>
  <c r="BA117" i="75"/>
  <c r="BB139" i="75"/>
  <c r="AZ150" i="75"/>
  <c r="AZ152" i="75"/>
  <c r="AZ156" i="75"/>
  <c r="AY156" i="75"/>
  <c r="BA156" i="75"/>
  <c r="BA158" i="75"/>
  <c r="BC160" i="75"/>
  <c r="AX160" i="75" s="1"/>
  <c r="BE160" i="75" s="1"/>
  <c r="BB162" i="75"/>
  <c r="BC139" i="75"/>
  <c r="BA154" i="75"/>
  <c r="BB166" i="75"/>
  <c r="G167" i="75"/>
  <c r="AY166" i="75" s="1"/>
  <c r="BA172" i="75"/>
  <c r="AZ178" i="75"/>
  <c r="BA178" i="75"/>
  <c r="AY146" i="75"/>
  <c r="AZ146" i="75"/>
  <c r="BA152" i="75"/>
  <c r="AY158" i="75"/>
  <c r="AX164" i="75"/>
  <c r="BE164" i="75" s="1"/>
  <c r="BB168" i="75"/>
  <c r="BC170" i="75"/>
  <c r="AY178" i="75"/>
  <c r="AY240" i="75"/>
  <c r="AZ246" i="75"/>
  <c r="AZ172" i="75"/>
  <c r="AY172" i="75"/>
  <c r="BA182" i="75"/>
  <c r="AZ182" i="75"/>
  <c r="AY182" i="75"/>
  <c r="AY196" i="75"/>
  <c r="BA242" i="75"/>
  <c r="BB248" i="75"/>
  <c r="D249" i="75"/>
  <c r="BC172" i="75"/>
  <c r="BA180" i="75"/>
  <c r="AY180" i="75"/>
  <c r="AZ186" i="75"/>
  <c r="AY186" i="75"/>
  <c r="BA186" i="75"/>
  <c r="AX190" i="75"/>
  <c r="BE190" i="75" s="1"/>
  <c r="AZ250" i="75"/>
  <c r="AY250" i="75"/>
  <c r="BC186" i="75"/>
  <c r="BA188" i="75"/>
  <c r="BB192" i="75"/>
  <c r="AZ194" i="75"/>
  <c r="AY194" i="75"/>
  <c r="BA194" i="75"/>
  <c r="BB256" i="75"/>
  <c r="D257" i="75"/>
  <c r="BE144" i="75"/>
  <c r="BC168" i="75"/>
  <c r="BC194" i="75"/>
  <c r="AX246" i="75"/>
  <c r="BE246" i="75" s="1"/>
  <c r="BF246" i="75"/>
  <c r="BA246" i="75"/>
  <c r="AW246" i="75" s="1"/>
  <c r="BA168" i="75"/>
  <c r="AZ168" i="75"/>
  <c r="AY168" i="75"/>
  <c r="BB170" i="75"/>
  <c r="AX180" i="75"/>
  <c r="BE180" i="75" s="1"/>
  <c r="BF180" i="75"/>
  <c r="BF190" i="75"/>
  <c r="BB196" i="75"/>
  <c r="AX242" i="75"/>
  <c r="BE242" i="75" s="1"/>
  <c r="BF242" i="75"/>
  <c r="BB186" i="75"/>
  <c r="BB194" i="75"/>
  <c r="D255" i="75"/>
  <c r="AY188" i="75"/>
  <c r="G191" i="75"/>
  <c r="BA190" i="75" s="1"/>
  <c r="G185" i="75"/>
  <c r="AZ184" i="75" s="1"/>
  <c r="G193" i="75"/>
  <c r="AX67" i="75" l="1"/>
  <c r="BE67" i="75" s="1"/>
  <c r="AY34" i="75"/>
  <c r="BF154" i="75"/>
  <c r="AW5" i="75"/>
  <c r="BI85" i="75"/>
  <c r="AZ123" i="75"/>
  <c r="AW77" i="75"/>
  <c r="BA34" i="75"/>
  <c r="AX188" i="75"/>
  <c r="BE188" i="75" s="1"/>
  <c r="AX184" i="75"/>
  <c r="BE184" i="75" s="1"/>
  <c r="BI144" i="75"/>
  <c r="AX13" i="75"/>
  <c r="BE13" i="75" s="1"/>
  <c r="AW21" i="75"/>
  <c r="AX104" i="75"/>
  <c r="BE104" i="75" s="1"/>
  <c r="AZ40" i="75"/>
  <c r="BI40" i="75" s="1"/>
  <c r="BI201" i="75"/>
  <c r="AW201" i="75"/>
  <c r="BG201" i="75" s="1"/>
  <c r="BA40" i="75"/>
  <c r="AW40" i="75" s="1"/>
  <c r="AW32" i="75"/>
  <c r="AW85" i="75"/>
  <c r="AX50" i="75"/>
  <c r="BE50" i="75" s="1"/>
  <c r="AX46" i="75"/>
  <c r="BE46" i="75" s="1"/>
  <c r="AZ108" i="75"/>
  <c r="BI108" i="75" s="1"/>
  <c r="AW13" i="75"/>
  <c r="BG13" i="75" s="1"/>
  <c r="BA108" i="75"/>
  <c r="BA205" i="75"/>
  <c r="AZ205" i="75"/>
  <c r="AY205" i="75"/>
  <c r="AX75" i="75"/>
  <c r="BE75" i="75" s="1"/>
  <c r="AX158" i="75"/>
  <c r="BE158" i="75" s="1"/>
  <c r="AX127" i="75"/>
  <c r="BE127" i="75" s="1"/>
  <c r="BI265" i="75"/>
  <c r="AX172" i="75"/>
  <c r="BE172" i="75" s="1"/>
  <c r="AX148" i="75"/>
  <c r="BE148" i="75" s="1"/>
  <c r="BA160" i="75"/>
  <c r="AX98" i="75"/>
  <c r="BE98" i="75" s="1"/>
  <c r="BF184" i="75"/>
  <c r="BG5" i="75"/>
  <c r="BI13" i="75"/>
  <c r="BF75" i="75"/>
  <c r="BI21" i="75"/>
  <c r="BI261" i="75"/>
  <c r="AZ63" i="75"/>
  <c r="BI63" i="75" s="1"/>
  <c r="AX112" i="75"/>
  <c r="BE112" i="75" s="1"/>
  <c r="AY106" i="75"/>
  <c r="AW106" i="75" s="1"/>
  <c r="BI59" i="75"/>
  <c r="BI77" i="75"/>
  <c r="AX79" i="75"/>
  <c r="BE79" i="75" s="1"/>
  <c r="BI71" i="75"/>
  <c r="BI131" i="75"/>
  <c r="AW71" i="75"/>
  <c r="AX40" i="75"/>
  <c r="BE40" i="75" s="1"/>
  <c r="BA127" i="75"/>
  <c r="AW127" i="75" s="1"/>
  <c r="BI123" i="75"/>
  <c r="BF98" i="75"/>
  <c r="AX21" i="75"/>
  <c r="BE21" i="75" s="1"/>
  <c r="AX9" i="75"/>
  <c r="BE9" i="75" s="1"/>
  <c r="BF46" i="75"/>
  <c r="BI42" i="75"/>
  <c r="BF158" i="75"/>
  <c r="AX119" i="75"/>
  <c r="BE119" i="75" s="1"/>
  <c r="BG246" i="75"/>
  <c r="BF254" i="75"/>
  <c r="AY48" i="75"/>
  <c r="AW48" i="75" s="1"/>
  <c r="AX123" i="75"/>
  <c r="BE123" i="75" s="1"/>
  <c r="BG123" i="75" s="1"/>
  <c r="AX48" i="75"/>
  <c r="BE48" i="75" s="1"/>
  <c r="AY164" i="75"/>
  <c r="AW59" i="75"/>
  <c r="BG59" i="75" s="1"/>
  <c r="AY160" i="75"/>
  <c r="BI160" i="75" s="1"/>
  <c r="BA164" i="75"/>
  <c r="AW164" i="75" s="1"/>
  <c r="BG164" i="75" s="1"/>
  <c r="AZ83" i="75"/>
  <c r="BF108" i="75"/>
  <c r="AZ48" i="75"/>
  <c r="AZ61" i="75"/>
  <c r="BI61" i="75" s="1"/>
  <c r="AZ100" i="75"/>
  <c r="BI152" i="75"/>
  <c r="BI246" i="75"/>
  <c r="AW63" i="75"/>
  <c r="BG63" i="75" s="1"/>
  <c r="BI32" i="75"/>
  <c r="BA184" i="75"/>
  <c r="BI242" i="75"/>
  <c r="AY92" i="75"/>
  <c r="BF188" i="75"/>
  <c r="AZ92" i="75"/>
  <c r="AW61" i="75"/>
  <c r="BG61" i="75" s="1"/>
  <c r="BA83" i="75"/>
  <c r="AW83" i="75" s="1"/>
  <c r="AW42" i="75"/>
  <c r="AW108" i="75"/>
  <c r="BG108" i="75" s="1"/>
  <c r="AX129" i="75"/>
  <c r="BE129" i="75" s="1"/>
  <c r="BF129" i="75"/>
  <c r="AX186" i="75"/>
  <c r="BF186" i="75"/>
  <c r="BI182" i="75"/>
  <c r="AW182" i="75"/>
  <c r="BG182" i="75" s="1"/>
  <c r="BI172" i="75"/>
  <c r="AW172" i="75"/>
  <c r="BG172" i="75" s="1"/>
  <c r="BA166" i="75"/>
  <c r="AZ166" i="75"/>
  <c r="AZ174" i="75" s="1"/>
  <c r="AX244" i="75"/>
  <c r="BF244" i="75"/>
  <c r="AX137" i="75"/>
  <c r="BE137" i="75" s="1"/>
  <c r="BF137" i="75"/>
  <c r="AW242" i="75"/>
  <c r="BG242" i="75" s="1"/>
  <c r="AZ73" i="75"/>
  <c r="BA73" i="75"/>
  <c r="AY73" i="75"/>
  <c r="AX100" i="75"/>
  <c r="BE100" i="75" s="1"/>
  <c r="BF100" i="75"/>
  <c r="BI148" i="75"/>
  <c r="AW148" i="75"/>
  <c r="AW69" i="75"/>
  <c r="BG69" i="75" s="1"/>
  <c r="BI69" i="75"/>
  <c r="BE32" i="75"/>
  <c r="AX27" i="75"/>
  <c r="BE27" i="75" s="1"/>
  <c r="BF27" i="75"/>
  <c r="BF102" i="75"/>
  <c r="AX102" i="75"/>
  <c r="BE102" i="75" s="1"/>
  <c r="AX11" i="75"/>
  <c r="BF11" i="75"/>
  <c r="AX17" i="75"/>
  <c r="BE17" i="75" s="1"/>
  <c r="BF17" i="75"/>
  <c r="AY98" i="75"/>
  <c r="BI273" i="75"/>
  <c r="BF131" i="75"/>
  <c r="AX131" i="75"/>
  <c r="BE131" i="75" s="1"/>
  <c r="AY46" i="75"/>
  <c r="AZ46" i="75"/>
  <c r="BA46" i="75"/>
  <c r="BA287" i="75"/>
  <c r="AZ287" i="75"/>
  <c r="BI146" i="75"/>
  <c r="AW146" i="75"/>
  <c r="BI150" i="75"/>
  <c r="AW150" i="75"/>
  <c r="AY190" i="75"/>
  <c r="BF125" i="75"/>
  <c r="AX125" i="75"/>
  <c r="BE125" i="75" s="1"/>
  <c r="BA100" i="75"/>
  <c r="BI100" i="75" s="1"/>
  <c r="BF71" i="75"/>
  <c r="AX71" i="75"/>
  <c r="BE71" i="75" s="1"/>
  <c r="BI44" i="75"/>
  <c r="AW44" i="75"/>
  <c r="AY17" i="75"/>
  <c r="BA17" i="75"/>
  <c r="AZ17" i="75"/>
  <c r="AX19" i="75"/>
  <c r="BE19" i="75" s="1"/>
  <c r="BF19" i="75"/>
  <c r="BF42" i="75"/>
  <c r="AX42" i="75"/>
  <c r="BE42" i="75" s="1"/>
  <c r="BI9" i="75"/>
  <c r="AW9" i="75"/>
  <c r="BG9" i="75" s="1"/>
  <c r="BI19" i="75"/>
  <c r="AW19" i="75"/>
  <c r="BI110" i="75"/>
  <c r="AW110" i="75"/>
  <c r="AX52" i="75"/>
  <c r="BE52" i="75" s="1"/>
  <c r="BF52" i="75"/>
  <c r="BA254" i="75"/>
  <c r="AZ254" i="75"/>
  <c r="AY254" i="75"/>
  <c r="BI194" i="75"/>
  <c r="AW194" i="75"/>
  <c r="BI186" i="75"/>
  <c r="AW186" i="75"/>
  <c r="AX248" i="75"/>
  <c r="BE248" i="75" s="1"/>
  <c r="BF248" i="75"/>
  <c r="AX162" i="75"/>
  <c r="BE162" i="75" s="1"/>
  <c r="BF162" i="75"/>
  <c r="AX194" i="75"/>
  <c r="BE194" i="75" s="1"/>
  <c r="BF194" i="75"/>
  <c r="AW250" i="75"/>
  <c r="BG250" i="75" s="1"/>
  <c r="BI250" i="75"/>
  <c r="BI196" i="75"/>
  <c r="AW196" i="75"/>
  <c r="BA133" i="75"/>
  <c r="AZ133" i="75"/>
  <c r="AY133" i="75"/>
  <c r="BA94" i="75"/>
  <c r="AZ94" i="75"/>
  <c r="AY94" i="75"/>
  <c r="AZ190" i="75"/>
  <c r="AW139" i="75"/>
  <c r="BI139" i="75"/>
  <c r="BI117" i="75"/>
  <c r="AW117" i="75"/>
  <c r="BG117" i="75" s="1"/>
  <c r="AX85" i="75"/>
  <c r="BE85" i="75" s="1"/>
  <c r="BF85" i="75"/>
  <c r="AX110" i="75"/>
  <c r="BE110" i="75" s="1"/>
  <c r="BF110" i="75"/>
  <c r="AX83" i="75"/>
  <c r="BE83" i="75" s="1"/>
  <c r="BF83" i="75"/>
  <c r="BF135" i="75"/>
  <c r="AX135" i="75"/>
  <c r="BE135" i="75" s="1"/>
  <c r="AW15" i="75"/>
  <c r="BI15" i="75"/>
  <c r="BA192" i="75"/>
  <c r="BA198" i="75" s="1"/>
  <c r="AZ192" i="75"/>
  <c r="BI154" i="75"/>
  <c r="AW154" i="75"/>
  <c r="BG154" i="75" s="1"/>
  <c r="BI90" i="75"/>
  <c r="AW90" i="75"/>
  <c r="BG90" i="75" s="1"/>
  <c r="AX170" i="75"/>
  <c r="BE170" i="75" s="1"/>
  <c r="BF170" i="75"/>
  <c r="AX192" i="75"/>
  <c r="BE192" i="75" s="1"/>
  <c r="BF192" i="75"/>
  <c r="BI180" i="75"/>
  <c r="AW180" i="75"/>
  <c r="BG180" i="75" s="1"/>
  <c r="AY192" i="75"/>
  <c r="BF139" i="75"/>
  <c r="AX139" i="75"/>
  <c r="BE139" i="75" s="1"/>
  <c r="AX133" i="75"/>
  <c r="BE133" i="75" s="1"/>
  <c r="BF133" i="75"/>
  <c r="BI162" i="75"/>
  <c r="AW162" i="75"/>
  <c r="AX146" i="75"/>
  <c r="BF146" i="75"/>
  <c r="BI112" i="75"/>
  <c r="AW112" i="75"/>
  <c r="BG112" i="75" s="1"/>
  <c r="BI75" i="75"/>
  <c r="AW75" i="75"/>
  <c r="BG75" i="75" s="1"/>
  <c r="AZ65" i="75"/>
  <c r="BA65" i="75"/>
  <c r="AY65" i="75"/>
  <c r="AZ127" i="75"/>
  <c r="BI27" i="75"/>
  <c r="AW27" i="75"/>
  <c r="BI106" i="75"/>
  <c r="AY38" i="75"/>
  <c r="AZ38" i="75"/>
  <c r="BA38" i="75"/>
  <c r="AZ135" i="75"/>
  <c r="AY135" i="75"/>
  <c r="BA135" i="75"/>
  <c r="BI5" i="75"/>
  <c r="BF166" i="75"/>
  <c r="AX166" i="75"/>
  <c r="BE166" i="75" s="1"/>
  <c r="BF73" i="75"/>
  <c r="AX73" i="75"/>
  <c r="BE73" i="75" s="1"/>
  <c r="BI178" i="75"/>
  <c r="AW178" i="75"/>
  <c r="BG178" i="75" s="1"/>
  <c r="BI158" i="75"/>
  <c r="AW158" i="75"/>
  <c r="BF152" i="75"/>
  <c r="AX152" i="75"/>
  <c r="BE152" i="75" s="1"/>
  <c r="AY252" i="75"/>
  <c r="BA252" i="75"/>
  <c r="AZ252" i="75"/>
  <c r="BG144" i="75"/>
  <c r="BA96" i="75"/>
  <c r="AZ96" i="75"/>
  <c r="AY96" i="75"/>
  <c r="AW121" i="75"/>
  <c r="BI121" i="75"/>
  <c r="AW152" i="75"/>
  <c r="BF65" i="75"/>
  <c r="AX65" i="75"/>
  <c r="BE65" i="75" s="1"/>
  <c r="AW119" i="75"/>
  <c r="BI119" i="75"/>
  <c r="BI54" i="75"/>
  <c r="AW54" i="75"/>
  <c r="BF38" i="75"/>
  <c r="AX38" i="75"/>
  <c r="BE38" i="75" s="1"/>
  <c r="AZ25" i="75"/>
  <c r="AY25" i="75"/>
  <c r="BA25" i="75"/>
  <c r="BA248" i="75"/>
  <c r="AZ248" i="75"/>
  <c r="AY248" i="75"/>
  <c r="AW170" i="75"/>
  <c r="BI170" i="75"/>
  <c r="BA125" i="75"/>
  <c r="AZ125" i="75"/>
  <c r="AY125" i="75"/>
  <c r="AX81" i="75"/>
  <c r="BE81" i="75" s="1"/>
  <c r="BF81" i="75"/>
  <c r="AX256" i="75"/>
  <c r="BE256" i="75" s="1"/>
  <c r="BF256" i="75"/>
  <c r="BI240" i="75"/>
  <c r="AW240" i="75"/>
  <c r="BG240" i="75" s="1"/>
  <c r="BI156" i="75"/>
  <c r="AW156" i="75"/>
  <c r="BG156" i="75" s="1"/>
  <c r="AX150" i="75"/>
  <c r="BE150" i="75" s="1"/>
  <c r="BF150" i="75"/>
  <c r="AX252" i="75"/>
  <c r="BE252" i="75" s="1"/>
  <c r="BF252" i="75"/>
  <c r="AY174" i="75"/>
  <c r="AX96" i="75"/>
  <c r="BF96" i="75"/>
  <c r="BI67" i="75"/>
  <c r="AW67" i="75"/>
  <c r="BG67" i="75" s="1"/>
  <c r="AW81" i="75"/>
  <c r="BI81" i="75"/>
  <c r="BI79" i="75"/>
  <c r="AW79" i="75"/>
  <c r="BG79" i="75" s="1"/>
  <c r="AX121" i="75"/>
  <c r="BE121" i="75" s="1"/>
  <c r="BF121" i="75"/>
  <c r="AX54" i="75"/>
  <c r="BE54" i="75" s="1"/>
  <c r="BF54" i="75"/>
  <c r="BI104" i="75"/>
  <c r="AW104" i="75"/>
  <c r="BG104" i="75" s="1"/>
  <c r="BI50" i="75"/>
  <c r="AW50" i="75"/>
  <c r="BG50" i="75" s="1"/>
  <c r="AX36" i="75"/>
  <c r="BE36" i="75" s="1"/>
  <c r="BF36" i="75"/>
  <c r="BI36" i="75"/>
  <c r="AW36" i="75"/>
  <c r="BF25" i="75"/>
  <c r="AX25" i="75"/>
  <c r="BE25" i="75" s="1"/>
  <c r="AX44" i="75"/>
  <c r="BE44" i="75" s="1"/>
  <c r="BF44" i="75"/>
  <c r="AZ98" i="75"/>
  <c r="BI52" i="75"/>
  <c r="AW52" i="75"/>
  <c r="AX15" i="75"/>
  <c r="BE15" i="75" s="1"/>
  <c r="BF15" i="75"/>
  <c r="AW7" i="75"/>
  <c r="BG7" i="75" s="1"/>
  <c r="BI7" i="75"/>
  <c r="AW168" i="75"/>
  <c r="BI168" i="75"/>
  <c r="BA256" i="75"/>
  <c r="AZ256" i="75"/>
  <c r="AY256" i="75"/>
  <c r="BI188" i="75"/>
  <c r="AW188" i="75"/>
  <c r="BG188" i="75" s="1"/>
  <c r="AY184" i="75"/>
  <c r="AX196" i="75"/>
  <c r="BE196" i="75" s="1"/>
  <c r="BF196" i="75"/>
  <c r="AX168" i="75"/>
  <c r="BE168" i="75" s="1"/>
  <c r="BF168" i="75"/>
  <c r="BI269" i="75"/>
  <c r="AY244" i="75"/>
  <c r="BA244" i="75"/>
  <c r="AZ244" i="75"/>
  <c r="BA137" i="75"/>
  <c r="AZ137" i="75"/>
  <c r="AY137" i="75"/>
  <c r="AX77" i="75"/>
  <c r="BE77" i="75" s="1"/>
  <c r="BF77" i="75"/>
  <c r="AW129" i="75"/>
  <c r="BI129" i="75"/>
  <c r="AX106" i="75"/>
  <c r="BE106" i="75" s="1"/>
  <c r="BF106" i="75"/>
  <c r="AY102" i="75"/>
  <c r="AZ102" i="75"/>
  <c r="BA102" i="75"/>
  <c r="BI11" i="75"/>
  <c r="AW11" i="75"/>
  <c r="BA23" i="75"/>
  <c r="AZ23" i="75"/>
  <c r="AY23" i="75"/>
  <c r="BG21" i="75"/>
  <c r="BG40" i="75" l="1"/>
  <c r="BI34" i="75"/>
  <c r="BG32" i="75"/>
  <c r="BG148" i="75"/>
  <c r="BG127" i="75"/>
  <c r="BG119" i="75"/>
  <c r="BI164" i="75"/>
  <c r="BA174" i="75"/>
  <c r="BB174" i="75" s="1"/>
  <c r="BI92" i="75"/>
  <c r="AW34" i="75"/>
  <c r="BG34" i="75" s="1"/>
  <c r="BI48" i="75"/>
  <c r="BI205" i="75"/>
  <c r="AW205" i="75"/>
  <c r="BG205" i="75" s="1"/>
  <c r="AV205" i="75" s="1"/>
  <c r="BG131" i="75"/>
  <c r="BG158" i="75"/>
  <c r="AW92" i="75"/>
  <c r="BG92" i="75" s="1"/>
  <c r="BI83" i="75"/>
  <c r="BG48" i="75"/>
  <c r="AW100" i="75"/>
  <c r="BG100" i="75" s="1"/>
  <c r="BA258" i="75"/>
  <c r="BI127" i="75"/>
  <c r="BG129" i="75"/>
  <c r="BG52" i="75"/>
  <c r="BG170" i="75"/>
  <c r="BA87" i="75"/>
  <c r="AZ198" i="75"/>
  <c r="AW160" i="75"/>
  <c r="BG160" i="75" s="1"/>
  <c r="BG77" i="75"/>
  <c r="AY198" i="75"/>
  <c r="BB198" i="75" s="1"/>
  <c r="AZ56" i="75"/>
  <c r="AZ87" i="75"/>
  <c r="AZ114" i="75"/>
  <c r="AZ29" i="75"/>
  <c r="BG42" i="75"/>
  <c r="AY114" i="75"/>
  <c r="BA141" i="75"/>
  <c r="BG71" i="75"/>
  <c r="AY258" i="75"/>
  <c r="BG85" i="75"/>
  <c r="BA56" i="75"/>
  <c r="BI166" i="75"/>
  <c r="AY141" i="75"/>
  <c r="BG194" i="75"/>
  <c r="AW166" i="75"/>
  <c r="BG166" i="75" s="1"/>
  <c r="BA29" i="75"/>
  <c r="AZ141" i="75"/>
  <c r="BI25" i="75"/>
  <c r="AW25" i="75"/>
  <c r="BG25" i="75" s="1"/>
  <c r="BI23" i="75"/>
  <c r="AW23" i="75"/>
  <c r="BG23" i="75" s="1"/>
  <c r="BI102" i="75"/>
  <c r="AW102" i="75"/>
  <c r="BG102" i="75" s="1"/>
  <c r="BE96" i="75"/>
  <c r="AX114" i="75"/>
  <c r="BI65" i="75"/>
  <c r="AW65" i="75"/>
  <c r="BG65" i="75" s="1"/>
  <c r="AY87" i="75"/>
  <c r="AW94" i="75"/>
  <c r="BG94" i="75" s="1"/>
  <c r="BI94" i="75"/>
  <c r="BG196" i="75"/>
  <c r="AW254" i="75"/>
  <c r="BG254" i="75" s="1"/>
  <c r="BI254" i="75"/>
  <c r="BI46" i="75"/>
  <c r="AW46" i="75"/>
  <c r="BG46" i="75" s="1"/>
  <c r="BI256" i="75"/>
  <c r="AW256" i="75"/>
  <c r="BG256" i="75" s="1"/>
  <c r="BI38" i="75"/>
  <c r="AW38" i="75"/>
  <c r="BG38" i="75" s="1"/>
  <c r="AX287" i="75"/>
  <c r="BA114" i="75"/>
  <c r="BI17" i="75"/>
  <c r="AW17" i="75"/>
  <c r="BG17" i="75" s="1"/>
  <c r="BI277" i="75"/>
  <c r="AY56" i="75"/>
  <c r="BI252" i="75"/>
  <c r="AW252" i="75"/>
  <c r="BG252" i="75" s="1"/>
  <c r="BI98" i="75"/>
  <c r="AW98" i="75"/>
  <c r="BG98" i="75" s="1"/>
  <c r="BI248" i="75"/>
  <c r="AW248" i="75"/>
  <c r="BG248" i="75" s="1"/>
  <c r="BG81" i="75"/>
  <c r="AW135" i="75"/>
  <c r="BG135" i="75" s="1"/>
  <c r="BI135" i="75"/>
  <c r="BG106" i="75"/>
  <c r="BI192" i="75"/>
  <c r="AW192" i="75"/>
  <c r="BG192" i="75" s="1"/>
  <c r="AW133" i="75"/>
  <c r="BG133" i="75" s="1"/>
  <c r="BI133" i="75"/>
  <c r="BG44" i="75"/>
  <c r="AW73" i="75"/>
  <c r="BG73" i="75" s="1"/>
  <c r="BI73" i="75"/>
  <c r="BE244" i="75"/>
  <c r="AX258" i="75"/>
  <c r="AY287" i="75"/>
  <c r="BB287" i="75" s="1"/>
  <c r="AX56" i="75"/>
  <c r="BI96" i="75"/>
  <c r="AW96" i="75"/>
  <c r="AZ258" i="75"/>
  <c r="BI244" i="75"/>
  <c r="AW244" i="75"/>
  <c r="BG36" i="75"/>
  <c r="BG162" i="75"/>
  <c r="AX87" i="75"/>
  <c r="BG168" i="75"/>
  <c r="BI125" i="75"/>
  <c r="AW125" i="75"/>
  <c r="BG125" i="75" s="1"/>
  <c r="BG152" i="75"/>
  <c r="BG27" i="75"/>
  <c r="BG110" i="75"/>
  <c r="BI190" i="75"/>
  <c r="AW190" i="75"/>
  <c r="BG190" i="75" s="1"/>
  <c r="BE11" i="75"/>
  <c r="BG11" i="75" s="1"/>
  <c r="AX29" i="75"/>
  <c r="BE186" i="75"/>
  <c r="BG186" i="75" s="1"/>
  <c r="AX198" i="75"/>
  <c r="BE146" i="75"/>
  <c r="BG146" i="75" s="1"/>
  <c r="AX174" i="75"/>
  <c r="BI184" i="75"/>
  <c r="AW184" i="75"/>
  <c r="BG184" i="75" s="1"/>
  <c r="BG139" i="75"/>
  <c r="BG150" i="75"/>
  <c r="AW137" i="75"/>
  <c r="BG137" i="75" s="1"/>
  <c r="BI137" i="75"/>
  <c r="BG54" i="75"/>
  <c r="BG121" i="75"/>
  <c r="BG83" i="75"/>
  <c r="BG15" i="75"/>
  <c r="BG19" i="75"/>
  <c r="AX141" i="75"/>
  <c r="AY29" i="75"/>
  <c r="AV221" i="75" l="1"/>
  <c r="AV229" i="75"/>
  <c r="AV209" i="75"/>
  <c r="AV213" i="75"/>
  <c r="BB87" i="75"/>
  <c r="AV217" i="75"/>
  <c r="BB258" i="75"/>
  <c r="AV201" i="75"/>
  <c r="AV225" i="75"/>
  <c r="AV137" i="75"/>
  <c r="BB114" i="75"/>
  <c r="AV69" i="75"/>
  <c r="BB56" i="75"/>
  <c r="AV83" i="75"/>
  <c r="AV67" i="75"/>
  <c r="AV121" i="75"/>
  <c r="AV127" i="75"/>
  <c r="BB141" i="75"/>
  <c r="BB29" i="75"/>
  <c r="AV44" i="75"/>
  <c r="AV184" i="75"/>
  <c r="BG96" i="75"/>
  <c r="AV108" i="75" s="1"/>
  <c r="AV11" i="75"/>
  <c r="AV5" i="75"/>
  <c r="AV9" i="75"/>
  <c r="AV21" i="75"/>
  <c r="AV13" i="75"/>
  <c r="AV7" i="75"/>
  <c r="AV146" i="75"/>
  <c r="AV156" i="75"/>
  <c r="AV164" i="75"/>
  <c r="AV158" i="75"/>
  <c r="AV160" i="75"/>
  <c r="AV154" i="75"/>
  <c r="AV170" i="75"/>
  <c r="AV144" i="75"/>
  <c r="AV148" i="75"/>
  <c r="AV190" i="75"/>
  <c r="AV36" i="75"/>
  <c r="AV19" i="75"/>
  <c r="AV188" i="75"/>
  <c r="AV150" i="75"/>
  <c r="AV125" i="75"/>
  <c r="BG244" i="75"/>
  <c r="AV248" i="75" s="1"/>
  <c r="AV73" i="75"/>
  <c r="AV106" i="75"/>
  <c r="AV65" i="75"/>
  <c r="AV63" i="75"/>
  <c r="AV61" i="75"/>
  <c r="AV59" i="75"/>
  <c r="AV186" i="75"/>
  <c r="AV34" i="75"/>
  <c r="AV23" i="75"/>
  <c r="AV71" i="75"/>
  <c r="AV194" i="75"/>
  <c r="AV52" i="75"/>
  <c r="AV135" i="75"/>
  <c r="AV139" i="75"/>
  <c r="AV42" i="75"/>
  <c r="AV180" i="75"/>
  <c r="AV168" i="75"/>
  <c r="AV75" i="75"/>
  <c r="AV81" i="75"/>
  <c r="AV178" i="75"/>
  <c r="AV123" i="75"/>
  <c r="AV27" i="75"/>
  <c r="AV129" i="75"/>
  <c r="AV133" i="75"/>
  <c r="AV182" i="75"/>
  <c r="AV196" i="75"/>
  <c r="AV25" i="75"/>
  <c r="AV15" i="75"/>
  <c r="AV54" i="75"/>
  <c r="AV166" i="75"/>
  <c r="AV162" i="75"/>
  <c r="AV117" i="75"/>
  <c r="AV38" i="75"/>
  <c r="AV131" i="75"/>
  <c r="AV152" i="75"/>
  <c r="AV192" i="75"/>
  <c r="AV46" i="75"/>
  <c r="AV79" i="75"/>
  <c r="AV77" i="75"/>
  <c r="AV32" i="75"/>
  <c r="AV48" i="75"/>
  <c r="AV40" i="75"/>
  <c r="AV17" i="75"/>
  <c r="AV119" i="75"/>
  <c r="AV50" i="75"/>
  <c r="AV85" i="75"/>
  <c r="V23" i="62"/>
  <c r="V19" i="62"/>
  <c r="V15" i="62"/>
  <c r="V11" i="62"/>
  <c r="AV92" i="75" l="1"/>
  <c r="AV102" i="75"/>
  <c r="AV94" i="75"/>
  <c r="AV90" i="75"/>
  <c r="AV98" i="75"/>
  <c r="AV100" i="75"/>
  <c r="AV96" i="75"/>
  <c r="AV112" i="75"/>
  <c r="AV104" i="75"/>
  <c r="AV110" i="75"/>
  <c r="AV254" i="75"/>
  <c r="AV256" i="75"/>
  <c r="AV252" i="75"/>
  <c r="AV244" i="75"/>
  <c r="AV246" i="75"/>
  <c r="AV242" i="75"/>
  <c r="AV240" i="75"/>
  <c r="AV250" i="75"/>
  <c r="V27" i="62"/>
  <c r="V43" i="62"/>
  <c r="W51" i="62"/>
  <c r="V35" i="62" l="1"/>
  <c r="V31" i="62"/>
  <c r="V39" i="62"/>
  <c r="V47" i="62"/>
  <c r="S5" i="62" l="1"/>
  <c r="U7" i="62"/>
  <c r="U6" i="62"/>
  <c r="S7" i="62"/>
  <c r="Q7" i="62"/>
  <c r="P7" i="62"/>
  <c r="O7" i="62"/>
  <c r="N7" i="62"/>
  <c r="M7" i="62"/>
  <c r="L7" i="62"/>
  <c r="S6" i="62"/>
  <c r="K7" i="62"/>
  <c r="J7" i="62"/>
  <c r="I7" i="62"/>
  <c r="H7" i="62"/>
  <c r="G7" i="62"/>
  <c r="F7" i="62"/>
  <c r="E7" i="62"/>
  <c r="D7" i="62"/>
  <c r="F4" i="62"/>
  <c r="H4" i="62" s="1"/>
  <c r="J4" i="62" s="1"/>
  <c r="L4" i="62" s="1"/>
  <c r="N4" i="62" s="1"/>
  <c r="P4" i="62" s="1"/>
  <c r="B7" i="62" l="1"/>
  <c r="V6" i="62" l="1"/>
  <c r="X6" i="62" l="1"/>
  <c r="W55" i="62" l="1"/>
  <c r="W59" i="62" s="1"/>
  <c r="W63" i="62" s="1"/>
  <c r="W67" i="62" s="1"/>
  <c r="W71" i="62" s="1"/>
  <c r="W75" i="62" s="1"/>
  <c r="W79" i="62" s="1"/>
  <c r="W81" i="62" s="1"/>
  <c r="W100" i="62" s="1"/>
  <c r="W108" i="62" s="1"/>
  <c r="W118" i="62" s="1"/>
  <c r="W122" i="62" s="1"/>
  <c r="W130" i="62" s="1"/>
  <c r="W138" i="62" s="1"/>
  <c r="W142" i="62" s="1"/>
  <c r="W150" i="62" s="1"/>
  <c r="W175" i="62" s="1"/>
  <c r="W195" i="62" s="1"/>
  <c r="W199" i="62" s="1"/>
  <c r="W272" i="62" s="1"/>
  <c r="V1" i="62" l="1"/>
</calcChain>
</file>

<file path=xl/sharedStrings.xml><?xml version="1.0" encoding="utf-8"?>
<sst xmlns="http://schemas.openxmlformats.org/spreadsheetml/2006/main" count="5036" uniqueCount="806">
  <si>
    <t>更新</t>
    <rPh sb="0" eb="2">
      <t>コウシン</t>
    </rPh>
    <phoneticPr fontId="24"/>
  </si>
  <si>
    <t>リーグ（入替戦込）</t>
    <rPh sb="4" eb="9">
      <t>イレカエセ</t>
    </rPh>
    <phoneticPr fontId="23"/>
  </si>
  <si>
    <t>試合</t>
    <rPh sb="0" eb="2">
      <t>シアイ</t>
    </rPh>
    <phoneticPr fontId="23"/>
  </si>
  <si>
    <t>確定日</t>
    <rPh sb="0" eb="2">
      <t>カクテイ</t>
    </rPh>
    <rPh sb="2" eb="3">
      <t>ビ</t>
    </rPh>
    <phoneticPr fontId="25"/>
  </si>
  <si>
    <t>※ｲﾝﾀｰﾊﾞﾙ5分、ﾛｽﾀｲﾑ無(25分ﾊｰﾌ･60代25分ﾊｰﾌ)</t>
    <rPh sb="9" eb="10">
      <t>フン</t>
    </rPh>
    <rPh sb="16" eb="17">
      <t>ナシ</t>
    </rPh>
    <rPh sb="20" eb="21">
      <t>フン</t>
    </rPh>
    <rPh sb="27" eb="28">
      <t>ダイ</t>
    </rPh>
    <rPh sb="30" eb="31">
      <t>フン</t>
    </rPh>
    <phoneticPr fontId="25"/>
  </si>
  <si>
    <t>訂正部</t>
    <rPh sb="0" eb="2">
      <t>テイセイ</t>
    </rPh>
    <rPh sb="2" eb="3">
      <t>ブ</t>
    </rPh>
    <phoneticPr fontId="24"/>
  </si>
  <si>
    <t>前回</t>
    <rPh sb="0" eb="2">
      <t>ゼンカイ</t>
    </rPh>
    <phoneticPr fontId="27"/>
  </si>
  <si>
    <t>選手権</t>
    <rPh sb="0" eb="3">
      <t>センシュケン</t>
    </rPh>
    <phoneticPr fontId="23"/>
  </si>
  <si>
    <t>日</t>
    <rPh sb="0" eb="1">
      <t>ニチ</t>
    </rPh>
    <phoneticPr fontId="23"/>
  </si>
  <si>
    <t>市津G</t>
    <rPh sb="0" eb="2">
      <t>シヅ</t>
    </rPh>
    <phoneticPr fontId="23"/>
  </si>
  <si>
    <t>天台B</t>
    <rPh sb="0" eb="2">
      <t>テンダイ</t>
    </rPh>
    <phoneticPr fontId="23"/>
  </si>
  <si>
    <t>ブラゼンチン</t>
  </si>
  <si>
    <t>後2試合</t>
  </si>
  <si>
    <t>ATSU</t>
    <phoneticPr fontId="23"/>
  </si>
  <si>
    <t>前2試合</t>
    <phoneticPr fontId="23"/>
  </si>
  <si>
    <t>本部</t>
    <phoneticPr fontId="23"/>
  </si>
  <si>
    <t>ﾃ:天台Ｓ</t>
    <rPh sb="2" eb="4">
      <t>テンダイ</t>
    </rPh>
    <phoneticPr fontId="24"/>
  </si>
  <si>
    <t>ｲ：岩名佐倉</t>
    <rPh sb="2" eb="4">
      <t>イワナ</t>
    </rPh>
    <rPh sb="4" eb="6">
      <t>サクラ</t>
    </rPh>
    <phoneticPr fontId="24"/>
  </si>
  <si>
    <t>ｱ：姉ヶ崎G</t>
    <rPh sb="2" eb="5">
      <t>アネガサキ</t>
    </rPh>
    <phoneticPr fontId="24"/>
  </si>
  <si>
    <t>ｶﾓ：加茂G</t>
    <rPh sb="3" eb="5">
      <t>カモ</t>
    </rPh>
    <phoneticPr fontId="24"/>
  </si>
  <si>
    <t>ｶｼ：柏の葉</t>
    <rPh sb="3" eb="4">
      <t>カシワ</t>
    </rPh>
    <rPh sb="5" eb="6">
      <t>ハ</t>
    </rPh>
    <phoneticPr fontId="24"/>
  </si>
  <si>
    <t>ﾄ：東総競</t>
    <rPh sb="2" eb="4">
      <t>トウソウ</t>
    </rPh>
    <rPh sb="4" eb="5">
      <t>セリ</t>
    </rPh>
    <phoneticPr fontId="24"/>
  </si>
  <si>
    <t>更新</t>
    <phoneticPr fontId="24"/>
  </si>
  <si>
    <t>資料４-②</t>
    <rPh sb="0" eb="1">
      <t>シ</t>
    </rPh>
    <rPh sb="1" eb="2">
      <t>リョウ</t>
    </rPh>
    <phoneticPr fontId="24"/>
  </si>
  <si>
    <t>合計
試合</t>
    <phoneticPr fontId="24"/>
  </si>
  <si>
    <t>残試合数</t>
    <rPh sb="0" eb="1">
      <t>ザン</t>
    </rPh>
    <rPh sb="1" eb="3">
      <t>シアイ</t>
    </rPh>
    <rPh sb="3" eb="4">
      <t>スウ</t>
    </rPh>
    <phoneticPr fontId="24"/>
  </si>
  <si>
    <t>試合</t>
  </si>
  <si>
    <t>前回</t>
    <rPh sb="0" eb="2">
      <t>ゼンカイ</t>
    </rPh>
    <phoneticPr fontId="24"/>
  </si>
  <si>
    <t>試合</t>
    <rPh sb="0" eb="2">
      <t>シアイ</t>
    </rPh>
    <phoneticPr fontId="24"/>
  </si>
  <si>
    <t>①</t>
  </si>
  <si>
    <t>②</t>
  </si>
  <si>
    <t>③</t>
  </si>
  <si>
    <t>④</t>
  </si>
  <si>
    <t>⑤</t>
  </si>
  <si>
    <t>⑥</t>
  </si>
  <si>
    <t>⑦</t>
    <phoneticPr fontId="24"/>
  </si>
  <si>
    <t>⑧</t>
    <phoneticPr fontId="24"/>
  </si>
  <si>
    <t>⑨</t>
    <phoneticPr fontId="24"/>
  </si>
  <si>
    <t>⑩</t>
    <phoneticPr fontId="24"/>
  </si>
  <si>
    <t>⑪</t>
    <phoneticPr fontId="24"/>
  </si>
  <si>
    <t>⑫</t>
    <phoneticPr fontId="24"/>
  </si>
  <si>
    <t>⑫</t>
    <phoneticPr fontId="23"/>
  </si>
  <si>
    <t>⑦</t>
  </si>
  <si>
    <t>⑥</t>
    <phoneticPr fontId="23"/>
  </si>
  <si>
    <t>日程終了</t>
  </si>
  <si>
    <t>確認中</t>
  </si>
  <si>
    <t>雨順延分</t>
    <rPh sb="0" eb="1">
      <t>アメ</t>
    </rPh>
    <rPh sb="1" eb="3">
      <t>ジュンエン</t>
    </rPh>
    <rPh sb="3" eb="4">
      <t>ブン</t>
    </rPh>
    <phoneticPr fontId="24"/>
  </si>
  <si>
    <t>今後のスケジュール</t>
    <rPh sb="0" eb="2">
      <t>コンゴ</t>
    </rPh>
    <phoneticPr fontId="24"/>
  </si>
  <si>
    <t>変更分</t>
    <rPh sb="0" eb="2">
      <t>ヘンコウ</t>
    </rPh>
    <rPh sb="2" eb="3">
      <t>ブン</t>
    </rPh>
    <phoneticPr fontId="24"/>
  </si>
  <si>
    <t>合計試合数</t>
    <rPh sb="0" eb="2">
      <t>ゴウケイ</t>
    </rPh>
    <rPh sb="2" eb="4">
      <t>シアイ</t>
    </rPh>
    <rPh sb="4" eb="5">
      <t>スウ</t>
    </rPh>
    <phoneticPr fontId="25"/>
  </si>
  <si>
    <t>更新</t>
    <rPh sb="0" eb="2">
      <t>コウシン</t>
    </rPh>
    <phoneticPr fontId="25"/>
  </si>
  <si>
    <t>完了</t>
    <rPh sb="0" eb="2">
      <t>カンリョウ</t>
    </rPh>
    <phoneticPr fontId="25"/>
  </si>
  <si>
    <t>資料③-1</t>
    <rPh sb="0" eb="2">
      <t>シリョウ</t>
    </rPh>
    <phoneticPr fontId="27"/>
  </si>
  <si>
    <t>前回</t>
    <rPh sb="0" eb="2">
      <t>ゼンカイ</t>
    </rPh>
    <phoneticPr fontId="25"/>
  </si>
  <si>
    <t>試合</t>
    <rPh sb="0" eb="2">
      <t>シアイ</t>
    </rPh>
    <phoneticPr fontId="25"/>
  </si>
  <si>
    <t>チーム</t>
    <phoneticPr fontId="25"/>
  </si>
  <si>
    <t>順位</t>
    <rPh sb="0" eb="2">
      <t>ジュンイ</t>
    </rPh>
    <phoneticPr fontId="25"/>
  </si>
  <si>
    <t>勝点</t>
    <rPh sb="0" eb="1">
      <t>カチ</t>
    </rPh>
    <rPh sb="1" eb="2">
      <t>テン</t>
    </rPh>
    <phoneticPr fontId="25"/>
  </si>
  <si>
    <t>得失差</t>
    <rPh sb="0" eb="2">
      <t>トクシツ</t>
    </rPh>
    <rPh sb="2" eb="3">
      <t>サ</t>
    </rPh>
    <phoneticPr fontId="25"/>
  </si>
  <si>
    <t>勝</t>
    <rPh sb="0" eb="1">
      <t>カ</t>
    </rPh>
    <phoneticPr fontId="25"/>
  </si>
  <si>
    <t>負</t>
    <rPh sb="0" eb="1">
      <t>マ</t>
    </rPh>
    <phoneticPr fontId="25"/>
  </si>
  <si>
    <t>分</t>
    <rPh sb="0" eb="1">
      <t>ブン</t>
    </rPh>
    <phoneticPr fontId="25"/>
  </si>
  <si>
    <t>得点</t>
    <rPh sb="0" eb="2">
      <t>トクテン</t>
    </rPh>
    <phoneticPr fontId="25"/>
  </si>
  <si>
    <t>失点</t>
    <rPh sb="0" eb="2">
      <t>シッテン</t>
    </rPh>
    <phoneticPr fontId="25"/>
  </si>
  <si>
    <t>得失</t>
    <rPh sb="0" eb="2">
      <t>トクシツ</t>
    </rPh>
    <phoneticPr fontId="25"/>
  </si>
  <si>
    <t>合計</t>
    <rPh sb="0" eb="2">
      <t>ゴウケイ</t>
    </rPh>
    <phoneticPr fontId="25"/>
  </si>
  <si>
    <t>①</t>
    <phoneticPr fontId="25"/>
  </si>
  <si>
    <t>-</t>
  </si>
  <si>
    <t>-</t>
    <phoneticPr fontId="25"/>
  </si>
  <si>
    <t>②</t>
    <phoneticPr fontId="25"/>
  </si>
  <si>
    <t>③</t>
    <phoneticPr fontId="25"/>
  </si>
  <si>
    <t>④</t>
    <phoneticPr fontId="25"/>
  </si>
  <si>
    <t>⑤</t>
    <phoneticPr fontId="25"/>
  </si>
  <si>
    <t>⑥</t>
    <phoneticPr fontId="25"/>
  </si>
  <si>
    <t>⑦</t>
    <phoneticPr fontId="25"/>
  </si>
  <si>
    <t>⑧</t>
    <phoneticPr fontId="25"/>
  </si>
  <si>
    <t>⑨</t>
    <phoneticPr fontId="25"/>
  </si>
  <si>
    <t>⑩</t>
    <phoneticPr fontId="25"/>
  </si>
  <si>
    <t>⑪</t>
    <phoneticPr fontId="25"/>
  </si>
  <si>
    <t>⑫</t>
    <phoneticPr fontId="25"/>
  </si>
  <si>
    <t>加茂G</t>
    <rPh sb="0" eb="2">
      <t>カモ</t>
    </rPh>
    <phoneticPr fontId="23"/>
  </si>
  <si>
    <t>CFA幕張</t>
    <rPh sb="3" eb="5">
      <t>マクハリ</t>
    </rPh>
    <phoneticPr fontId="23"/>
  </si>
  <si>
    <t>-</t>
    <phoneticPr fontId="23"/>
  </si>
  <si>
    <t>ハルオ</t>
  </si>
  <si>
    <t>カラクテル</t>
  </si>
  <si>
    <t>アスレタ</t>
  </si>
  <si>
    <t>e</t>
    <phoneticPr fontId="23"/>
  </si>
  <si>
    <t>リーグ構成</t>
    <rPh sb="3" eb="5">
      <t>コウセイ</t>
    </rPh>
    <phoneticPr fontId="27"/>
  </si>
  <si>
    <t>更新</t>
    <rPh sb="0" eb="2">
      <t>コウシン</t>
    </rPh>
    <phoneticPr fontId="27"/>
  </si>
  <si>
    <t>（プルダウン登録名）</t>
  </si>
  <si>
    <t>世代・リーグ名</t>
    <rPh sb="0" eb="2">
      <t>セダイ</t>
    </rPh>
    <rPh sb="6" eb="7">
      <t>メイ</t>
    </rPh>
    <phoneticPr fontId="27"/>
  </si>
  <si>
    <t>チーム名</t>
    <rPh sb="3" eb="4">
      <t>メイ</t>
    </rPh>
    <phoneticPr fontId="27"/>
  </si>
  <si>
    <t>かな（カタカナ）</t>
    <phoneticPr fontId="27"/>
  </si>
  <si>
    <t>正式名称</t>
    <rPh sb="0" eb="4">
      <t>セイシキメイショウ</t>
    </rPh>
    <phoneticPr fontId="27"/>
  </si>
  <si>
    <t>略称：チーム名</t>
    <rPh sb="0" eb="2">
      <t>リャクショウ</t>
    </rPh>
    <rPh sb="6" eb="7">
      <t>メイ</t>
    </rPh>
    <phoneticPr fontId="27"/>
  </si>
  <si>
    <t>４０代１部</t>
    <rPh sb="2" eb="3">
      <t>ダイ</t>
    </rPh>
    <rPh sb="4" eb="5">
      <t>ブ</t>
    </rPh>
    <phoneticPr fontId="27"/>
  </si>
  <si>
    <t>40代1部</t>
    <rPh sb="2" eb="3">
      <t>ダイ</t>
    </rPh>
    <rPh sb="4" eb="5">
      <t>ブ</t>
    </rPh>
    <phoneticPr fontId="27"/>
  </si>
  <si>
    <t>トキガネ</t>
  </si>
  <si>
    <t>レーベン</t>
  </si>
  <si>
    <t>４０代２部</t>
    <rPh sb="2" eb="3">
      <t>ダイ</t>
    </rPh>
    <rPh sb="4" eb="5">
      <t>ブ</t>
    </rPh>
    <phoneticPr fontId="27"/>
  </si>
  <si>
    <t>40代2部</t>
    <rPh sb="2" eb="3">
      <t>ダイ</t>
    </rPh>
    <rPh sb="4" eb="5">
      <t>ブ</t>
    </rPh>
    <phoneticPr fontId="27"/>
  </si>
  <si>
    <t>４０代３部</t>
    <rPh sb="2" eb="3">
      <t>ダイ</t>
    </rPh>
    <rPh sb="4" eb="5">
      <t>ブ</t>
    </rPh>
    <phoneticPr fontId="27"/>
  </si>
  <si>
    <t>40代3部</t>
    <rPh sb="2" eb="3">
      <t>ダイ</t>
    </rPh>
    <rPh sb="4" eb="5">
      <t>ブ</t>
    </rPh>
    <phoneticPr fontId="27"/>
  </si>
  <si>
    <t>50代</t>
    <rPh sb="2" eb="3">
      <t>ダイ</t>
    </rPh>
    <phoneticPr fontId="27"/>
  </si>
  <si>
    <t>５０代１部</t>
    <rPh sb="2" eb="3">
      <t>ダイ</t>
    </rPh>
    <rPh sb="4" eb="5">
      <t>ブ</t>
    </rPh>
    <phoneticPr fontId="27"/>
  </si>
  <si>
    <t>50代1部</t>
    <rPh sb="2" eb="3">
      <t>ダイ</t>
    </rPh>
    <rPh sb="4" eb="5">
      <t>ブ</t>
    </rPh>
    <phoneticPr fontId="27"/>
  </si>
  <si>
    <t>５０代２部</t>
    <rPh sb="2" eb="3">
      <t>ダイ</t>
    </rPh>
    <rPh sb="4" eb="5">
      <t>ブ</t>
    </rPh>
    <phoneticPr fontId="27"/>
  </si>
  <si>
    <t>50代2部</t>
    <rPh sb="2" eb="3">
      <t>ダイ</t>
    </rPh>
    <rPh sb="4" eb="5">
      <t>ブ</t>
    </rPh>
    <phoneticPr fontId="27"/>
  </si>
  <si>
    <t>５０代３部</t>
    <rPh sb="2" eb="3">
      <t>ダイ</t>
    </rPh>
    <rPh sb="4" eb="5">
      <t>ブ</t>
    </rPh>
    <phoneticPr fontId="27"/>
  </si>
  <si>
    <t>50代3部</t>
    <rPh sb="2" eb="3">
      <t>ダイ</t>
    </rPh>
    <rPh sb="4" eb="5">
      <t>ブ</t>
    </rPh>
    <phoneticPr fontId="27"/>
  </si>
  <si>
    <t>６０代１部</t>
    <rPh sb="2" eb="3">
      <t>ダイ</t>
    </rPh>
    <rPh sb="4" eb="5">
      <t>ブ</t>
    </rPh>
    <phoneticPr fontId="27"/>
  </si>
  <si>
    <t>60代1部</t>
    <rPh sb="2" eb="3">
      <t>ダイ</t>
    </rPh>
    <rPh sb="4" eb="5">
      <t>ブ</t>
    </rPh>
    <phoneticPr fontId="27"/>
  </si>
  <si>
    <t>６０代２部</t>
    <rPh sb="2" eb="3">
      <t>ダイ</t>
    </rPh>
    <rPh sb="4" eb="5">
      <t>ブ</t>
    </rPh>
    <phoneticPr fontId="27"/>
  </si>
  <si>
    <t>60代2部</t>
    <rPh sb="2" eb="3">
      <t>ダイ</t>
    </rPh>
    <rPh sb="4" eb="5">
      <t>ブ</t>
    </rPh>
    <phoneticPr fontId="27"/>
  </si>
  <si>
    <t>A組1位</t>
  </si>
  <si>
    <t>６５-７０代</t>
    <rPh sb="5" eb="6">
      <t>ダイ</t>
    </rPh>
    <phoneticPr fontId="27"/>
  </si>
  <si>
    <t>BAY65</t>
  </si>
  <si>
    <t>C組2位</t>
    <phoneticPr fontId="27"/>
  </si>
  <si>
    <t>選手権</t>
    <rPh sb="0" eb="3">
      <t>センシュケン</t>
    </rPh>
    <phoneticPr fontId="27"/>
  </si>
  <si>
    <t>D組2位</t>
    <phoneticPr fontId="27"/>
  </si>
  <si>
    <t>E組2位</t>
    <phoneticPr fontId="27"/>
  </si>
  <si>
    <t>F組2位</t>
    <phoneticPr fontId="27"/>
  </si>
  <si>
    <t>２位G-１位</t>
    <rPh sb="1" eb="2">
      <t>イ</t>
    </rPh>
    <rPh sb="5" eb="6">
      <t>イ</t>
    </rPh>
    <phoneticPr fontId="27"/>
  </si>
  <si>
    <t>２位G-２位</t>
    <rPh sb="1" eb="2">
      <t>イ</t>
    </rPh>
    <rPh sb="5" eb="6">
      <t>イ</t>
    </rPh>
    <phoneticPr fontId="27"/>
  </si>
  <si>
    <t>４０代選手権</t>
    <rPh sb="2" eb="3">
      <t>ダイ</t>
    </rPh>
    <rPh sb="3" eb="6">
      <t>センシュケン</t>
    </rPh>
    <phoneticPr fontId="27"/>
  </si>
  <si>
    <t>５０代選手権</t>
    <rPh sb="2" eb="3">
      <t>ダイ</t>
    </rPh>
    <rPh sb="3" eb="6">
      <t>センシュケン</t>
    </rPh>
    <phoneticPr fontId="27"/>
  </si>
  <si>
    <t>６０代選手権</t>
    <rPh sb="2" eb="3">
      <t>ダイ</t>
    </rPh>
    <rPh sb="3" eb="6">
      <t>センシュケン</t>
    </rPh>
    <phoneticPr fontId="27"/>
  </si>
  <si>
    <t>７０代選手権</t>
    <rPh sb="2" eb="3">
      <t>ダイ</t>
    </rPh>
    <rPh sb="3" eb="6">
      <t>センシュケン</t>
    </rPh>
    <phoneticPr fontId="27"/>
  </si>
  <si>
    <t>55CE-B</t>
  </si>
  <si>
    <t>準々①勝利</t>
    <rPh sb="0" eb="1">
      <t>ジュン</t>
    </rPh>
    <rPh sb="3" eb="5">
      <t>ショウリ</t>
    </rPh>
    <phoneticPr fontId="27"/>
  </si>
  <si>
    <t>準々②勝利</t>
    <rPh sb="0" eb="1">
      <t>ジュン</t>
    </rPh>
    <rPh sb="3" eb="5">
      <t>ショウリ</t>
    </rPh>
    <phoneticPr fontId="27"/>
  </si>
  <si>
    <t>準々③勝利</t>
    <rPh sb="0" eb="1">
      <t>ジュン</t>
    </rPh>
    <rPh sb="3" eb="5">
      <t>ショウリ</t>
    </rPh>
    <phoneticPr fontId="27"/>
  </si>
  <si>
    <t>準々④勝利</t>
    <rPh sb="0" eb="1">
      <t>ジュン</t>
    </rPh>
    <rPh sb="3" eb="5">
      <t>ショウリ</t>
    </rPh>
    <phoneticPr fontId="27"/>
  </si>
  <si>
    <t>準々①敗者</t>
    <rPh sb="0" eb="1">
      <t>ジュン</t>
    </rPh>
    <rPh sb="3" eb="5">
      <t>ハイシャ</t>
    </rPh>
    <phoneticPr fontId="27"/>
  </si>
  <si>
    <t>準々②敗者</t>
    <rPh sb="0" eb="1">
      <t>ジュン</t>
    </rPh>
    <rPh sb="3" eb="5">
      <t>ハイシャ</t>
    </rPh>
    <phoneticPr fontId="27"/>
  </si>
  <si>
    <t>準々③敗者</t>
    <rPh sb="0" eb="1">
      <t>ジュン</t>
    </rPh>
    <rPh sb="3" eb="5">
      <t>ハイシャ</t>
    </rPh>
    <phoneticPr fontId="27"/>
  </si>
  <si>
    <t>準々④敗者</t>
    <rPh sb="0" eb="1">
      <t>ジュン</t>
    </rPh>
    <phoneticPr fontId="27"/>
  </si>
  <si>
    <t>準決①勝利</t>
    <rPh sb="0" eb="2">
      <t>ジュンケツ</t>
    </rPh>
    <rPh sb="3" eb="5">
      <t>ショウリ</t>
    </rPh>
    <phoneticPr fontId="27"/>
  </si>
  <si>
    <t>準決②勝利</t>
    <rPh sb="0" eb="2">
      <t>ジュンケツ</t>
    </rPh>
    <rPh sb="3" eb="5">
      <t>ショウリ</t>
    </rPh>
    <phoneticPr fontId="27"/>
  </si>
  <si>
    <t>準決①敗者</t>
    <rPh sb="0" eb="2">
      <t>ジュンケツ</t>
    </rPh>
    <rPh sb="3" eb="5">
      <t>ハイシャ</t>
    </rPh>
    <phoneticPr fontId="27"/>
  </si>
  <si>
    <t>準決②敗者</t>
    <rPh sb="0" eb="2">
      <t>ジュンケツ</t>
    </rPh>
    <rPh sb="3" eb="5">
      <t>ハイシャ</t>
    </rPh>
    <phoneticPr fontId="27"/>
  </si>
  <si>
    <t>スポレクB</t>
    <phoneticPr fontId="23"/>
  </si>
  <si>
    <t>天台A</t>
    <rPh sb="0" eb="2">
      <t>テンダイ</t>
    </rPh>
    <phoneticPr fontId="23"/>
  </si>
  <si>
    <t>9-15時</t>
    <rPh sb="4" eb="5">
      <t>ジ</t>
    </rPh>
    <phoneticPr fontId="23"/>
  </si>
  <si>
    <t>ｴ：江川競</t>
    <rPh sb="2" eb="4">
      <t>エガワ</t>
    </rPh>
    <rPh sb="4" eb="5">
      <t>キョウ</t>
    </rPh>
    <phoneticPr fontId="24"/>
  </si>
  <si>
    <t>中2試合</t>
    <rPh sb="0" eb="1">
      <t>ナカ</t>
    </rPh>
    <phoneticPr fontId="23"/>
  </si>
  <si>
    <t>船橋40</t>
  </si>
  <si>
    <t>MITシニア</t>
  </si>
  <si>
    <t>千葉40</t>
  </si>
  <si>
    <t>花園SC40</t>
  </si>
  <si>
    <t>四十雀ク東京40</t>
  </si>
  <si>
    <t>大倉商40</t>
  </si>
  <si>
    <t>マクハリ40</t>
  </si>
  <si>
    <t>千葉50</t>
  </si>
  <si>
    <t>四十雀ク東京50</t>
  </si>
  <si>
    <t>古河シ50</t>
  </si>
  <si>
    <t>大倉商50</t>
  </si>
  <si>
    <t>浦安シ50</t>
  </si>
  <si>
    <t>習志野50</t>
  </si>
  <si>
    <t>佐倉シ50</t>
  </si>
  <si>
    <t>55浜野シ</t>
  </si>
  <si>
    <t>龍子会シ50</t>
  </si>
  <si>
    <t>八日市場</t>
  </si>
  <si>
    <t>習台シ60</t>
  </si>
  <si>
    <t>東京60</t>
  </si>
  <si>
    <t>古河シ60</t>
  </si>
  <si>
    <t>ねんりん</t>
  </si>
  <si>
    <t>65習台シ</t>
  </si>
  <si>
    <t>習志野60</t>
  </si>
  <si>
    <t>コスモス60</t>
  </si>
  <si>
    <t>B組1位</t>
  </si>
  <si>
    <t>C組1位</t>
  </si>
  <si>
    <t>D組1位</t>
  </si>
  <si>
    <t>E組1位</t>
  </si>
  <si>
    <t>F組1位</t>
  </si>
  <si>
    <t>A組2位</t>
  </si>
  <si>
    <t>B組2位</t>
  </si>
  <si>
    <t>フォルテ40</t>
  </si>
  <si>
    <t>九十九40</t>
  </si>
  <si>
    <t>Y-AJA40</t>
  </si>
  <si>
    <t>３位G-１位</t>
    <rPh sb="1" eb="2">
      <t>イ</t>
    </rPh>
    <rPh sb="5" eb="6">
      <t>イ</t>
    </rPh>
    <phoneticPr fontId="27"/>
  </si>
  <si>
    <t>３位G-２位</t>
    <rPh sb="1" eb="2">
      <t>イ</t>
    </rPh>
    <rPh sb="5" eb="6">
      <t>イ</t>
    </rPh>
    <phoneticPr fontId="27"/>
  </si>
  <si>
    <t>浦安シ40</t>
  </si>
  <si>
    <t>習台シ40</t>
  </si>
  <si>
    <t>袖ヶ浦シ40</t>
  </si>
  <si>
    <t>商大ク40</t>
  </si>
  <si>
    <t>古河シ40</t>
  </si>
  <si>
    <t>東京40</t>
  </si>
  <si>
    <t>浜野シ40</t>
  </si>
  <si>
    <t>佐倉シ40</t>
  </si>
  <si>
    <t>エスペ40</t>
  </si>
  <si>
    <t>八千代40</t>
  </si>
  <si>
    <t>エスペ50</t>
  </si>
  <si>
    <t>55船橋</t>
  </si>
  <si>
    <t>Y-AJA50</t>
  </si>
  <si>
    <t>大木戸50</t>
  </si>
  <si>
    <t>50花園</t>
  </si>
  <si>
    <t>55千葉</t>
  </si>
  <si>
    <t>マクハリ50</t>
  </si>
  <si>
    <t>55袖ヶ浦シ</t>
  </si>
  <si>
    <t>千葉60</t>
  </si>
  <si>
    <t>袖ヶ浦シ60</t>
  </si>
  <si>
    <t>大木戸60</t>
  </si>
  <si>
    <t>佐倉シ65</t>
  </si>
  <si>
    <t>船橋50</t>
  </si>
  <si>
    <t>商大ク50</t>
  </si>
  <si>
    <t>袖ヶ浦シ50</t>
  </si>
  <si>
    <t>東京50</t>
  </si>
  <si>
    <t>40代リーグ・２部</t>
    <phoneticPr fontId="23"/>
  </si>
  <si>
    <t>40代リーグ：1部</t>
    <phoneticPr fontId="23"/>
  </si>
  <si>
    <t>50代リーグ・１部</t>
    <rPh sb="8" eb="9">
      <t>ブ</t>
    </rPh>
    <phoneticPr fontId="24"/>
  </si>
  <si>
    <t>50代リーグ・２部</t>
    <rPh sb="8" eb="9">
      <t>ブ</t>
    </rPh>
    <phoneticPr fontId="24"/>
  </si>
  <si>
    <t>60代リーグ・１部</t>
    <rPh sb="8" eb="9">
      <t>ブ</t>
    </rPh>
    <phoneticPr fontId="24"/>
  </si>
  <si>
    <t>65･70代リーグ</t>
    <phoneticPr fontId="23"/>
  </si>
  <si>
    <t>【シニアリーグ40代】：1部</t>
    <rPh sb="9" eb="10">
      <t>ダイ</t>
    </rPh>
    <rPh sb="13" eb="14">
      <t>ブ</t>
    </rPh>
    <phoneticPr fontId="25"/>
  </si>
  <si>
    <t>【シニアリーグ40代】：2部</t>
    <rPh sb="9" eb="10">
      <t>ダイ</t>
    </rPh>
    <rPh sb="13" eb="14">
      <t>ブ</t>
    </rPh>
    <phoneticPr fontId="25"/>
  </si>
  <si>
    <t>【シニアリーグ50代】：1部</t>
    <rPh sb="9" eb="10">
      <t>ダイ</t>
    </rPh>
    <rPh sb="13" eb="14">
      <t>ブ</t>
    </rPh>
    <phoneticPr fontId="25"/>
  </si>
  <si>
    <t>【シニアリーグ50代】：2部</t>
    <rPh sb="9" eb="10">
      <t>ダイ</t>
    </rPh>
    <rPh sb="13" eb="14">
      <t>ブ</t>
    </rPh>
    <phoneticPr fontId="25"/>
  </si>
  <si>
    <t>【シニアリーグ60代】：1部</t>
    <rPh sb="9" eb="10">
      <t>ダイ</t>
    </rPh>
    <rPh sb="13" eb="14">
      <t>ブ</t>
    </rPh>
    <phoneticPr fontId="25"/>
  </si>
  <si>
    <t>【シニアリーグ60代】：2部</t>
    <rPh sb="9" eb="10">
      <t>ダイ</t>
    </rPh>
    <rPh sb="13" eb="14">
      <t>ブ</t>
    </rPh>
    <phoneticPr fontId="25"/>
  </si>
  <si>
    <t>【シニアリーグ65・70代】：</t>
    <rPh sb="12" eb="13">
      <t>ダイ</t>
    </rPh>
    <phoneticPr fontId="25"/>
  </si>
  <si>
    <t>【シニアリーグ40代】：3部</t>
    <rPh sb="9" eb="10">
      <t>ダイ</t>
    </rPh>
    <rPh sb="13" eb="14">
      <t>ブ</t>
    </rPh>
    <phoneticPr fontId="25"/>
  </si>
  <si>
    <t>40代リーグ・３部</t>
    <phoneticPr fontId="23"/>
  </si>
  <si>
    <t>中1試合</t>
    <rPh sb="0" eb="1">
      <t>ナカ</t>
    </rPh>
    <phoneticPr fontId="23"/>
  </si>
  <si>
    <t>回</t>
    <rPh sb="0" eb="1">
      <t>カイ</t>
    </rPh>
    <phoneticPr fontId="23"/>
  </si>
  <si>
    <t>★はフレンドリー</t>
  </si>
  <si>
    <t>後2試合</t>
    <rPh sb="0" eb="1">
      <t>アト</t>
    </rPh>
    <phoneticPr fontId="23"/>
  </si>
  <si>
    <t>第5回会議</t>
    <rPh sb="0" eb="1">
      <t>ダイ</t>
    </rPh>
    <rPh sb="2" eb="3">
      <t>カイ</t>
    </rPh>
    <rPh sb="3" eb="5">
      <t>カイギ</t>
    </rPh>
    <phoneticPr fontId="23"/>
  </si>
  <si>
    <t>高校OBフェスタ</t>
    <rPh sb="0" eb="2">
      <t>コウコウ</t>
    </rPh>
    <phoneticPr fontId="23"/>
  </si>
  <si>
    <t>略称：チーム名</t>
    <rPh sb="0" eb="2">
      <t>リャクショウ</t>
    </rPh>
    <rPh sb="6" eb="7">
      <t>メイ</t>
    </rPh>
    <phoneticPr fontId="21"/>
  </si>
  <si>
    <t>50代</t>
    <rPh sb="2" eb="3">
      <t>ダイ</t>
    </rPh>
    <phoneticPr fontId="21"/>
  </si>
  <si>
    <t>準決勝①勝者</t>
    <rPh sb="0" eb="4">
      <t>ジュンケッショウ1</t>
    </rPh>
    <rPh sb="4" eb="6">
      <t>ショウシャ</t>
    </rPh>
    <phoneticPr fontId="21"/>
  </si>
  <si>
    <t>準決勝②勝者</t>
    <rPh sb="0" eb="3">
      <t>ジュンケッショウ</t>
    </rPh>
    <rPh sb="4" eb="6">
      <t>ショウシャ</t>
    </rPh>
    <phoneticPr fontId="21"/>
  </si>
  <si>
    <t>準決勝①敗者</t>
    <rPh sb="0" eb="4">
      <t>ジュンケッショウ1</t>
    </rPh>
    <rPh sb="4" eb="6">
      <t>ハイシャ</t>
    </rPh>
    <phoneticPr fontId="21"/>
  </si>
  <si>
    <t>準決勝②敗者</t>
    <rPh sb="0" eb="4">
      <t>ジュンケッショウ2</t>
    </rPh>
    <rPh sb="4" eb="6">
      <t>ハイシャ</t>
    </rPh>
    <phoneticPr fontId="21"/>
  </si>
  <si>
    <t>副審</t>
    <rPh sb="0" eb="2">
      <t>フクシン</t>
    </rPh>
    <phoneticPr fontId="21"/>
  </si>
  <si>
    <t>準々決勝①勝利</t>
    <rPh sb="0" eb="4">
      <t>ジュンジュンケッショウ</t>
    </rPh>
    <rPh sb="5" eb="7">
      <t>ショウリ</t>
    </rPh>
    <phoneticPr fontId="117"/>
  </si>
  <si>
    <t>準々決勝③勝利</t>
    <rPh sb="0" eb="4">
      <t>ジュンジュンケッショウ</t>
    </rPh>
    <rPh sb="5" eb="7">
      <t>ショウリ</t>
    </rPh>
    <phoneticPr fontId="117"/>
  </si>
  <si>
    <t>準々決勝②勝利</t>
    <rPh sb="0" eb="4">
      <t>ジュンジュンケッショウ</t>
    </rPh>
    <rPh sb="5" eb="7">
      <t>ショウリ</t>
    </rPh>
    <phoneticPr fontId="117"/>
  </si>
  <si>
    <t>準々決勝④勝利</t>
    <rPh sb="0" eb="4">
      <t>ジュンジュンケッショウ</t>
    </rPh>
    <rPh sb="5" eb="7">
      <t>ショウリ</t>
    </rPh>
    <phoneticPr fontId="117"/>
  </si>
  <si>
    <t>選手権・リーグ構成</t>
    <rPh sb="0" eb="3">
      <t>センシュケン</t>
    </rPh>
    <rPh sb="7" eb="9">
      <t>コウセイ</t>
    </rPh>
    <phoneticPr fontId="21"/>
  </si>
  <si>
    <t>４０代１部</t>
    <rPh sb="2" eb="3">
      <t>ダイ</t>
    </rPh>
    <rPh sb="4" eb="5">
      <t>ブ</t>
    </rPh>
    <phoneticPr fontId="21"/>
  </si>
  <si>
    <t>４０代２部</t>
    <rPh sb="2" eb="3">
      <t>ダイ</t>
    </rPh>
    <rPh sb="4" eb="5">
      <t>ブ</t>
    </rPh>
    <phoneticPr fontId="21"/>
  </si>
  <si>
    <t>４０代３部</t>
    <rPh sb="2" eb="3">
      <t>ダイ</t>
    </rPh>
    <rPh sb="4" eb="5">
      <t>ブ</t>
    </rPh>
    <phoneticPr fontId="21"/>
  </si>
  <si>
    <t>５０代１部</t>
    <rPh sb="2" eb="3">
      <t>ダイ</t>
    </rPh>
    <rPh sb="4" eb="5">
      <t>ブ</t>
    </rPh>
    <phoneticPr fontId="21"/>
  </si>
  <si>
    <t>５０代２部</t>
    <rPh sb="2" eb="3">
      <t>ダイ</t>
    </rPh>
    <rPh sb="4" eb="5">
      <t>ブ</t>
    </rPh>
    <phoneticPr fontId="21"/>
  </si>
  <si>
    <t>５０代３部</t>
    <rPh sb="2" eb="3">
      <t>ダイ</t>
    </rPh>
    <rPh sb="4" eb="5">
      <t>ブ</t>
    </rPh>
    <phoneticPr fontId="21"/>
  </si>
  <si>
    <t>６０代１部</t>
    <rPh sb="2" eb="3">
      <t>ダイ</t>
    </rPh>
    <rPh sb="4" eb="5">
      <t>ブ</t>
    </rPh>
    <phoneticPr fontId="21"/>
  </si>
  <si>
    <t>６０代２部</t>
    <rPh sb="2" eb="3">
      <t>ダイ</t>
    </rPh>
    <rPh sb="4" eb="5">
      <t>ブ</t>
    </rPh>
    <phoneticPr fontId="21"/>
  </si>
  <si>
    <t>６５・７０代</t>
    <rPh sb="5" eb="6">
      <t>ダイ</t>
    </rPh>
    <phoneticPr fontId="21"/>
  </si>
  <si>
    <t>L・カップ戦</t>
    <rPh sb="5" eb="6">
      <t>セン</t>
    </rPh>
    <phoneticPr fontId="21"/>
  </si>
  <si>
    <t>L・カップ決勝・T</t>
    <rPh sb="5" eb="7">
      <t>ケッショウ</t>
    </rPh>
    <phoneticPr fontId="21"/>
  </si>
  <si>
    <t>４０代選手権</t>
    <rPh sb="2" eb="3">
      <t>ダイ</t>
    </rPh>
    <rPh sb="3" eb="6">
      <t>センシュケン</t>
    </rPh>
    <phoneticPr fontId="21"/>
  </si>
  <si>
    <t>５０代選手権</t>
    <rPh sb="2" eb="3">
      <t>ダイ</t>
    </rPh>
    <rPh sb="3" eb="6">
      <t>センシュケン</t>
    </rPh>
    <phoneticPr fontId="21"/>
  </si>
  <si>
    <t>６０代選手権</t>
    <rPh sb="2" eb="3">
      <t>ダイ</t>
    </rPh>
    <rPh sb="3" eb="6">
      <t>センシュケン</t>
    </rPh>
    <phoneticPr fontId="21"/>
  </si>
  <si>
    <t>７０代選手権</t>
    <rPh sb="2" eb="3">
      <t>ダイ</t>
    </rPh>
    <rPh sb="3" eb="6">
      <t>センシュケン</t>
    </rPh>
    <phoneticPr fontId="21"/>
  </si>
  <si>
    <t>審判委員会</t>
    <rPh sb="0" eb="2">
      <t>シンパン</t>
    </rPh>
    <rPh sb="2" eb="5">
      <t>イインカイ</t>
    </rPh>
    <phoneticPr fontId="21"/>
  </si>
  <si>
    <t>カップ戦リーグ別</t>
    <rPh sb="3" eb="4">
      <t>セン</t>
    </rPh>
    <rPh sb="7" eb="8">
      <t>ベツ</t>
    </rPh>
    <phoneticPr fontId="21"/>
  </si>
  <si>
    <t>４０代・１・２部上位カップ予選・L</t>
    <rPh sb="2" eb="3">
      <t>ダイ</t>
    </rPh>
    <rPh sb="7" eb="8">
      <t>ブ</t>
    </rPh>
    <rPh sb="8" eb="10">
      <t>ジョウイ</t>
    </rPh>
    <rPh sb="13" eb="15">
      <t>ヨセン</t>
    </rPh>
    <phoneticPr fontId="21"/>
  </si>
  <si>
    <t>４０代２・３部カップ予選・L</t>
    <rPh sb="2" eb="3">
      <t>ダイ</t>
    </rPh>
    <rPh sb="6" eb="7">
      <t>ブ</t>
    </rPh>
    <rPh sb="10" eb="12">
      <t>ヨセン</t>
    </rPh>
    <phoneticPr fontId="21"/>
  </si>
  <si>
    <t>５０代1部カップ予選・L</t>
    <rPh sb="2" eb="3">
      <t>ダイ</t>
    </rPh>
    <rPh sb="4" eb="5">
      <t>ブ</t>
    </rPh>
    <rPh sb="8" eb="10">
      <t>ヨセン</t>
    </rPh>
    <phoneticPr fontId="21"/>
  </si>
  <si>
    <t>５０代２・３部カップ予選・L</t>
    <rPh sb="2" eb="3">
      <t>ダイ</t>
    </rPh>
    <rPh sb="6" eb="7">
      <t>ブ</t>
    </rPh>
    <rPh sb="10" eb="12">
      <t>ヨセン</t>
    </rPh>
    <phoneticPr fontId="21"/>
  </si>
  <si>
    <t>６０代カップ予選・L</t>
    <rPh sb="2" eb="3">
      <t>ダイ</t>
    </rPh>
    <rPh sb="6" eb="8">
      <t>ヨセン</t>
    </rPh>
    <phoneticPr fontId="21"/>
  </si>
  <si>
    <t>４０代１・２部上位カップ決勝・T</t>
    <rPh sb="2" eb="3">
      <t>ダイ</t>
    </rPh>
    <rPh sb="6" eb="7">
      <t>ブ</t>
    </rPh>
    <rPh sb="7" eb="9">
      <t>ジョウイ</t>
    </rPh>
    <rPh sb="12" eb="14">
      <t>ケッショウ</t>
    </rPh>
    <phoneticPr fontId="21"/>
  </si>
  <si>
    <t>４０代２・３部カップ決勝・T</t>
    <rPh sb="2" eb="3">
      <t>ダイ</t>
    </rPh>
    <rPh sb="6" eb="7">
      <t>ブ</t>
    </rPh>
    <rPh sb="10" eb="12">
      <t>ケッショウ</t>
    </rPh>
    <phoneticPr fontId="21"/>
  </si>
  <si>
    <t>５０代1部カップ決勝・T</t>
    <rPh sb="2" eb="3">
      <t>ダイ</t>
    </rPh>
    <rPh sb="4" eb="5">
      <t>ブ</t>
    </rPh>
    <rPh sb="8" eb="10">
      <t>ケッショウ</t>
    </rPh>
    <phoneticPr fontId="21"/>
  </si>
  <si>
    <t>５０代２・３部カップ決勝・T</t>
    <rPh sb="2" eb="3">
      <t>ダイ</t>
    </rPh>
    <rPh sb="6" eb="7">
      <t>ブ</t>
    </rPh>
    <rPh sb="10" eb="12">
      <t>ケッショウ</t>
    </rPh>
    <phoneticPr fontId="21"/>
  </si>
  <si>
    <t>６０代カップ決勝・T</t>
    <rPh sb="2" eb="3">
      <t>ダイ</t>
    </rPh>
    <rPh sb="6" eb="8">
      <t>ケッショウ</t>
    </rPh>
    <phoneticPr fontId="21"/>
  </si>
  <si>
    <t>GNC</t>
    <phoneticPr fontId="23"/>
  </si>
  <si>
    <t>準々決勝①敗者</t>
    <rPh sb="0" eb="4">
      <t>ジュンジュンケッショウ</t>
    </rPh>
    <rPh sb="5" eb="7">
      <t>ハイシャ</t>
    </rPh>
    <phoneticPr fontId="117"/>
  </si>
  <si>
    <t>準々決勝②敗者</t>
    <rPh sb="0" eb="4">
      <t>ジュンジュンケッショウ</t>
    </rPh>
    <phoneticPr fontId="117"/>
  </si>
  <si>
    <t>準々決勝③敗者</t>
    <rPh sb="0" eb="4">
      <t>ジュンジュンケッショウ</t>
    </rPh>
    <phoneticPr fontId="117"/>
  </si>
  <si>
    <t>準々決勝④敗者</t>
    <rPh sb="0" eb="4">
      <t>ジュンジュンケッショウ</t>
    </rPh>
    <phoneticPr fontId="117"/>
  </si>
  <si>
    <t>7試合</t>
    <rPh sb="1" eb="3">
      <t>シアイ</t>
    </rPh>
    <phoneticPr fontId="23"/>
  </si>
  <si>
    <t>ｽ：スポレクG</t>
  </si>
  <si>
    <t>ﾌｸ：ﾌｸｽｸG）</t>
  </si>
  <si>
    <t>ｼｵ：しおさい</t>
    <phoneticPr fontId="24"/>
  </si>
  <si>
    <t>MVCC</t>
  </si>
  <si>
    <t>MCFC40</t>
  </si>
  <si>
    <t>45トキガネ</t>
  </si>
  <si>
    <t>55エスペ</t>
  </si>
  <si>
    <t>8:30-16:30</t>
    <phoneticPr fontId="23"/>
  </si>
  <si>
    <t>岩名球技場</t>
    <rPh sb="0" eb="2">
      <t>イワナ</t>
    </rPh>
    <rPh sb="2" eb="5">
      <t>キュウギジョウ</t>
    </rPh>
    <phoneticPr fontId="23"/>
  </si>
  <si>
    <t>C組2位</t>
  </si>
  <si>
    <t>D組2位</t>
  </si>
  <si>
    <t>E組2位</t>
  </si>
  <si>
    <t>F組2位</t>
  </si>
  <si>
    <t>65・70</t>
    <phoneticPr fontId="23"/>
  </si>
  <si>
    <t>フクアリ</t>
    <phoneticPr fontId="23"/>
  </si>
  <si>
    <t>５０代３部A</t>
    <rPh sb="2" eb="3">
      <t>ダイ</t>
    </rPh>
    <rPh sb="4" eb="5">
      <t>ブ</t>
    </rPh>
    <phoneticPr fontId="21"/>
  </si>
  <si>
    <t>５０代３部B</t>
    <rPh sb="2" eb="3">
      <t>ダイ</t>
    </rPh>
    <rPh sb="4" eb="5">
      <t>ブ</t>
    </rPh>
    <phoneticPr fontId="21"/>
  </si>
  <si>
    <t>60代リーグ・2部</t>
    <rPh sb="8" eb="9">
      <t>ブ</t>
    </rPh>
    <phoneticPr fontId="24"/>
  </si>
  <si>
    <t>50代リーグ・３部</t>
    <rPh sb="8" eb="9">
      <t>ブ</t>
    </rPh>
    <phoneticPr fontId="24"/>
  </si>
  <si>
    <t>【シニアリーグ50代】：3部</t>
    <rPh sb="9" eb="10">
      <t>ダイ</t>
    </rPh>
    <rPh sb="13" eb="14">
      <t>ブ</t>
    </rPh>
    <phoneticPr fontId="25"/>
  </si>
  <si>
    <t>⑬</t>
    <phoneticPr fontId="25"/>
  </si>
  <si>
    <t>⑭</t>
    <phoneticPr fontId="25"/>
  </si>
  <si>
    <t>浦安シ60</t>
  </si>
  <si>
    <t>佐倉シ60</t>
  </si>
  <si>
    <t>習志野40</t>
  </si>
  <si>
    <t>船橋60</t>
  </si>
  <si>
    <t>習台シ50</t>
  </si>
  <si>
    <t>習台6570</t>
  </si>
  <si>
    <t>浜野シ50</t>
  </si>
  <si>
    <t>九十九シ40</t>
  </si>
  <si>
    <t>九十九シ50</t>
  </si>
  <si>
    <t>八千代50</t>
  </si>
  <si>
    <t>55八千代</t>
  </si>
  <si>
    <t>八千代60</t>
  </si>
  <si>
    <t>MIT</t>
  </si>
  <si>
    <t>AKECHI</t>
  </si>
  <si>
    <t>JSC</t>
  </si>
  <si>
    <t>★⑨</t>
    <phoneticPr fontId="24"/>
  </si>
  <si>
    <t>★⑧</t>
    <phoneticPr fontId="24"/>
  </si>
  <si>
    <t>★⑩</t>
    <phoneticPr fontId="24"/>
  </si>
  <si>
    <t>★⑪</t>
    <phoneticPr fontId="24"/>
  </si>
  <si>
    <t>DUO</t>
  </si>
  <si>
    <t>交流戦</t>
    <rPh sb="0" eb="3">
      <t>コウリュウセン</t>
    </rPh>
    <phoneticPr fontId="23"/>
  </si>
  <si>
    <t>スクデット</t>
  </si>
  <si>
    <t>MCFC50</t>
  </si>
  <si>
    <t>ACちば</t>
  </si>
  <si>
    <t>ACちば60</t>
  </si>
  <si>
    <t>AC65</t>
  </si>
  <si>
    <t>古河シ65</t>
  </si>
  <si>
    <t>FC船橋40</t>
  </si>
  <si>
    <t>FC船橋50</t>
  </si>
  <si>
    <t>緑町シ</t>
  </si>
  <si>
    <t>龍子会60</t>
  </si>
  <si>
    <t>葛城クラブ</t>
  </si>
  <si>
    <t>大木戸ぱ60</t>
  </si>
  <si>
    <t>コスモス</t>
  </si>
  <si>
    <t>九十九50</t>
  </si>
  <si>
    <t>55九十九</t>
  </si>
  <si>
    <t>1985八千代</t>
  </si>
  <si>
    <t>市原シニア</t>
  </si>
  <si>
    <t>★ねんりん</t>
  </si>
  <si>
    <t>CHECK</t>
    <phoneticPr fontId="23"/>
  </si>
  <si>
    <t>スポレクD</t>
    <phoneticPr fontId="23"/>
  </si>
  <si>
    <t>トータル</t>
    <phoneticPr fontId="23"/>
  </si>
  <si>
    <t>前1試合</t>
    <phoneticPr fontId="23"/>
  </si>
  <si>
    <t>後1試合</t>
    <rPh sb="0" eb="1">
      <t>アト</t>
    </rPh>
    <phoneticPr fontId="23"/>
  </si>
  <si>
    <t>9-13時</t>
    <rPh sb="4" eb="5">
      <t>ジ</t>
    </rPh>
    <phoneticPr fontId="23"/>
  </si>
  <si>
    <t>会場支払</t>
    <rPh sb="0" eb="4">
      <t>カイジョウシハライ</t>
    </rPh>
    <phoneticPr fontId="27"/>
  </si>
  <si>
    <t>振込み</t>
    <rPh sb="0" eb="2">
      <t>フリコ</t>
    </rPh>
    <phoneticPr fontId="27"/>
  </si>
  <si>
    <t>鈴木一夫</t>
    <rPh sb="0" eb="4">
      <t>スズキカズオ</t>
    </rPh>
    <phoneticPr fontId="27"/>
  </si>
  <si>
    <t>9-16時</t>
    <rPh sb="4" eb="5">
      <t>ジ</t>
    </rPh>
    <phoneticPr fontId="23"/>
  </si>
  <si>
    <t>フクフィ</t>
    <phoneticPr fontId="23"/>
  </si>
  <si>
    <t>8-16時</t>
    <rPh sb="4" eb="5">
      <t>ジ</t>
    </rPh>
    <phoneticPr fontId="23"/>
  </si>
  <si>
    <t>第1試合</t>
    <rPh sb="0" eb="1">
      <t>ダイ</t>
    </rPh>
    <phoneticPr fontId="23"/>
  </si>
  <si>
    <t>9-17時</t>
    <rPh sb="4" eb="5">
      <t>ジ</t>
    </rPh>
    <phoneticPr fontId="23"/>
  </si>
  <si>
    <t>選手権の審判、本部はオフィシャル</t>
    <rPh sb="0" eb="3">
      <t>センシュケン</t>
    </rPh>
    <rPh sb="4" eb="6">
      <t>シンパン</t>
    </rPh>
    <rPh sb="7" eb="9">
      <t>ホンブ</t>
    </rPh>
    <phoneticPr fontId="23"/>
  </si>
  <si>
    <t>（ボール係：３名、</t>
    <rPh sb="4" eb="5">
      <t>カカリ</t>
    </rPh>
    <rPh sb="7" eb="8">
      <t>メイ</t>
    </rPh>
    <phoneticPr fontId="23"/>
  </si>
  <si>
    <t>担架係：２名）</t>
    <rPh sb="0" eb="2">
      <t>タンカ</t>
    </rPh>
    <rPh sb="2" eb="3">
      <t>カカリ</t>
    </rPh>
    <rPh sb="5" eb="6">
      <t>メイ</t>
    </rPh>
    <phoneticPr fontId="23"/>
  </si>
  <si>
    <t>※記載チームから５名ずつ</t>
    <rPh sb="1" eb="3">
      <t>キサイ</t>
    </rPh>
    <rPh sb="9" eb="10">
      <t>メイ</t>
    </rPh>
    <phoneticPr fontId="23"/>
  </si>
  <si>
    <t>リーグ</t>
    <phoneticPr fontId="23"/>
  </si>
  <si>
    <t>八千代総合</t>
    <rPh sb="0" eb="3">
      <t>ヤチヨ</t>
    </rPh>
    <rPh sb="3" eb="5">
      <t>ソウゴウ</t>
    </rPh>
    <phoneticPr fontId="23"/>
  </si>
  <si>
    <t>5試合</t>
    <phoneticPr fontId="23"/>
  </si>
  <si>
    <t>6試合</t>
    <rPh sb="1" eb="3">
      <t>シアイ</t>
    </rPh>
    <phoneticPr fontId="23"/>
  </si>
  <si>
    <t>第5-7 ボール係は夫々3名</t>
    <rPh sb="0" eb="1">
      <t>ダイ</t>
    </rPh>
    <rPh sb="8" eb="9">
      <t>カカリ</t>
    </rPh>
    <rPh sb="10" eb="12">
      <t>ソレゾレ</t>
    </rPh>
    <rPh sb="13" eb="14">
      <t>メイ</t>
    </rPh>
    <phoneticPr fontId="23"/>
  </si>
  <si>
    <t>申請済</t>
    <rPh sb="0" eb="3">
      <t>シンセイスミ</t>
    </rPh>
    <phoneticPr fontId="23"/>
  </si>
  <si>
    <t>:</t>
    <phoneticPr fontId="23"/>
  </si>
  <si>
    <t>自動昇降格</t>
    <rPh sb="0" eb="2">
      <t>ジドウ</t>
    </rPh>
    <rPh sb="2" eb="4">
      <t>ショウコウ</t>
    </rPh>
    <rPh sb="4" eb="5">
      <t>カク</t>
    </rPh>
    <phoneticPr fontId="23"/>
  </si>
  <si>
    <t>入替戦</t>
    <rPh sb="0" eb="3">
      <t>イレカエセン</t>
    </rPh>
    <phoneticPr fontId="23"/>
  </si>
  <si>
    <t>２６年度スケジュール</t>
    <phoneticPr fontId="24"/>
  </si>
  <si>
    <t>26'試合数</t>
    <rPh sb="3" eb="6">
      <t>シアイスウ</t>
    </rPh>
    <phoneticPr fontId="23"/>
  </si>
  <si>
    <t>2026</t>
    <phoneticPr fontId="23"/>
  </si>
  <si>
    <t>2026年度　千葉県シニアリーグ結果表</t>
    <rPh sb="4" eb="6">
      <t>ネンド</t>
    </rPh>
    <rPh sb="7" eb="10">
      <t>チバケン</t>
    </rPh>
    <rPh sb="16" eb="18">
      <t>ケッカ</t>
    </rPh>
    <rPh sb="18" eb="19">
      <t>ヒョウ</t>
    </rPh>
    <phoneticPr fontId="25"/>
  </si>
  <si>
    <t>2026年度シニアリーグ</t>
    <phoneticPr fontId="24"/>
  </si>
  <si>
    <t>千葉四十雀主管による交流戦</t>
    <rPh sb="2" eb="5">
      <t>シジュウカラ</t>
    </rPh>
    <rPh sb="5" eb="7">
      <t>シュカン</t>
    </rPh>
    <rPh sb="10" eb="13">
      <t>コウリュウセン</t>
    </rPh>
    <phoneticPr fontId="23"/>
  </si>
  <si>
    <t>八千代主管による交流戦</t>
    <rPh sb="0" eb="3">
      <t>ヤチヨ</t>
    </rPh>
    <phoneticPr fontId="23"/>
  </si>
  <si>
    <t>MIT50</t>
    <phoneticPr fontId="23"/>
  </si>
  <si>
    <t>成東総合</t>
    <rPh sb="0" eb="4">
      <t>ナルトウソウゴウ</t>
    </rPh>
    <phoneticPr fontId="23"/>
  </si>
  <si>
    <t>九十九里主管による交流戦</t>
    <rPh sb="0" eb="4">
      <t>クジュウクリ</t>
    </rPh>
    <phoneticPr fontId="23"/>
  </si>
  <si>
    <t>【第1試合の入替戦】</t>
    <phoneticPr fontId="27"/>
  </si>
  <si>
    <t>本部、MC</t>
    <rPh sb="0" eb="2">
      <t>ホンブ</t>
    </rPh>
    <phoneticPr fontId="27"/>
  </si>
  <si>
    <t>40代2-3部入替戦</t>
    <rPh sb="2" eb="3">
      <t>ダイ</t>
    </rPh>
    <rPh sb="6" eb="7">
      <t>ブ</t>
    </rPh>
    <rPh sb="7" eb="10">
      <t>イレカエセン</t>
    </rPh>
    <phoneticPr fontId="23"/>
  </si>
  <si>
    <t>第4審判１名</t>
    <rPh sb="0" eb="1">
      <t>ダイ</t>
    </rPh>
    <rPh sb="2" eb="4">
      <t>シンパン</t>
    </rPh>
    <rPh sb="5" eb="6">
      <t>メイ</t>
    </rPh>
    <phoneticPr fontId="27"/>
  </si>
  <si>
    <t>ボール係：</t>
    <rPh sb="3" eb="4">
      <t>カカリ</t>
    </rPh>
    <phoneticPr fontId="27"/>
  </si>
  <si>
    <t>9-1５時</t>
    <rPh sb="4" eb="5">
      <t>ジ</t>
    </rPh>
    <phoneticPr fontId="23"/>
  </si>
  <si>
    <t>リアン40</t>
    <phoneticPr fontId="23"/>
  </si>
  <si>
    <t>フォルテ50</t>
    <phoneticPr fontId="23"/>
  </si>
  <si>
    <t>第6回会議</t>
    <rPh sb="0" eb="1">
      <t>ダイ</t>
    </rPh>
    <rPh sb="2" eb="3">
      <t>カイ</t>
    </rPh>
    <rPh sb="3" eb="5">
      <t>カイギ</t>
    </rPh>
    <phoneticPr fontId="23"/>
  </si>
  <si>
    <t>姉崎G</t>
    <rPh sb="0" eb="2">
      <t>アネサキ</t>
    </rPh>
    <phoneticPr fontId="23"/>
  </si>
  <si>
    <t>のぞみ野</t>
    <rPh sb="3" eb="4">
      <t>ノ</t>
    </rPh>
    <phoneticPr fontId="23"/>
  </si>
  <si>
    <t>時間確認</t>
    <rPh sb="0" eb="2">
      <t>ジカン</t>
    </rPh>
    <rPh sb="2" eb="4">
      <t>カクニン</t>
    </rPh>
    <phoneticPr fontId="23"/>
  </si>
  <si>
    <t>9-14時</t>
    <rPh sb="4" eb="5">
      <t>ジ</t>
    </rPh>
    <phoneticPr fontId="23"/>
  </si>
  <si>
    <t>※ボール係役員必要G：東金ｱﾘｰﾅ・柏の葉・東総運動場・八千代総合・成東総合・市津G・天台・スポレク・姉崎・袖ヶ浦</t>
    <rPh sb="4" eb="5">
      <t>カカリ</t>
    </rPh>
    <rPh sb="5" eb="7">
      <t>ヤクイン</t>
    </rPh>
    <rPh sb="7" eb="9">
      <t>ヒツヨウ</t>
    </rPh>
    <rPh sb="11" eb="13">
      <t>トウガネ</t>
    </rPh>
    <rPh sb="18" eb="19">
      <t>カシワ</t>
    </rPh>
    <rPh sb="20" eb="21">
      <t>ハ</t>
    </rPh>
    <rPh sb="22" eb="24">
      <t>トウソウ</t>
    </rPh>
    <rPh sb="24" eb="27">
      <t>ウンドウジョウ</t>
    </rPh>
    <rPh sb="28" eb="31">
      <t>ヤチヨ</t>
    </rPh>
    <rPh sb="31" eb="33">
      <t>ソウゴウ</t>
    </rPh>
    <rPh sb="34" eb="38">
      <t>ナルトウソウゴウ</t>
    </rPh>
    <rPh sb="39" eb="41">
      <t>シヅ</t>
    </rPh>
    <rPh sb="43" eb="45">
      <t>テンダイ</t>
    </rPh>
    <rPh sb="51" eb="53">
      <t>アネサキ</t>
    </rPh>
    <rPh sb="54" eb="57">
      <t>ソデガウラ</t>
    </rPh>
    <phoneticPr fontId="25"/>
  </si>
  <si>
    <t>袖ヶ浦競技場</t>
    <rPh sb="0" eb="3">
      <t>ソデガウラ</t>
    </rPh>
    <rPh sb="3" eb="6">
      <t>キョウギジョウ</t>
    </rPh>
    <phoneticPr fontId="23"/>
  </si>
  <si>
    <t>スポレクC</t>
    <phoneticPr fontId="23"/>
  </si>
  <si>
    <t>八幡球技場</t>
    <rPh sb="0" eb="2">
      <t>ヤワタ</t>
    </rPh>
    <rPh sb="2" eb="5">
      <t>キュウギジョウ</t>
    </rPh>
    <phoneticPr fontId="23"/>
  </si>
  <si>
    <t>成東総合</t>
    <rPh sb="0" eb="2">
      <t>ナルトウ</t>
    </rPh>
    <rPh sb="2" eb="4">
      <t>ソウゴウ</t>
    </rPh>
    <phoneticPr fontId="23"/>
  </si>
  <si>
    <t>8-1３時</t>
    <rPh sb="4" eb="5">
      <t>ジ</t>
    </rPh>
    <phoneticPr fontId="23"/>
  </si>
  <si>
    <t xml:space="preserve">選手権準々決勝 </t>
    <rPh sb="0" eb="3">
      <t>センシュケン</t>
    </rPh>
    <rPh sb="3" eb="7">
      <t>ジュンジュンケッショウ</t>
    </rPh>
    <phoneticPr fontId="23"/>
  </si>
  <si>
    <t>MITシニア40</t>
  </si>
  <si>
    <t>Y-AJACK40</t>
  </si>
  <si>
    <t>浦安シニア40</t>
  </si>
  <si>
    <t>商大クラブ40</t>
  </si>
  <si>
    <t>習台シニア40</t>
  </si>
  <si>
    <t>古河シニア40</t>
  </si>
  <si>
    <t>袖ヶ浦シニア40</t>
  </si>
  <si>
    <t>フォルティシモ40</t>
  </si>
  <si>
    <t>八千代FC40</t>
  </si>
  <si>
    <t>九十九里40</t>
  </si>
  <si>
    <t>FC AKECHI</t>
  </si>
  <si>
    <t>H-AJACK</t>
  </si>
  <si>
    <t>佐倉シニア40</t>
  </si>
  <si>
    <t>マクハリシニア40</t>
  </si>
  <si>
    <t>エスペランサ40</t>
  </si>
  <si>
    <t>浜野シニア40</t>
  </si>
  <si>
    <t>ZEAL</t>
  </si>
  <si>
    <t>Lien  Chiba40</t>
  </si>
  <si>
    <t>FCソルジャ</t>
  </si>
  <si>
    <t>八千代FC50</t>
  </si>
  <si>
    <t>古河シニア50</t>
  </si>
  <si>
    <t>袖ヶ浦シニア50</t>
  </si>
  <si>
    <t>商大クラブ50</t>
  </si>
  <si>
    <t>Y-AJACK50</t>
  </si>
  <si>
    <t>浦安シニア50</t>
  </si>
  <si>
    <t>習台シニア50</t>
  </si>
  <si>
    <t>マクハリシニア50</t>
  </si>
  <si>
    <t>浜野シニア50</t>
  </si>
  <si>
    <t>★55FC船橋</t>
  </si>
  <si>
    <t>エスペランサ50</t>
  </si>
  <si>
    <t>八千代FC55</t>
  </si>
  <si>
    <t>大木戸ぱ50</t>
  </si>
  <si>
    <t>佐倉シニア50</t>
  </si>
  <si>
    <t>Lien  Chiba50</t>
  </si>
  <si>
    <t>緑町シニア50</t>
  </si>
  <si>
    <t>スクデット50</t>
  </si>
  <si>
    <t>花園SC50</t>
  </si>
  <si>
    <t>★1985八千代FC</t>
  </si>
  <si>
    <t>55浜野シニア</t>
  </si>
  <si>
    <t>★55袖ヶ浦シニア</t>
  </si>
  <si>
    <t>★50ちばコスモス</t>
  </si>
  <si>
    <t>★55エスペランサ</t>
  </si>
  <si>
    <t>★龍子会50</t>
  </si>
  <si>
    <t>フォルティシモ50</t>
  </si>
  <si>
    <t>習台シニア60</t>
  </si>
  <si>
    <t>ECアスレタ60</t>
  </si>
  <si>
    <t>古河シニア60</t>
  </si>
  <si>
    <t>袖ヶ浦シニア60</t>
  </si>
  <si>
    <t>四十雀ク東京60</t>
  </si>
  <si>
    <t>ちばコスモス60</t>
  </si>
  <si>
    <t>FC船橋60</t>
  </si>
  <si>
    <t>佐倉シニア60</t>
  </si>
  <si>
    <t>浦安シニア60</t>
  </si>
  <si>
    <t>65習台シニア</t>
  </si>
  <si>
    <t>ACちば65</t>
  </si>
  <si>
    <t>佐倉シニア65</t>
  </si>
  <si>
    <t>65・70習台シニア</t>
  </si>
  <si>
    <t>古河シニア65</t>
  </si>
  <si>
    <t>65ECアスレタ</t>
  </si>
  <si>
    <t>ACちば70-Y</t>
  </si>
  <si>
    <t>ACちば70-W</t>
  </si>
  <si>
    <t>古河シニア70</t>
  </si>
  <si>
    <t>AC70Y</t>
  </si>
  <si>
    <t>AC70Y</t>
    <phoneticPr fontId="23"/>
  </si>
  <si>
    <t>AC71W</t>
  </si>
  <si>
    <t>AC71W</t>
    <phoneticPr fontId="23"/>
  </si>
  <si>
    <t>古河シ70</t>
    <rPh sb="0" eb="2">
      <t>フルカワ</t>
    </rPh>
    <phoneticPr fontId="23"/>
  </si>
  <si>
    <t>千葉70</t>
    <rPh sb="0" eb="2">
      <t>チバ</t>
    </rPh>
    <phoneticPr fontId="23"/>
  </si>
  <si>
    <t>AC65</t>
    <phoneticPr fontId="23"/>
  </si>
  <si>
    <t>千葉65</t>
  </si>
  <si>
    <t>千葉65</t>
    <phoneticPr fontId="23"/>
  </si>
  <si>
    <t>65龍子会</t>
  </si>
  <si>
    <t>65龍子会</t>
    <phoneticPr fontId="23"/>
  </si>
  <si>
    <t>45八千代</t>
    <rPh sb="2" eb="5">
      <t>ヤチヨ</t>
    </rPh>
    <phoneticPr fontId="23"/>
  </si>
  <si>
    <t>Duo</t>
  </si>
  <si>
    <t>Duo</t>
    <phoneticPr fontId="23"/>
  </si>
  <si>
    <t>花園40</t>
  </si>
  <si>
    <t>花園40</t>
    <phoneticPr fontId="23"/>
  </si>
  <si>
    <t>ハルオ</t>
    <phoneticPr fontId="23"/>
  </si>
  <si>
    <t>MITシ50</t>
  </si>
  <si>
    <t>MITシ50</t>
    <phoneticPr fontId="23"/>
  </si>
  <si>
    <t>フォルテ50</t>
  </si>
  <si>
    <t>MCFC40</t>
    <phoneticPr fontId="23"/>
  </si>
  <si>
    <t>MCFC50</t>
    <phoneticPr fontId="23"/>
  </si>
  <si>
    <t>JSC</t>
    <phoneticPr fontId="23"/>
  </si>
  <si>
    <t>ねんりん</t>
    <phoneticPr fontId="23"/>
  </si>
  <si>
    <t>市船OB40</t>
    <rPh sb="0" eb="2">
      <t>イチフナ</t>
    </rPh>
    <phoneticPr fontId="23"/>
  </si>
  <si>
    <t>市船OB50</t>
    <rPh sb="0" eb="2">
      <t>イチフナ</t>
    </rPh>
    <phoneticPr fontId="23"/>
  </si>
  <si>
    <t>スクデット</t>
    <phoneticPr fontId="23"/>
  </si>
  <si>
    <t>55エスペ</t>
    <phoneticPr fontId="23"/>
  </si>
  <si>
    <t>ZEAL</t>
    <phoneticPr fontId="23"/>
  </si>
  <si>
    <t>Lien50</t>
  </si>
  <si>
    <t>Lien50</t>
    <phoneticPr fontId="23"/>
  </si>
  <si>
    <t>Lien40</t>
  </si>
  <si>
    <t>Lien40</t>
    <phoneticPr fontId="23"/>
  </si>
  <si>
    <t>ソルジャ</t>
  </si>
  <si>
    <t>ソルジャ</t>
    <phoneticPr fontId="23"/>
  </si>
  <si>
    <t>65アスレタ</t>
  </si>
  <si>
    <t>65アスレタ</t>
    <phoneticPr fontId="23"/>
  </si>
  <si>
    <t>H-AJA</t>
  </si>
  <si>
    <t>H-AJA</t>
    <phoneticPr fontId="23"/>
  </si>
  <si>
    <t>②</t>
    <phoneticPr fontId="23"/>
  </si>
  <si>
    <t>⑮</t>
    <phoneticPr fontId="23"/>
  </si>
  <si>
    <t>③</t>
    <phoneticPr fontId="23"/>
  </si>
  <si>
    <t>⑦</t>
    <phoneticPr fontId="23"/>
  </si>
  <si>
    <t>★⑬</t>
    <phoneticPr fontId="24"/>
  </si>
  <si>
    <t>70代</t>
    <rPh sb="2" eb="3">
      <t>ダイ</t>
    </rPh>
    <phoneticPr fontId="23"/>
  </si>
  <si>
    <t>７０代</t>
    <rPh sb="2" eb="3">
      <t>ダイ</t>
    </rPh>
    <phoneticPr fontId="21"/>
  </si>
  <si>
    <t>70代リーグ</t>
    <phoneticPr fontId="23"/>
  </si>
  <si>
    <t>④</t>
    <phoneticPr fontId="24"/>
  </si>
  <si>
    <t>⑮</t>
    <phoneticPr fontId="25"/>
  </si>
  <si>
    <t>【シニアリーグ70代】：</t>
    <rPh sb="9" eb="10">
      <t>ダイ</t>
    </rPh>
    <phoneticPr fontId="25"/>
  </si>
  <si>
    <t xml:space="preserve">選手権決勝T </t>
    <rPh sb="0" eb="3">
      <t>センシュケン</t>
    </rPh>
    <rPh sb="3" eb="5">
      <t>ケッショウ</t>
    </rPh>
    <phoneticPr fontId="23"/>
  </si>
  <si>
    <t>7-15時</t>
    <rPh sb="4" eb="5">
      <t>ジ</t>
    </rPh>
    <phoneticPr fontId="23"/>
  </si>
  <si>
    <t>50代準々決勝①</t>
    <rPh sb="2" eb="3">
      <t>ダイ</t>
    </rPh>
    <rPh sb="3" eb="7">
      <t>ジュンジュンケッショウ</t>
    </rPh>
    <phoneticPr fontId="23"/>
  </si>
  <si>
    <t>40代準々決勝①</t>
    <rPh sb="2" eb="3">
      <t>ダイ</t>
    </rPh>
    <rPh sb="3" eb="7">
      <t>ジュンジュンケッショウ</t>
    </rPh>
    <phoneticPr fontId="23"/>
  </si>
  <si>
    <t>50代準々決勝③</t>
    <rPh sb="2" eb="3">
      <t>ダイ</t>
    </rPh>
    <rPh sb="3" eb="7">
      <t>ジュンジュンケッショウ</t>
    </rPh>
    <phoneticPr fontId="23"/>
  </si>
  <si>
    <t>40代準々決勝③</t>
    <rPh sb="2" eb="3">
      <t>ダイ</t>
    </rPh>
    <rPh sb="3" eb="7">
      <t>ジュンジュンケッショウ</t>
    </rPh>
    <phoneticPr fontId="23"/>
  </si>
  <si>
    <t>50代準決勝①</t>
    <rPh sb="2" eb="3">
      <t>ダイ</t>
    </rPh>
    <rPh sb="3" eb="6">
      <t>ジュンケッショウ</t>
    </rPh>
    <phoneticPr fontId="23"/>
  </si>
  <si>
    <t>40代準決勝①</t>
    <rPh sb="2" eb="3">
      <t>ダイ</t>
    </rPh>
    <rPh sb="3" eb="6">
      <t>ジュンケッショウ</t>
    </rPh>
    <phoneticPr fontId="23"/>
  </si>
  <si>
    <t>50代準々決勝②</t>
    <rPh sb="2" eb="3">
      <t>ダイ</t>
    </rPh>
    <rPh sb="3" eb="7">
      <t>ジュンジュンケッショウ</t>
    </rPh>
    <phoneticPr fontId="23"/>
  </si>
  <si>
    <t>40代準々決勝②</t>
    <rPh sb="2" eb="3">
      <t>ダイ</t>
    </rPh>
    <rPh sb="3" eb="7">
      <t>ジュンジュンケッショウ</t>
    </rPh>
    <phoneticPr fontId="23"/>
  </si>
  <si>
    <t>50代準々決勝④</t>
    <rPh sb="2" eb="3">
      <t>ダイ</t>
    </rPh>
    <rPh sb="3" eb="7">
      <t>ジュンジュンケッショウ</t>
    </rPh>
    <phoneticPr fontId="23"/>
  </si>
  <si>
    <t>50代準決勝②</t>
    <rPh sb="2" eb="3">
      <t>ダイ</t>
    </rPh>
    <rPh sb="3" eb="6">
      <t>ジュンケッショウ</t>
    </rPh>
    <phoneticPr fontId="23"/>
  </si>
  <si>
    <t>40代準決勝②</t>
    <rPh sb="2" eb="3">
      <t>ダイ</t>
    </rPh>
    <rPh sb="3" eb="6">
      <t>ジュンケッショウ</t>
    </rPh>
    <phoneticPr fontId="23"/>
  </si>
  <si>
    <t>選手権予選：本部３名、副審３名</t>
    <rPh sb="0" eb="3">
      <t>センシュケン</t>
    </rPh>
    <rPh sb="3" eb="5">
      <t>ヨセン</t>
    </rPh>
    <rPh sb="6" eb="8">
      <t>ホンブ</t>
    </rPh>
    <rPh sb="9" eb="10">
      <t>メイ</t>
    </rPh>
    <rPh sb="11" eb="13">
      <t>フクシン</t>
    </rPh>
    <rPh sb="14" eb="15">
      <t>メイ</t>
    </rPh>
    <phoneticPr fontId="23"/>
  </si>
  <si>
    <t>50代</t>
    <rPh sb="2" eb="3">
      <t>ダイ</t>
    </rPh>
    <phoneticPr fontId="23"/>
  </si>
  <si>
    <t>備品搬出</t>
    <phoneticPr fontId="23"/>
  </si>
  <si>
    <t>選手権予選：本部3名、副審3名、ﾎﾞｰﾙ係6名</t>
    <rPh sb="0" eb="3">
      <t>センシュケン</t>
    </rPh>
    <rPh sb="3" eb="5">
      <t>ヨセン</t>
    </rPh>
    <rPh sb="6" eb="8">
      <t>ホンブ</t>
    </rPh>
    <rPh sb="9" eb="10">
      <t>メイ</t>
    </rPh>
    <rPh sb="11" eb="13">
      <t>フクシン</t>
    </rPh>
    <rPh sb="14" eb="15">
      <t>メイ</t>
    </rPh>
    <rPh sb="20" eb="21">
      <t>カカリ</t>
    </rPh>
    <rPh sb="22" eb="23">
      <t>メイ</t>
    </rPh>
    <phoneticPr fontId="23"/>
  </si>
  <si>
    <t>40代</t>
    <rPh sb="2" eb="3">
      <t>ダイ</t>
    </rPh>
    <phoneticPr fontId="23"/>
  </si>
  <si>
    <t>備品搬出</t>
    <rPh sb="0" eb="2">
      <t>ビヒン</t>
    </rPh>
    <rPh sb="2" eb="4">
      <t>ハンシュツ</t>
    </rPh>
    <phoneticPr fontId="23"/>
  </si>
  <si>
    <t>取り消し</t>
    <rPh sb="0" eb="1">
      <t>ト</t>
    </rPh>
    <rPh sb="2" eb="3">
      <t>ケ</t>
    </rPh>
    <phoneticPr fontId="23"/>
  </si>
  <si>
    <t>時間変更</t>
    <rPh sb="0" eb="2">
      <t>ジカン</t>
    </rPh>
    <rPh sb="2" eb="4">
      <t>ヘンコウ</t>
    </rPh>
    <phoneticPr fontId="23"/>
  </si>
  <si>
    <t>40代1回戦①</t>
    <rPh sb="2" eb="3">
      <t>ダイ</t>
    </rPh>
    <rPh sb="4" eb="6">
      <t>カイセン</t>
    </rPh>
    <phoneticPr fontId="23"/>
  </si>
  <si>
    <t>50代1回戦①</t>
    <rPh sb="2" eb="3">
      <t>ダイ</t>
    </rPh>
    <rPh sb="4" eb="6">
      <t>カイセン</t>
    </rPh>
    <phoneticPr fontId="23"/>
  </si>
  <si>
    <t>40代1回戦②</t>
    <rPh sb="2" eb="3">
      <t>ダイ</t>
    </rPh>
    <rPh sb="4" eb="6">
      <t>カイセン</t>
    </rPh>
    <phoneticPr fontId="23"/>
  </si>
  <si>
    <t>50代1回戦②</t>
    <rPh sb="2" eb="3">
      <t>ダイ</t>
    </rPh>
    <rPh sb="4" eb="6">
      <t>カイセン</t>
    </rPh>
    <phoneticPr fontId="23"/>
  </si>
  <si>
    <t>世代名称</t>
    <rPh sb="0" eb="2">
      <t>セダイ</t>
    </rPh>
    <rPh sb="2" eb="4">
      <t>メイショウ</t>
    </rPh>
    <phoneticPr fontId="1"/>
  </si>
  <si>
    <t>世代略称</t>
    <rPh sb="0" eb="2">
      <t>セダイ</t>
    </rPh>
    <rPh sb="2" eb="4">
      <t>リャクショウ</t>
    </rPh>
    <phoneticPr fontId="1"/>
  </si>
  <si>
    <t>MVCC</t>
    <phoneticPr fontId="1"/>
  </si>
  <si>
    <t>市船OB40</t>
    <rPh sb="0" eb="2">
      <t>イチフナ</t>
    </rPh>
    <phoneticPr fontId="1"/>
  </si>
  <si>
    <t>JSC千葉</t>
    <rPh sb="3" eb="5">
      <t>チバ</t>
    </rPh>
    <phoneticPr fontId="1"/>
  </si>
  <si>
    <t>千葉四十雀40</t>
    <rPh sb="2" eb="5">
      <t>シジュウスズメ</t>
    </rPh>
    <phoneticPr fontId="1"/>
  </si>
  <si>
    <t>大倉商事40</t>
    <rPh sb="2" eb="4">
      <t>ショウジ</t>
    </rPh>
    <phoneticPr fontId="1"/>
  </si>
  <si>
    <t>★45八千代</t>
    <rPh sb="3" eb="6">
      <t>ヤチヨ</t>
    </rPh>
    <phoneticPr fontId="1"/>
  </si>
  <si>
    <t>千葉四十雀50</t>
    <rPh sb="2" eb="5">
      <t>シジュウスズメ</t>
    </rPh>
    <phoneticPr fontId="1"/>
  </si>
  <si>
    <t>九十九里50</t>
    <rPh sb="3" eb="4">
      <t>サト</t>
    </rPh>
    <phoneticPr fontId="1"/>
  </si>
  <si>
    <t>大倉商事50</t>
    <rPh sb="2" eb="4">
      <t>ショウジ</t>
    </rPh>
    <phoneticPr fontId="1"/>
  </si>
  <si>
    <t>55千葉四十雀</t>
    <rPh sb="4" eb="7">
      <t>シジュウスズメ</t>
    </rPh>
    <phoneticPr fontId="1"/>
  </si>
  <si>
    <t>市船OB50</t>
    <rPh sb="0" eb="2">
      <t>イチフナ</t>
    </rPh>
    <phoneticPr fontId="1"/>
  </si>
  <si>
    <t>★55九十九里</t>
    <rPh sb="3" eb="7">
      <t>クジュウクリ</t>
    </rPh>
    <phoneticPr fontId="1"/>
  </si>
  <si>
    <t>★MITシニア50</t>
    <phoneticPr fontId="23"/>
  </si>
  <si>
    <t>千葉四十雀60</t>
    <rPh sb="2" eb="5">
      <t>シジュウスズメ</t>
    </rPh>
    <phoneticPr fontId="1"/>
  </si>
  <si>
    <t>八千代FC60</t>
    <rPh sb="0" eb="3">
      <t>ヤチヨ</t>
    </rPh>
    <phoneticPr fontId="1"/>
  </si>
  <si>
    <t>八千代FC60Duo</t>
    <rPh sb="0" eb="3">
      <t>ヤチヨ</t>
    </rPh>
    <phoneticPr fontId="1"/>
  </si>
  <si>
    <t>千葉四十雀65</t>
    <rPh sb="0" eb="2">
      <t>チバ</t>
    </rPh>
    <rPh sb="2" eb="5">
      <t>シジュウスズメ</t>
    </rPh>
    <phoneticPr fontId="1"/>
  </si>
  <si>
    <t>65龍子会</t>
    <rPh sb="2" eb="5">
      <t>リュウコカイ</t>
    </rPh>
    <phoneticPr fontId="1"/>
  </si>
  <si>
    <t>AC70W</t>
  </si>
  <si>
    <t>千葉四十雀70</t>
    <rPh sb="0" eb="2">
      <t>チバ</t>
    </rPh>
    <rPh sb="2" eb="5">
      <t>シジュウスズメ</t>
    </rPh>
    <phoneticPr fontId="1"/>
  </si>
  <si>
    <t>★⑬</t>
    <phoneticPr fontId="23"/>
  </si>
  <si>
    <t>④</t>
    <phoneticPr fontId="23"/>
  </si>
  <si>
    <t>⑤</t>
    <phoneticPr fontId="23"/>
  </si>
  <si>
    <t>★⑫</t>
    <phoneticPr fontId="24"/>
  </si>
  <si>
    <t>★⑭</t>
    <phoneticPr fontId="24"/>
  </si>
  <si>
    <t>２０２６年度シニア･リーグ　退場・選手報告用</t>
    <rPh sb="4" eb="6">
      <t>ネンド</t>
    </rPh>
    <rPh sb="14" eb="16">
      <t>タイジョウ</t>
    </rPh>
    <rPh sb="17" eb="19">
      <t>センシュ</t>
    </rPh>
    <rPh sb="19" eb="22">
      <t>ホウコクヨウ</t>
    </rPh>
    <phoneticPr fontId="25"/>
  </si>
  <si>
    <t>千葉県サッカー協会・シニア委員会事務局　井上　龍彦</t>
    <rPh sb="0" eb="3">
      <t>チバケン</t>
    </rPh>
    <rPh sb="7" eb="9">
      <t>キョウカイ</t>
    </rPh>
    <rPh sb="13" eb="16">
      <t>イインカイ</t>
    </rPh>
    <rPh sb="16" eb="19">
      <t>ジムキョク</t>
    </rPh>
    <rPh sb="20" eb="22">
      <t>イノウエ</t>
    </rPh>
    <rPh sb="23" eb="25">
      <t>タツヒコ</t>
    </rPh>
    <phoneticPr fontId="25"/>
  </si>
  <si>
    <t>懲罰記録担当（冨岡　須長）</t>
    <rPh sb="0" eb="2">
      <t>チョウバツ</t>
    </rPh>
    <rPh sb="2" eb="4">
      <t>キロク</t>
    </rPh>
    <rPh sb="4" eb="6">
      <t>タントウ</t>
    </rPh>
    <rPh sb="7" eb="9">
      <t>トミオカ</t>
    </rPh>
    <rPh sb="10" eb="12">
      <t>スナガ</t>
    </rPh>
    <phoneticPr fontId="36"/>
  </si>
  <si>
    <t>メール送り先：</t>
    <rPh sb="3" eb="4">
      <t>オク</t>
    </rPh>
    <rPh sb="5" eb="6">
      <t>サキ</t>
    </rPh>
    <phoneticPr fontId="25"/>
  </si>
  <si>
    <t>ka-inoue@bea.hi-ho.ne.jp</t>
    <phoneticPr fontId="25"/>
  </si>
  <si>
    <t>冨岡</t>
    <rPh sb="0" eb="2">
      <t>トミオカ</t>
    </rPh>
    <phoneticPr fontId="1"/>
  </si>
  <si>
    <t>nobuya.t26@gmail.com</t>
  </si>
  <si>
    <t>須長</t>
    <rPh sb="0" eb="2">
      <t>スナガ</t>
    </rPh>
    <phoneticPr fontId="1"/>
  </si>
  <si>
    <t>athleticbilbaojp@gmail.com</t>
  </si>
  <si>
    <t>警告</t>
    <rPh sb="0" eb="2">
      <t>ケイコク</t>
    </rPh>
    <phoneticPr fontId="24"/>
  </si>
  <si>
    <t>２度の警告で次試合出場停止</t>
    <rPh sb="1" eb="2">
      <t>ド</t>
    </rPh>
    <rPh sb="3" eb="5">
      <t>ケイコク</t>
    </rPh>
    <rPh sb="6" eb="7">
      <t>ジ</t>
    </rPh>
    <rPh sb="7" eb="9">
      <t>シアイ</t>
    </rPh>
    <rPh sb="9" eb="11">
      <t>シュツジョウ</t>
    </rPh>
    <rPh sb="11" eb="13">
      <t>テイシ</t>
    </rPh>
    <phoneticPr fontId="24"/>
  </si>
  <si>
    <t>更新日</t>
    <rPh sb="0" eb="3">
      <t>コウシンビ</t>
    </rPh>
    <phoneticPr fontId="25"/>
  </si>
  <si>
    <t>１退場</t>
    <rPh sb="1" eb="3">
      <t>タイジョウ</t>
    </rPh>
    <phoneticPr fontId="24"/>
  </si>
  <si>
    <t>１発退場：次試合出場停止・追加処分はシニア委員会にて協議する。</t>
    <rPh sb="1" eb="2">
      <t>パツ</t>
    </rPh>
    <rPh sb="2" eb="4">
      <t>タイジョウ</t>
    </rPh>
    <rPh sb="5" eb="6">
      <t>ジ</t>
    </rPh>
    <rPh sb="6" eb="8">
      <t>シアイ</t>
    </rPh>
    <rPh sb="8" eb="10">
      <t>シュツジョウ</t>
    </rPh>
    <rPh sb="10" eb="12">
      <t>テイシ</t>
    </rPh>
    <rPh sb="13" eb="15">
      <t>ツイカ</t>
    </rPh>
    <rPh sb="15" eb="17">
      <t>ショブン</t>
    </rPh>
    <rPh sb="21" eb="24">
      <t>イインカイ</t>
    </rPh>
    <rPh sb="26" eb="28">
      <t>キョウギ</t>
    </rPh>
    <phoneticPr fontId="24"/>
  </si>
  <si>
    <t>２退場</t>
    <rPh sb="1" eb="3">
      <t>タイジョウ</t>
    </rPh>
    <phoneticPr fontId="24"/>
  </si>
  <si>
    <t>２度の警告で退場、次試合出場停止。</t>
    <rPh sb="1" eb="2">
      <t>ド</t>
    </rPh>
    <rPh sb="3" eb="5">
      <t>ケイコク</t>
    </rPh>
    <rPh sb="6" eb="8">
      <t>タイジョウ</t>
    </rPh>
    <rPh sb="9" eb="10">
      <t>ジ</t>
    </rPh>
    <rPh sb="10" eb="12">
      <t>シアイ</t>
    </rPh>
    <rPh sb="12" eb="14">
      <t>シュツジョウ</t>
    </rPh>
    <rPh sb="14" eb="16">
      <t>テイシ</t>
    </rPh>
    <phoneticPr fontId="24"/>
  </si>
  <si>
    <t>※出場停止後、次出場停止選手は2試合出場停止！（チームに関わらず）</t>
    <rPh sb="1" eb="6">
      <t>シュツジョウテイシゴ</t>
    </rPh>
    <rPh sb="7" eb="14">
      <t>ジシュツジョウテイシセンシュ</t>
    </rPh>
    <rPh sb="16" eb="22">
      <t>シアイシュツジョウテイシ</t>
    </rPh>
    <rPh sb="28" eb="29">
      <t>カカ</t>
    </rPh>
    <phoneticPr fontId="27"/>
  </si>
  <si>
    <t>No.</t>
    <phoneticPr fontId="25"/>
  </si>
  <si>
    <t>発生日</t>
    <rPh sb="0" eb="3">
      <t>ハッセイビ</t>
    </rPh>
    <phoneticPr fontId="25"/>
  </si>
  <si>
    <t>処分</t>
    <rPh sb="0" eb="2">
      <t>ショブン</t>
    </rPh>
    <phoneticPr fontId="25"/>
  </si>
  <si>
    <t>世代</t>
    <rPh sb="0" eb="2">
      <t>セダイ</t>
    </rPh>
    <phoneticPr fontId="25"/>
  </si>
  <si>
    <t>背番号</t>
    <rPh sb="0" eb="3">
      <t>セバンゴウ</t>
    </rPh>
    <phoneticPr fontId="25"/>
  </si>
  <si>
    <t>登録チーム名</t>
    <rPh sb="0" eb="2">
      <t>トウロク</t>
    </rPh>
    <rPh sb="5" eb="6">
      <t>メイ</t>
    </rPh>
    <phoneticPr fontId="25"/>
  </si>
  <si>
    <t>選手名</t>
    <rPh sb="0" eb="2">
      <t>センシュ</t>
    </rPh>
    <rPh sb="2" eb="3">
      <t>メイ</t>
    </rPh>
    <phoneticPr fontId="25"/>
  </si>
  <si>
    <t>対戦相手</t>
    <rPh sb="0" eb="2">
      <t>タイセン</t>
    </rPh>
    <rPh sb="2" eb="4">
      <t>アイテ</t>
    </rPh>
    <phoneticPr fontId="25"/>
  </si>
  <si>
    <t>理由</t>
    <rPh sb="0" eb="2">
      <t>リユウ</t>
    </rPh>
    <phoneticPr fontId="25"/>
  </si>
  <si>
    <t>警告内容</t>
    <rPh sb="0" eb="2">
      <t>ケイコク</t>
    </rPh>
    <rPh sb="2" eb="4">
      <t>ナイヨウ</t>
    </rPh>
    <phoneticPr fontId="25"/>
  </si>
  <si>
    <t>40代準々決勝④</t>
    <rPh sb="2" eb="3">
      <t>ダイ</t>
    </rPh>
    <rPh sb="3" eb="7">
      <t>ジュンジュンケッショウ</t>
    </rPh>
    <phoneticPr fontId="23"/>
  </si>
  <si>
    <t>コスモス50</t>
  </si>
  <si>
    <t>第2試合</t>
    <rPh sb="0" eb="1">
      <t>ダイ</t>
    </rPh>
    <rPh sb="2" eb="4">
      <t>シアイ</t>
    </rPh>
    <phoneticPr fontId="23"/>
  </si>
  <si>
    <t>第3試合</t>
    <rPh sb="0" eb="1">
      <t>ダイ</t>
    </rPh>
    <phoneticPr fontId="23"/>
  </si>
  <si>
    <t>2/15ｶﾓ③</t>
    <phoneticPr fontId="23"/>
  </si>
  <si>
    <t>2/15ﾅﾙ①</t>
    <phoneticPr fontId="23"/>
  </si>
  <si>
    <t>2/15ﾅﾙ③</t>
  </si>
  <si>
    <t>2/15ｶﾓ②</t>
  </si>
  <si>
    <t>2/15ﾅﾙ②</t>
  </si>
  <si>
    <t>3回戦へ</t>
    <rPh sb="1" eb="3">
      <t>カイセン</t>
    </rPh>
    <phoneticPr fontId="23"/>
  </si>
  <si>
    <t>２回戦へ</t>
    <rPh sb="1" eb="3">
      <t>カイセン</t>
    </rPh>
    <phoneticPr fontId="23"/>
  </si>
  <si>
    <t>2/15ｶﾓ①</t>
    <phoneticPr fontId="23"/>
  </si>
  <si>
    <t>AC70選抜</t>
    <phoneticPr fontId="23"/>
  </si>
  <si>
    <t>AC70チャレ</t>
    <phoneticPr fontId="23"/>
  </si>
  <si>
    <t>A組1位</t>
    <phoneticPr fontId="23"/>
  </si>
  <si>
    <t>1</t>
    <phoneticPr fontId="23"/>
  </si>
  <si>
    <t>2</t>
    <phoneticPr fontId="23"/>
  </si>
  <si>
    <t>4</t>
    <phoneticPr fontId="23"/>
  </si>
  <si>
    <t>0</t>
    <phoneticPr fontId="23"/>
  </si>
  <si>
    <t>6</t>
    <phoneticPr fontId="23"/>
  </si>
  <si>
    <t>5</t>
    <phoneticPr fontId="23"/>
  </si>
  <si>
    <t>川嶋</t>
    <rPh sb="0" eb="2">
      <t>カワシマ</t>
    </rPh>
    <phoneticPr fontId="23"/>
  </si>
  <si>
    <t>FC船橋</t>
    <rPh sb="2" eb="4">
      <t>フナバシ</t>
    </rPh>
    <phoneticPr fontId="23"/>
  </si>
  <si>
    <t>審判費</t>
    <rPh sb="0" eb="3">
      <t>シンパンヒ</t>
    </rPh>
    <phoneticPr fontId="23"/>
  </si>
  <si>
    <t>エスペ50</t>
    <phoneticPr fontId="23"/>
  </si>
  <si>
    <t>片平</t>
    <rPh sb="0" eb="2">
      <t>カタヒラ</t>
    </rPh>
    <phoneticPr fontId="23"/>
  </si>
  <si>
    <t>55八千代</t>
    <rPh sb="2" eb="5">
      <t>ヤチヨ</t>
    </rPh>
    <phoneticPr fontId="23"/>
  </si>
  <si>
    <t>井上</t>
    <rPh sb="0" eb="2">
      <t>イノウエ</t>
    </rPh>
    <phoneticPr fontId="23"/>
  </si>
  <si>
    <t>高田</t>
    <rPh sb="0" eb="2">
      <t>タカダ</t>
    </rPh>
    <phoneticPr fontId="23"/>
  </si>
  <si>
    <t>鈴木一夫</t>
    <rPh sb="0" eb="4">
      <t>スズキカズオ</t>
    </rPh>
    <phoneticPr fontId="23"/>
  </si>
  <si>
    <t>MCFC主管で利用</t>
    <rPh sb="4" eb="6">
      <t>シュカン</t>
    </rPh>
    <rPh sb="7" eb="9">
      <t>リヨウ</t>
    </rPh>
    <phoneticPr fontId="23"/>
  </si>
  <si>
    <t>市原ｼ</t>
    <rPh sb="0" eb="2">
      <t>イチハラ</t>
    </rPh>
    <phoneticPr fontId="23"/>
  </si>
  <si>
    <t>振込み</t>
    <rPh sb="0" eb="2">
      <t>フリコ</t>
    </rPh>
    <phoneticPr fontId="23"/>
  </si>
  <si>
    <t>中野</t>
    <rPh sb="0" eb="2">
      <t>ナカノ</t>
    </rPh>
    <phoneticPr fontId="23"/>
  </si>
  <si>
    <t>55千葉</t>
    <rPh sb="2" eb="4">
      <t>チバ</t>
    </rPh>
    <phoneticPr fontId="23"/>
  </si>
  <si>
    <t>袖浦50</t>
    <rPh sb="0" eb="1">
      <t>ソデ</t>
    </rPh>
    <rPh sb="1" eb="2">
      <t>ウラ</t>
    </rPh>
    <phoneticPr fontId="23"/>
  </si>
  <si>
    <t>石黒</t>
    <rPh sb="0" eb="2">
      <t>イシグロ</t>
    </rPh>
    <phoneticPr fontId="23"/>
  </si>
  <si>
    <t>長嶋</t>
    <rPh sb="0" eb="2">
      <t>ナガシマ</t>
    </rPh>
    <phoneticPr fontId="23"/>
  </si>
  <si>
    <t>船橋50</t>
    <rPh sb="0" eb="2">
      <t>フナバシ</t>
    </rPh>
    <phoneticPr fontId="23"/>
  </si>
  <si>
    <t>全</t>
    <rPh sb="0" eb="1">
      <t>ゼン</t>
    </rPh>
    <phoneticPr fontId="23"/>
  </si>
  <si>
    <t>時間変更</t>
    <rPh sb="0" eb="4">
      <t>ジカンヘンコウ</t>
    </rPh>
    <phoneticPr fontId="23"/>
  </si>
  <si>
    <t>1枠カット</t>
    <rPh sb="1" eb="2">
      <t>ワク</t>
    </rPh>
    <phoneticPr fontId="23"/>
  </si>
  <si>
    <t>9-1３時</t>
    <rPh sb="4" eb="5">
      <t>ジ</t>
    </rPh>
    <phoneticPr fontId="23"/>
  </si>
  <si>
    <t>袖ヶ浦</t>
    <rPh sb="0" eb="3">
      <t>ソデガウラ</t>
    </rPh>
    <phoneticPr fontId="23"/>
  </si>
  <si>
    <t>変更済み</t>
    <rPh sb="0" eb="3">
      <t>ヘンコウズ</t>
    </rPh>
    <phoneticPr fontId="23"/>
  </si>
  <si>
    <t>佐倉シ</t>
    <rPh sb="0" eb="2">
      <t>サクラ</t>
    </rPh>
    <phoneticPr fontId="23"/>
  </si>
  <si>
    <t>本部</t>
    <rPh sb="0" eb="2">
      <t>ホンブ</t>
    </rPh>
    <phoneticPr fontId="23"/>
  </si>
  <si>
    <t xml:space="preserve">2/22 ｿﾃﾞ① </t>
    <phoneticPr fontId="23"/>
  </si>
  <si>
    <t>2/22 ｿﾃﾞ④</t>
    <phoneticPr fontId="23"/>
  </si>
  <si>
    <t>3/8 ATS①</t>
    <phoneticPr fontId="23"/>
  </si>
  <si>
    <t>3/8 ｲﾜ①</t>
  </si>
  <si>
    <t>2/22 ｿﾃﾞ②</t>
    <phoneticPr fontId="23"/>
  </si>
  <si>
    <t>2/22 ｿﾃﾞ③</t>
    <phoneticPr fontId="23"/>
  </si>
  <si>
    <t>3/1 ATS④</t>
    <phoneticPr fontId="23"/>
  </si>
  <si>
    <t>3/8 ATS③</t>
    <phoneticPr fontId="23"/>
  </si>
  <si>
    <t>3/1 ｿﾃﾞ②</t>
    <phoneticPr fontId="23"/>
  </si>
  <si>
    <t>3/8 ｲﾜ④</t>
    <phoneticPr fontId="23"/>
  </si>
  <si>
    <t>2/22 ｿﾃﾞ⑤</t>
    <phoneticPr fontId="23"/>
  </si>
  <si>
    <t>2/28 ﾔ④</t>
    <phoneticPr fontId="23"/>
  </si>
  <si>
    <t>3/1 ｿﾃﾞ④</t>
    <phoneticPr fontId="23"/>
  </si>
  <si>
    <t>3/8 ATS②</t>
    <phoneticPr fontId="23"/>
  </si>
  <si>
    <t>3/8 ｲﾜ②</t>
    <phoneticPr fontId="23"/>
  </si>
  <si>
    <t>3/1 ATS①</t>
    <phoneticPr fontId="23"/>
  </si>
  <si>
    <t>3/1 ｿﾃﾞ③</t>
    <phoneticPr fontId="23"/>
  </si>
  <si>
    <t>3/1 ATS②</t>
    <phoneticPr fontId="23"/>
  </si>
  <si>
    <t>3/1 ｿﾃﾞ①</t>
    <phoneticPr fontId="23"/>
  </si>
  <si>
    <t>3/1 ATS③</t>
    <phoneticPr fontId="23"/>
  </si>
  <si>
    <t>2/28 ﾔ③</t>
    <phoneticPr fontId="23"/>
  </si>
  <si>
    <t>3/1 ﾃB①</t>
    <phoneticPr fontId="23"/>
  </si>
  <si>
    <t>3/1 ﾃB③</t>
    <phoneticPr fontId="23"/>
  </si>
  <si>
    <t>3/8 ｲﾜ③</t>
    <phoneticPr fontId="23"/>
  </si>
  <si>
    <t>2/28 ｼ①</t>
    <phoneticPr fontId="23"/>
  </si>
  <si>
    <t>2/28 ｼ②</t>
    <phoneticPr fontId="23"/>
  </si>
  <si>
    <t>2/28 ｼ③</t>
    <phoneticPr fontId="23"/>
  </si>
  <si>
    <t>3/8 ATS④</t>
    <phoneticPr fontId="23"/>
  </si>
  <si>
    <t>2/28 ﾔ②</t>
    <phoneticPr fontId="23"/>
  </si>
  <si>
    <t>3/8 ｲﾜ⑤</t>
    <phoneticPr fontId="23"/>
  </si>
  <si>
    <t>2/28 ｽD③</t>
    <phoneticPr fontId="23"/>
  </si>
  <si>
    <t>2/28 ﾔ①</t>
    <phoneticPr fontId="23"/>
  </si>
  <si>
    <t>3/8 ｲﾜ⑥</t>
    <phoneticPr fontId="23"/>
  </si>
  <si>
    <t>2/28 ｽD②</t>
    <phoneticPr fontId="23"/>
  </si>
  <si>
    <t>2/28 ｽB①</t>
    <phoneticPr fontId="23"/>
  </si>
  <si>
    <t>2/28 ｽC④</t>
    <phoneticPr fontId="23"/>
  </si>
  <si>
    <t>3/7 ｼ①</t>
    <phoneticPr fontId="23"/>
  </si>
  <si>
    <t>2/28 ｽC③</t>
    <phoneticPr fontId="23"/>
  </si>
  <si>
    <t>3/7 ｼ③</t>
    <phoneticPr fontId="23"/>
  </si>
  <si>
    <t>2/28 ｽD①</t>
    <phoneticPr fontId="23"/>
  </si>
  <si>
    <t>3/7 ｼ⑤</t>
    <phoneticPr fontId="23"/>
  </si>
  <si>
    <t>3/1 ﾃB②</t>
    <phoneticPr fontId="23"/>
  </si>
  <si>
    <t>3/7 ｼ④</t>
    <phoneticPr fontId="23"/>
  </si>
  <si>
    <t>2/28 ｽC①</t>
    <phoneticPr fontId="23"/>
  </si>
  <si>
    <t>3/7 ｼ②</t>
    <phoneticPr fontId="23"/>
  </si>
  <si>
    <t>2/28 ｽB④</t>
    <phoneticPr fontId="23"/>
  </si>
  <si>
    <t>2/28 ｽC②</t>
    <phoneticPr fontId="23"/>
  </si>
  <si>
    <t>7</t>
    <phoneticPr fontId="23"/>
  </si>
  <si>
    <t>3</t>
    <phoneticPr fontId="23"/>
  </si>
  <si>
    <t>8</t>
    <phoneticPr fontId="23"/>
  </si>
  <si>
    <t>2/28 スB②</t>
  </si>
  <si>
    <t>2/28 ｽB③</t>
  </si>
  <si>
    <t>積雪のため順延（3/20 CFA幕張へ移動）</t>
    <rPh sb="0" eb="2">
      <t>セキセツ</t>
    </rPh>
    <rPh sb="5" eb="7">
      <t>ジュンエン</t>
    </rPh>
    <rPh sb="16" eb="18">
      <t>マクハリ</t>
    </rPh>
    <rPh sb="19" eb="21">
      <t>イドウ</t>
    </rPh>
    <phoneticPr fontId="23"/>
  </si>
  <si>
    <t>積雪のため順延（再考）</t>
    <rPh sb="0" eb="2">
      <t>セキセツ</t>
    </rPh>
    <rPh sb="5" eb="7">
      <t>ジュンエン</t>
    </rPh>
    <rPh sb="8" eb="10">
      <t>サイコウ</t>
    </rPh>
    <phoneticPr fontId="23"/>
  </si>
  <si>
    <t>積雪のため順延（2/11 スポレクBへ移動）</t>
    <rPh sb="0" eb="2">
      <t>セキセツ</t>
    </rPh>
    <rPh sb="5" eb="7">
      <t>ジュンエン</t>
    </rPh>
    <rPh sb="19" eb="21">
      <t>イドウ</t>
    </rPh>
    <phoneticPr fontId="23"/>
  </si>
  <si>
    <t>積雪のため順延（2/11 天台A、2/14 天台Aへ移動）</t>
    <rPh sb="0" eb="2">
      <t>セキセツ</t>
    </rPh>
    <rPh sb="5" eb="7">
      <t>ジュンエン</t>
    </rPh>
    <rPh sb="13" eb="15">
      <t>テンダイ</t>
    </rPh>
    <rPh sb="22" eb="24">
      <t>テンダイ</t>
    </rPh>
    <rPh sb="26" eb="28">
      <t>イドウ</t>
    </rPh>
    <phoneticPr fontId="23"/>
  </si>
  <si>
    <t>大倉商50,55浜野シ</t>
  </si>
  <si>
    <t>ブラゼンチン,大倉商40</t>
  </si>
  <si>
    <t>1985八千代,エスペ50</t>
  </si>
  <si>
    <t>MITシニア,市原シニア</t>
  </si>
  <si>
    <t>７-15時</t>
    <rPh sb="4" eb="5">
      <t>ジ</t>
    </rPh>
    <phoneticPr fontId="23"/>
  </si>
  <si>
    <t>3/20 CFA①</t>
    <phoneticPr fontId="23"/>
  </si>
  <si>
    <t>3/20 CFA②</t>
    <phoneticPr fontId="23"/>
  </si>
  <si>
    <t>第3試合敗者</t>
    <rPh sb="0" eb="1">
      <t>ダイ</t>
    </rPh>
    <rPh sb="2" eb="4">
      <t>シアイ</t>
    </rPh>
    <phoneticPr fontId="23"/>
  </si>
  <si>
    <t>第1試合敗者</t>
    <rPh sb="0" eb="1">
      <t>ダイ</t>
    </rPh>
    <rPh sb="2" eb="4">
      <t>シアイ</t>
    </rPh>
    <rPh sb="4" eb="6">
      <t>ハイシャ</t>
    </rPh>
    <phoneticPr fontId="23"/>
  </si>
  <si>
    <t>第2試合敗者</t>
    <rPh sb="0" eb="1">
      <t>ダイ</t>
    </rPh>
    <rPh sb="2" eb="4">
      <t>シアイ</t>
    </rPh>
    <phoneticPr fontId="23"/>
  </si>
  <si>
    <t>第4試合敗者</t>
    <rPh sb="0" eb="1">
      <t>ダイ</t>
    </rPh>
    <rPh sb="2" eb="4">
      <t>シアイ</t>
    </rPh>
    <rPh sb="4" eb="6">
      <t>ハイシャ</t>
    </rPh>
    <phoneticPr fontId="23"/>
  </si>
  <si>
    <t>A第3試合敗者</t>
    <phoneticPr fontId="23"/>
  </si>
  <si>
    <t>B第3試合敗者</t>
    <phoneticPr fontId="23"/>
  </si>
  <si>
    <t>3/22 ATS③</t>
    <phoneticPr fontId="23"/>
  </si>
  <si>
    <t>3/22 ATS④</t>
    <phoneticPr fontId="23"/>
  </si>
  <si>
    <t>3/20 ﾅﾙ④</t>
    <phoneticPr fontId="23"/>
  </si>
  <si>
    <t>3/15 ｼ④</t>
    <phoneticPr fontId="23"/>
  </si>
  <si>
    <t>3/22 CFA①</t>
    <phoneticPr fontId="23"/>
  </si>
  <si>
    <t>3/22 CFA②</t>
    <phoneticPr fontId="23"/>
  </si>
  <si>
    <t>3/22 CFA③</t>
    <phoneticPr fontId="23"/>
  </si>
  <si>
    <t>3/15 ｼ②</t>
    <phoneticPr fontId="23"/>
  </si>
  <si>
    <t>3/22 ｼ②</t>
    <phoneticPr fontId="23"/>
  </si>
  <si>
    <t>3/22 ｶﾓ②</t>
    <phoneticPr fontId="23"/>
  </si>
  <si>
    <t>3/22 ｶﾓ④</t>
    <phoneticPr fontId="23"/>
  </si>
  <si>
    <t>3/15 ﾅﾙ①</t>
    <phoneticPr fontId="23"/>
  </si>
  <si>
    <t>3/22 ATS①</t>
    <phoneticPr fontId="23"/>
  </si>
  <si>
    <t>3/22 ATS②</t>
    <phoneticPr fontId="23"/>
  </si>
  <si>
    <t>3/15 ﾅﾙ③</t>
    <phoneticPr fontId="23"/>
  </si>
  <si>
    <t>3/22 ｼ④</t>
    <phoneticPr fontId="23"/>
  </si>
  <si>
    <t>3/14 ｶﾓ②</t>
    <phoneticPr fontId="23"/>
  </si>
  <si>
    <t>3/14 ｱ②</t>
    <phoneticPr fontId="23"/>
  </si>
  <si>
    <t>3/20 CFA③</t>
    <phoneticPr fontId="23"/>
  </si>
  <si>
    <t>3/15 ﾅﾙ④</t>
    <phoneticPr fontId="23"/>
  </si>
  <si>
    <t>3/15 ﾅﾙ②</t>
    <phoneticPr fontId="23"/>
  </si>
  <si>
    <t>3/15 ｼ③</t>
    <phoneticPr fontId="23"/>
  </si>
  <si>
    <t>3/22 CFA④</t>
    <phoneticPr fontId="23"/>
  </si>
  <si>
    <t>3/22 ｶﾓ⑤</t>
    <phoneticPr fontId="23"/>
  </si>
  <si>
    <t>3/21 ﾃA③</t>
    <phoneticPr fontId="23"/>
  </si>
  <si>
    <t>3/14 ｱ③</t>
    <phoneticPr fontId="23"/>
  </si>
  <si>
    <t>3/22 ｼ①</t>
    <phoneticPr fontId="23"/>
  </si>
  <si>
    <t>3/22 ｼ⑤</t>
    <phoneticPr fontId="23"/>
  </si>
  <si>
    <t>3/22 ｶﾓ①</t>
    <phoneticPr fontId="23"/>
  </si>
  <si>
    <t>3/14 ｶﾓ③</t>
    <phoneticPr fontId="23"/>
  </si>
  <si>
    <t>3/20 ﾅﾙ②</t>
    <phoneticPr fontId="23"/>
  </si>
  <si>
    <t>3/20 ﾅﾙ③</t>
    <phoneticPr fontId="23"/>
  </si>
  <si>
    <t>3/21 ﾃA①</t>
    <phoneticPr fontId="23"/>
  </si>
  <si>
    <t>3/15 ｼ①</t>
    <phoneticPr fontId="23"/>
  </si>
  <si>
    <t>3/22 ｶﾓ③</t>
    <phoneticPr fontId="23"/>
  </si>
  <si>
    <t>3/14 ｶﾓ①</t>
    <phoneticPr fontId="23"/>
  </si>
  <si>
    <t>3/20 ﾅﾙ①</t>
    <phoneticPr fontId="23"/>
  </si>
  <si>
    <t>3/20 ﾃB②</t>
    <phoneticPr fontId="23"/>
  </si>
  <si>
    <t>3/20 ﾃB④</t>
    <phoneticPr fontId="23"/>
  </si>
  <si>
    <t>3/21 ﾃA④</t>
    <phoneticPr fontId="23"/>
  </si>
  <si>
    <t>3/20 ﾅﾙ⑤</t>
    <phoneticPr fontId="23"/>
  </si>
  <si>
    <t>3/21 ﾃA②</t>
    <phoneticPr fontId="23"/>
  </si>
  <si>
    <t>3/14 ﾃB③</t>
    <phoneticPr fontId="23"/>
  </si>
  <si>
    <t>3/20 ﾃB③</t>
    <phoneticPr fontId="23"/>
  </si>
  <si>
    <t>3/20 ﾃB⑤</t>
    <phoneticPr fontId="23"/>
  </si>
  <si>
    <t>3/14 ﾃB①</t>
    <phoneticPr fontId="23"/>
  </si>
  <si>
    <t>3/14 ﾃB②</t>
    <phoneticPr fontId="23"/>
  </si>
  <si>
    <t>3/20 ﾃB①</t>
    <phoneticPr fontId="23"/>
  </si>
  <si>
    <t>3/14 ﾃB④</t>
    <phoneticPr fontId="23"/>
  </si>
  <si>
    <t>3/20 ﾃA②</t>
    <phoneticPr fontId="23"/>
  </si>
  <si>
    <t>3/14 ﾃA⑤</t>
    <phoneticPr fontId="23"/>
  </si>
  <si>
    <t>3/14 ﾃB⑤</t>
    <phoneticPr fontId="23"/>
  </si>
  <si>
    <t>3/20 ﾃA④</t>
    <phoneticPr fontId="23"/>
  </si>
  <si>
    <t>3/14 ﾃA③</t>
    <phoneticPr fontId="23"/>
  </si>
  <si>
    <t>3/14 ﾃA①</t>
    <phoneticPr fontId="23"/>
  </si>
  <si>
    <t>3/14 ﾃA②</t>
    <phoneticPr fontId="23"/>
  </si>
  <si>
    <t>3/20 ﾃA①</t>
    <phoneticPr fontId="23"/>
  </si>
  <si>
    <t>3/14 ﾃA④</t>
    <phoneticPr fontId="23"/>
  </si>
  <si>
    <t>3/20 ﾃA③</t>
    <phoneticPr fontId="23"/>
  </si>
  <si>
    <t>雨天、グランド保護のため順延（3/29 CFA幕張へ移動）</t>
    <rPh sb="0" eb="2">
      <t>ウテン</t>
    </rPh>
    <rPh sb="7" eb="9">
      <t>ホゴ</t>
    </rPh>
    <rPh sb="12" eb="14">
      <t>ジュンエン</t>
    </rPh>
    <rPh sb="23" eb="25">
      <t>マクハリ</t>
    </rPh>
    <rPh sb="26" eb="28">
      <t>イドウ</t>
    </rPh>
    <phoneticPr fontId="23"/>
  </si>
  <si>
    <t>3/29 CFA②</t>
    <phoneticPr fontId="23"/>
  </si>
  <si>
    <t>3/29 CFA①</t>
    <phoneticPr fontId="23"/>
  </si>
  <si>
    <t>3/29 CFA③</t>
    <phoneticPr fontId="23"/>
  </si>
  <si>
    <t>3/29 CFA④</t>
    <phoneticPr fontId="23"/>
  </si>
  <si>
    <t>市船OB40</t>
  </si>
  <si>
    <t>佐倉シ40</t>
    <phoneticPr fontId="23"/>
  </si>
  <si>
    <t>45八千代</t>
  </si>
  <si>
    <t>市船OB50</t>
  </si>
  <si>
    <t>古河シ70</t>
  </si>
  <si>
    <t>千葉70</t>
  </si>
  <si>
    <t>11</t>
    <phoneticPr fontId="23"/>
  </si>
  <si>
    <t>選手権予備日</t>
    <rPh sb="0" eb="3">
      <t>センシュケン</t>
    </rPh>
    <rPh sb="3" eb="5">
      <t>ヨビ</t>
    </rPh>
    <rPh sb="5" eb="6">
      <t>ヒ</t>
    </rPh>
    <phoneticPr fontId="23"/>
  </si>
  <si>
    <t>キャンセル</t>
    <phoneticPr fontId="23"/>
  </si>
  <si>
    <t>3/20 ﾃA⑤</t>
    <phoneticPr fontId="23"/>
  </si>
  <si>
    <t>3/22 ｼ③</t>
  </si>
  <si>
    <t>3/14 ｱ①</t>
  </si>
  <si>
    <t>7-13時</t>
    <rPh sb="4" eb="5">
      <t>ジ</t>
    </rPh>
    <phoneticPr fontId="23"/>
  </si>
  <si>
    <t>9:00-16:00</t>
    <phoneticPr fontId="23"/>
  </si>
  <si>
    <t>フクスク</t>
    <phoneticPr fontId="23"/>
  </si>
  <si>
    <t>第１回救急救命講習</t>
    <rPh sb="0" eb="1">
      <t>ダイ</t>
    </rPh>
    <rPh sb="2" eb="3">
      <t>カイ</t>
    </rPh>
    <rPh sb="3" eb="5">
      <t>キュウキュウ</t>
    </rPh>
    <rPh sb="5" eb="7">
      <t>キュウメイ</t>
    </rPh>
    <rPh sb="7" eb="9">
      <t>コウシュウ</t>
    </rPh>
    <phoneticPr fontId="23"/>
  </si>
  <si>
    <t>13-17時</t>
    <rPh sb="5" eb="6">
      <t>ジ</t>
    </rPh>
    <phoneticPr fontId="23"/>
  </si>
  <si>
    <t>2026/4/25-26</t>
    <phoneticPr fontId="23"/>
  </si>
  <si>
    <t>全国シニア関東予選O-50　茨城県ひたちなか（選手権優勝チーム）</t>
    <rPh sb="0" eb="2">
      <t>ゼンコク</t>
    </rPh>
    <rPh sb="5" eb="7">
      <t>カントウ</t>
    </rPh>
    <rPh sb="7" eb="9">
      <t>ヨセン</t>
    </rPh>
    <rPh sb="14" eb="17">
      <t>イバラキケン</t>
    </rPh>
    <rPh sb="23" eb="26">
      <t>センシュケン</t>
    </rPh>
    <rPh sb="26" eb="28">
      <t>ユウショウ</t>
    </rPh>
    <phoneticPr fontId="23"/>
  </si>
  <si>
    <t>姉崎S</t>
    <rPh sb="0" eb="2">
      <t>アネサキ</t>
    </rPh>
    <phoneticPr fontId="23"/>
  </si>
  <si>
    <t>関東CL</t>
    <rPh sb="0" eb="2">
      <t>カントウ</t>
    </rPh>
    <phoneticPr fontId="23"/>
  </si>
  <si>
    <t>2026/5/9-10</t>
    <phoneticPr fontId="23"/>
  </si>
  <si>
    <t>KTFA　O-６０埼玉大会　（習台シ６０）</t>
    <rPh sb="9" eb="11">
      <t>サイタマ</t>
    </rPh>
    <rPh sb="11" eb="13">
      <t>タイカイ</t>
    </rPh>
    <rPh sb="15" eb="16">
      <t>ナラ</t>
    </rPh>
    <rPh sb="16" eb="17">
      <t>ダイ</t>
    </rPh>
    <phoneticPr fontId="23"/>
  </si>
  <si>
    <t>スポレクA</t>
    <phoneticPr fontId="23"/>
  </si>
  <si>
    <t>8-15時</t>
    <rPh sb="4" eb="5">
      <t>ジ</t>
    </rPh>
    <phoneticPr fontId="23"/>
  </si>
  <si>
    <t>2026/5/22-24</t>
    <phoneticPr fontId="23"/>
  </si>
  <si>
    <t>全国シニアO-６０宮崎県大会　（八千代６０）</t>
    <rPh sb="0" eb="2">
      <t>ゼンコク</t>
    </rPh>
    <rPh sb="9" eb="12">
      <t>ミヤザキケン</t>
    </rPh>
    <rPh sb="12" eb="14">
      <t>タイカイ</t>
    </rPh>
    <rPh sb="16" eb="19">
      <t>ヤチヨ</t>
    </rPh>
    <phoneticPr fontId="23"/>
  </si>
  <si>
    <t>17-21時</t>
    <rPh sb="5" eb="6">
      <t>ジ</t>
    </rPh>
    <phoneticPr fontId="23"/>
  </si>
  <si>
    <t>第２回救急救命講習</t>
    <rPh sb="0" eb="1">
      <t>ダイ</t>
    </rPh>
    <rPh sb="2" eb="3">
      <t>カイ</t>
    </rPh>
    <rPh sb="3" eb="5">
      <t>キュウキュウ</t>
    </rPh>
    <rPh sb="5" eb="7">
      <t>キュウメイ</t>
    </rPh>
    <rPh sb="7" eb="9">
      <t>コウシュウ</t>
    </rPh>
    <phoneticPr fontId="23"/>
  </si>
  <si>
    <t>東総G</t>
    <rPh sb="0" eb="2">
      <t>トウソウ</t>
    </rPh>
    <phoneticPr fontId="23"/>
  </si>
  <si>
    <t>2026/6/20-21</t>
    <phoneticPr fontId="23"/>
  </si>
  <si>
    <t>全国シニア関東予選O-40　東京都駒沢サッカー場　（選手権優勝チーム）</t>
    <rPh sb="0" eb="2">
      <t>ゼンコク</t>
    </rPh>
    <rPh sb="5" eb="7">
      <t>カントウ</t>
    </rPh>
    <rPh sb="7" eb="9">
      <t>ヨセン</t>
    </rPh>
    <rPh sb="14" eb="17">
      <t>トウキョウト</t>
    </rPh>
    <rPh sb="17" eb="19">
      <t>コマザワ</t>
    </rPh>
    <rPh sb="23" eb="24">
      <t>ジョウ</t>
    </rPh>
    <rPh sb="26" eb="29">
      <t>センシュケン</t>
    </rPh>
    <rPh sb="29" eb="31">
      <t>ユウショウ</t>
    </rPh>
    <phoneticPr fontId="23"/>
  </si>
  <si>
    <t>2026/6/20-22</t>
    <phoneticPr fontId="23"/>
  </si>
  <si>
    <t>全国シニア大会　O-50　岡山県　（関東勝ち上がり確認）</t>
    <rPh sb="0" eb="2">
      <t>ゼンコク</t>
    </rPh>
    <rPh sb="5" eb="7">
      <t>タイカイ</t>
    </rPh>
    <rPh sb="13" eb="15">
      <t>オカヤマ</t>
    </rPh>
    <rPh sb="15" eb="16">
      <t>ケン</t>
    </rPh>
    <rPh sb="18" eb="20">
      <t>カントウ</t>
    </rPh>
    <rPh sb="20" eb="21">
      <t>カ</t>
    </rPh>
    <rPh sb="22" eb="23">
      <t>ア</t>
    </rPh>
    <rPh sb="25" eb="27">
      <t>カクニン</t>
    </rPh>
    <phoneticPr fontId="23"/>
  </si>
  <si>
    <t>大網白里</t>
    <rPh sb="0" eb="2">
      <t>オオアミ</t>
    </rPh>
    <rPh sb="2" eb="4">
      <t>シラサト</t>
    </rPh>
    <phoneticPr fontId="23"/>
  </si>
  <si>
    <t>警告</t>
  </si>
  <si>
    <t>西宮博章</t>
  </si>
  <si>
    <t>ラフ</t>
  </si>
  <si>
    <t>ラフプレー</t>
  </si>
  <si>
    <t>警告</t>
    <phoneticPr fontId="23"/>
  </si>
  <si>
    <t>袖ヶ浦シ40</t>
    <rPh sb="0" eb="3">
      <t>ソデガウラ</t>
    </rPh>
    <phoneticPr fontId="23"/>
  </si>
  <si>
    <t>佐藤雅則</t>
    <phoneticPr fontId="23"/>
  </si>
  <si>
    <t>千葉40</t>
    <rPh sb="0" eb="1">
      <t>チバ</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</si>
</sst>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176" formatCode="[$-411]ggge&quot;年&quot;m&quot;月&quot;d&quot;日&quot;;@"/>
    <numFmt numFmtId="177" formatCode="0_);[Red]\(0\)"/>
    <numFmt numFmtId="178" formatCode="m/d;@"/>
    <numFmt numFmtId="179" formatCode="m/d"/>
    <numFmt numFmtId="180" formatCode="yyyy/m/d;@"/>
    <numFmt numFmtId="181" formatCode="0_ "/>
    <numFmt numFmtId="182" formatCode="[$-411]General"/>
    <numFmt numFmtId="183" formatCode="[$￥-411]#,##0;[Red]&quot;-&quot;[$￥-411]#,##0"/>
    <numFmt numFmtId="184" formatCode="\\#,##0;[Red]&quot;\-&quot;#,##0"/>
    <numFmt numFmtId="185" formatCode="m&quot;月&quot;d&quot;日&quot;;@"/>
    <numFmt numFmtId="186" formatCode="0_ ;[Red]\-0\ "/>
    <numFmt numFmtId="187" formatCode="#,##0.00000;[Red]\-#,##0.00000"/>
    <numFmt numFmtId="188" formatCode="#,##0.000;[Red]\-#,##0.000"/>
    <numFmt numFmtId="189" formatCode="#,##0_);\(#,##0\)"/>
  </numFmts>
  <fonts count="136">
    <font>
      <sz val="10"/>
      <color theme="1"/>
      <name val="ＭＳ Ｐ明朝"/>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name val="ＭＳ Ｐ明朝"/>
      <family val="1"/>
      <charset val="128"/>
    </font>
    <font>
      <sz val="6"/>
      <name val="ＭＳ Ｐ明朝"/>
      <family val="2"/>
      <charset val="128"/>
    </font>
    <font>
      <sz val="6"/>
      <name val="ＭＳ Ｐ明朝"/>
      <family val="1"/>
      <charset val="128"/>
    </font>
    <font>
      <sz val="6"/>
      <name val="ＭＳ Ｐゴシック"/>
      <family val="3"/>
      <charset val="128"/>
    </font>
    <font>
      <sz val="10"/>
      <name val="ＭＳ Ｐ明朝"/>
      <family val="1"/>
      <charset val="128"/>
    </font>
    <font>
      <sz val="6"/>
      <name val="游ゴシック"/>
      <family val="2"/>
      <charset val="128"/>
      <scheme val="minor"/>
    </font>
    <font>
      <u/>
      <sz val="10"/>
      <color indexed="12"/>
      <name val="ＭＳ Ｐ明朝"/>
      <family val="1"/>
      <charset val="128"/>
    </font>
    <font>
      <sz val="10"/>
      <color indexed="64"/>
      <name val="ＭＳ Ｐ明朝"/>
      <family val="1"/>
    </font>
    <font>
      <sz val="10"/>
      <color indexed="8"/>
      <name val="ＭＳ Ｐ明朝"/>
      <family val="1"/>
      <charset val="128"/>
    </font>
    <font>
      <sz val="11"/>
      <color theme="1"/>
      <name val="游ゴシック"/>
      <family val="3"/>
      <charset val="128"/>
      <scheme val="minor"/>
    </font>
    <font>
      <u/>
      <sz val="11"/>
      <color indexed="12"/>
      <name val="ＭＳ Ｐゴシック"/>
      <family val="3"/>
      <charset val="128"/>
    </font>
    <font>
      <sz val="12"/>
      <color indexed="8"/>
      <name val="ＭＳ Ｐゴシック"/>
      <family val="3"/>
      <charset val="128"/>
    </font>
    <font>
      <sz val="11"/>
      <color theme="1"/>
      <name val="游ゴシック"/>
      <family val="2"/>
      <charset val="128"/>
      <scheme val="minor"/>
    </font>
    <font>
      <u/>
      <sz val="10"/>
      <color theme="10"/>
      <name val="ＭＳ Ｐ明朝"/>
      <family val="1"/>
      <charset val="128"/>
    </font>
    <font>
      <b/>
      <sz val="18"/>
      <color indexed="56"/>
      <name val="ＭＳ Ｐゴシック"/>
      <family val="3"/>
      <charset val="128"/>
    </font>
    <font>
      <sz val="10"/>
      <color indexed="9"/>
      <name val="ＭＳ Ｐ明朝"/>
      <family val="1"/>
      <charset val="128"/>
    </font>
    <font>
      <sz val="11"/>
      <color theme="1"/>
      <name val="ＭＳ Ｐゴシック"/>
      <family val="3"/>
      <charset val="128"/>
    </font>
    <font>
      <sz val="11"/>
      <color indexed="8"/>
      <name val="ＭＳ Ｐゴシック"/>
      <family val="3"/>
      <charset val="128"/>
    </font>
    <font>
      <sz val="10"/>
      <color indexed="8"/>
      <name val="ＭＳ Ｐゴシック"/>
      <family val="3"/>
      <charset val="128"/>
    </font>
    <font>
      <sz val="11"/>
      <color indexed="9"/>
      <name val="ＭＳ Ｐゴシック"/>
      <family val="3"/>
      <charset val="128"/>
    </font>
    <font>
      <b/>
      <sz val="11"/>
      <color indexed="9"/>
      <name val="ＭＳ Ｐゴシック"/>
      <family val="3"/>
      <charset val="128"/>
    </font>
    <font>
      <sz val="12"/>
      <color indexed="9"/>
      <name val="ＭＳ Ｐゴシック"/>
      <family val="3"/>
      <charset val="128"/>
    </font>
    <font>
      <sz val="10"/>
      <color indexed="16"/>
      <name val="ＭＳ Ｐ明朝"/>
      <family val="1"/>
      <charset val="128"/>
    </font>
    <font>
      <sz val="11"/>
      <color indexed="8"/>
      <name val="ＭＳ Ｐゴシック1"/>
      <family val="3"/>
      <charset val="128"/>
    </font>
    <font>
      <sz val="10"/>
      <color indexed="23"/>
      <name val="ＭＳ Ｐ明朝"/>
      <family val="1"/>
      <charset val="128"/>
    </font>
    <font>
      <sz val="10"/>
      <color indexed="58"/>
      <name val="ＭＳ Ｐ明朝"/>
      <family val="1"/>
      <charset val="128"/>
    </font>
    <font>
      <b/>
      <i/>
      <sz val="16"/>
      <color indexed="8"/>
      <name val="Arial"/>
      <family val="2"/>
    </font>
    <font>
      <sz val="10"/>
      <color indexed="19"/>
      <name val="ＭＳ Ｐ明朝"/>
      <family val="1"/>
      <charset val="128"/>
    </font>
    <font>
      <sz val="10"/>
      <color indexed="63"/>
      <name val="ＭＳ Ｐ明朝"/>
      <family val="1"/>
      <charset val="128"/>
    </font>
    <font>
      <b/>
      <i/>
      <u/>
      <sz val="11"/>
      <color indexed="8"/>
      <name val="Arial"/>
      <family val="2"/>
    </font>
    <font>
      <sz val="11"/>
      <color indexed="60"/>
      <name val="ＭＳ Ｐゴシック"/>
      <family val="3"/>
      <charset val="128"/>
    </font>
    <font>
      <u/>
      <sz val="10"/>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2"/>
      <color indexed="8"/>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0"/>
      <color indexed="8"/>
      <name val="MS PMincho"/>
      <family val="1"/>
      <charset val="128"/>
    </font>
    <font>
      <sz val="12"/>
      <color indexed="60"/>
      <name val="ＭＳ Ｐゴシック"/>
      <family val="3"/>
      <charset val="128"/>
    </font>
    <font>
      <sz val="14"/>
      <name val="ＭＳ 明朝"/>
      <family val="1"/>
      <charset val="128"/>
    </font>
    <font>
      <sz val="11"/>
      <color indexed="17"/>
      <name val="ＭＳ Ｐゴシック"/>
      <family val="3"/>
      <charset val="128"/>
    </font>
    <font>
      <u/>
      <sz val="11"/>
      <color theme="10"/>
      <name val="游ゴシック"/>
      <family val="2"/>
      <scheme val="minor"/>
    </font>
    <font>
      <sz val="10"/>
      <color theme="1"/>
      <name val="ＭＳ Ｐ明朝"/>
      <family val="2"/>
      <charset val="128"/>
    </font>
    <font>
      <sz val="10"/>
      <name val="Meiryo UI"/>
      <family val="3"/>
      <charset val="128"/>
    </font>
    <font>
      <sz val="10"/>
      <color theme="1"/>
      <name val="Meiryo UI"/>
      <family val="3"/>
      <charset val="128"/>
    </font>
    <font>
      <sz val="12"/>
      <name val="Meiryo UI"/>
      <family val="3"/>
      <charset val="128"/>
    </font>
    <font>
      <sz val="11"/>
      <name val="Meiryo UI"/>
      <family val="3"/>
      <charset val="128"/>
    </font>
    <font>
      <u/>
      <sz val="11"/>
      <name val="Meiryo UI"/>
      <family val="3"/>
      <charset val="128"/>
    </font>
    <font>
      <sz val="11"/>
      <color indexed="10"/>
      <name val="Meiryo UI"/>
      <family val="3"/>
      <charset val="128"/>
    </font>
    <font>
      <sz val="10"/>
      <color indexed="64"/>
      <name val="Meiryo UI"/>
      <family val="3"/>
      <charset val="128"/>
    </font>
    <font>
      <sz val="9"/>
      <name val="Meiryo UI"/>
      <family val="3"/>
      <charset val="128"/>
    </font>
    <font>
      <sz val="10"/>
      <color indexed="10"/>
      <name val="Meiryo UI"/>
      <family val="3"/>
      <charset val="128"/>
    </font>
    <font>
      <u/>
      <sz val="10"/>
      <color rgb="FFFF0000"/>
      <name val="Meiryo UI"/>
      <family val="3"/>
      <charset val="128"/>
    </font>
    <font>
      <u/>
      <sz val="10"/>
      <color indexed="64"/>
      <name val="Meiryo UI"/>
      <family val="3"/>
      <charset val="128"/>
    </font>
    <font>
      <u/>
      <sz val="10"/>
      <name val="Meiryo UI"/>
      <family val="3"/>
      <charset val="128"/>
    </font>
    <font>
      <sz val="10"/>
      <color indexed="12"/>
      <name val="Meiryo UI"/>
      <family val="3"/>
      <charset val="128"/>
    </font>
    <font>
      <sz val="12"/>
      <color indexed="8"/>
      <name val="Meiryo UI"/>
      <family val="3"/>
      <charset val="128"/>
    </font>
    <font>
      <u/>
      <sz val="12"/>
      <color indexed="8"/>
      <name val="Meiryo UI"/>
      <family val="3"/>
      <charset val="128"/>
    </font>
    <font>
      <sz val="12"/>
      <color indexed="10"/>
      <name val="Meiryo UI"/>
      <family val="3"/>
      <charset val="128"/>
    </font>
    <font>
      <b/>
      <sz val="12"/>
      <color indexed="12"/>
      <name val="Meiryo UI"/>
      <family val="3"/>
      <charset val="128"/>
    </font>
    <font>
      <sz val="10"/>
      <color indexed="8"/>
      <name val="Meiryo UI"/>
      <family val="3"/>
      <charset val="128"/>
    </font>
    <font>
      <b/>
      <sz val="14"/>
      <color indexed="12"/>
      <name val="Meiryo UI"/>
      <family val="3"/>
      <charset val="128"/>
    </font>
    <font>
      <sz val="14"/>
      <color indexed="8"/>
      <name val="Meiryo UI"/>
      <family val="3"/>
      <charset val="128"/>
    </font>
    <font>
      <u/>
      <sz val="10"/>
      <color indexed="12"/>
      <name val="Meiryo UI"/>
      <family val="3"/>
      <charset val="128"/>
    </font>
    <font>
      <sz val="12"/>
      <color indexed="12"/>
      <name val="Meiryo UI"/>
      <family val="3"/>
      <charset val="128"/>
    </font>
    <font>
      <sz val="11"/>
      <color indexed="8"/>
      <name val="Meiryo UI"/>
      <family val="3"/>
      <charset val="128"/>
    </font>
    <font>
      <sz val="14"/>
      <name val="Meiryo UI"/>
      <family val="3"/>
      <charset val="128"/>
    </font>
    <font>
      <u/>
      <sz val="12"/>
      <color rgb="FFFF0000"/>
      <name val="Meiryo UI"/>
      <family val="3"/>
      <charset val="128"/>
    </font>
    <font>
      <sz val="12"/>
      <color rgb="FFFF0000"/>
      <name val="Meiryo UI"/>
      <family val="3"/>
      <charset val="128"/>
    </font>
    <font>
      <u/>
      <sz val="12"/>
      <color rgb="FF0033CC"/>
      <name val="Meiryo UI"/>
      <family val="3"/>
      <charset val="128"/>
    </font>
    <font>
      <sz val="9"/>
      <color indexed="8"/>
      <name val="Meiryo UI"/>
      <family val="3"/>
      <charset val="128"/>
    </font>
    <font>
      <b/>
      <u/>
      <sz val="11"/>
      <color rgb="FF0033CC"/>
      <name val="Meiryo UI"/>
      <family val="3"/>
      <charset val="128"/>
    </font>
    <font>
      <u/>
      <sz val="11"/>
      <color indexed="10"/>
      <name val="Meiryo UI"/>
      <family val="3"/>
      <charset val="128"/>
    </font>
    <font>
      <b/>
      <u/>
      <sz val="11"/>
      <color indexed="10"/>
      <name val="Meiryo UI"/>
      <family val="3"/>
      <charset val="128"/>
    </font>
    <font>
      <u val="double"/>
      <sz val="10"/>
      <name val="Meiryo UI"/>
      <family val="3"/>
      <charset val="128"/>
    </font>
    <font>
      <sz val="11"/>
      <color rgb="FF0000FF"/>
      <name val="Meiryo UI"/>
      <family val="3"/>
      <charset val="128"/>
    </font>
    <font>
      <u/>
      <sz val="11"/>
      <color rgb="FFFF0000"/>
      <name val="Meiryo UI"/>
      <family val="3"/>
      <charset val="128"/>
    </font>
    <font>
      <sz val="11"/>
      <color indexed="57"/>
      <name val="Meiryo UI"/>
      <family val="3"/>
      <charset val="128"/>
    </font>
    <font>
      <b/>
      <sz val="12"/>
      <name val="Meiryo UI"/>
      <family val="3"/>
      <charset val="128"/>
    </font>
    <font>
      <sz val="10"/>
      <color rgb="FFFF0000"/>
      <name val="Meiryo UI"/>
      <family val="3"/>
      <charset val="128"/>
    </font>
    <font>
      <sz val="10"/>
      <color rgb="FF0000FF"/>
      <name val="Meiryo UI"/>
      <family val="3"/>
      <charset val="128"/>
    </font>
    <font>
      <sz val="10"/>
      <color indexed="57"/>
      <name val="Meiryo UI"/>
      <family val="3"/>
      <charset val="128"/>
    </font>
    <font>
      <sz val="10"/>
      <color indexed="48"/>
      <name val="Meiryo UI"/>
      <family val="3"/>
      <charset val="128"/>
    </font>
    <font>
      <sz val="11"/>
      <color theme="1"/>
      <name val="Meiryo UI"/>
      <family val="3"/>
      <charset val="128"/>
    </font>
    <font>
      <u val="double"/>
      <sz val="11"/>
      <color theme="1"/>
      <name val="Meiryo UI"/>
      <family val="3"/>
      <charset val="128"/>
    </font>
    <font>
      <b/>
      <sz val="12"/>
      <color indexed="8"/>
      <name val="Meiryo UI"/>
      <family val="3"/>
      <charset val="128"/>
    </font>
    <font>
      <b/>
      <sz val="10"/>
      <color indexed="64"/>
      <name val="Meiryo UI"/>
      <family val="3"/>
      <charset val="128"/>
    </font>
    <font>
      <u/>
      <sz val="10"/>
      <name val="ＭＳ Ｐ明朝"/>
      <family val="1"/>
      <charset val="128"/>
    </font>
    <font>
      <u/>
      <sz val="11"/>
      <color theme="10"/>
      <name val="游ゴシック"/>
      <family val="3"/>
      <charset val="128"/>
      <scheme val="minor"/>
    </font>
    <font>
      <u/>
      <sz val="11"/>
      <color theme="10"/>
      <name val="游ゴシック"/>
      <family val="2"/>
      <charset val="128"/>
      <scheme val="minor"/>
    </font>
    <font>
      <sz val="14"/>
      <color indexed="12"/>
      <name val="Meiryo UI"/>
      <family val="3"/>
      <charset val="128"/>
    </font>
    <font>
      <sz val="14"/>
      <color rgb="FFFF0000"/>
      <name val="Meiryo UI"/>
      <family val="3"/>
      <charset val="128"/>
    </font>
    <font>
      <sz val="14"/>
      <color indexed="10"/>
      <name val="Meiryo UI"/>
      <family val="3"/>
      <charset val="128"/>
    </font>
    <font>
      <strike/>
      <sz val="10"/>
      <color theme="1"/>
      <name val="Meiryo UI"/>
      <family val="3"/>
      <charset val="128"/>
    </font>
    <font>
      <strike/>
      <sz val="10"/>
      <name val="Meiryo UI"/>
      <family val="3"/>
      <charset val="128"/>
    </font>
    <font>
      <u/>
      <sz val="12"/>
      <name val="Meiryo UI"/>
      <family val="3"/>
      <charset val="128"/>
    </font>
    <font>
      <sz val="8"/>
      <name val="Meiryo UI"/>
      <family val="3"/>
      <charset val="128"/>
    </font>
    <font>
      <u/>
      <sz val="11"/>
      <color indexed="12"/>
      <name val="Meiryo UI"/>
      <family val="3"/>
      <charset val="128"/>
    </font>
    <font>
      <u/>
      <sz val="12"/>
      <color theme="10"/>
      <name val="Meiryo UI"/>
      <family val="3"/>
      <charset val="128"/>
    </font>
    <font>
      <sz val="11"/>
      <color theme="5"/>
      <name val="Meiryo UI"/>
      <family val="3"/>
      <charset val="128"/>
    </font>
    <font>
      <b/>
      <u/>
      <sz val="11"/>
      <color rgb="FFFF0000"/>
      <name val="ＭＳ Ｐ明朝"/>
      <family val="1"/>
      <charset val="128"/>
    </font>
    <font>
      <sz val="11"/>
      <color rgb="FFFF0000"/>
      <name val="Meiryo UI"/>
      <family val="3"/>
      <charset val="128"/>
    </font>
    <font>
      <b/>
      <sz val="10"/>
      <color rgb="FFFF0000"/>
      <name val="Meiryo UI"/>
      <family val="3"/>
      <charset val="128"/>
    </font>
    <font>
      <sz val="10"/>
      <color theme="4" tint="-0.249977111117893"/>
      <name val="Meiryo UI"/>
      <family val="3"/>
      <charset val="128"/>
    </font>
    <font>
      <b/>
      <sz val="10"/>
      <name val="Meiryo UI"/>
      <family val="3"/>
      <charset val="128"/>
    </font>
    <font>
      <b/>
      <sz val="10"/>
      <color indexed="10"/>
      <name val="Meiryo UI"/>
      <family val="3"/>
      <charset val="128"/>
    </font>
  </fonts>
  <fills count="67">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theme="0" tint="-0.249977111117893"/>
        <bgColor indexed="64"/>
      </patternFill>
    </fill>
    <fill>
      <patternFill patternType="solid">
        <fgColor rgb="FFFFCC99"/>
        <bgColor indexed="64"/>
      </patternFill>
    </fill>
    <fill>
      <patternFill patternType="solid">
        <fgColor rgb="FFFFFFCC"/>
        <bgColor indexed="64"/>
      </patternFill>
    </fill>
    <fill>
      <patternFill patternType="solid">
        <fgColor rgb="FFCCFFCC"/>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41"/>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8"/>
        <bgColor indexed="18"/>
      </patternFill>
    </fill>
    <fill>
      <patternFill patternType="solid">
        <fgColor indexed="23"/>
        <bgColor indexed="55"/>
      </patternFill>
    </fill>
    <fill>
      <patternFill patternType="solid">
        <fgColor indexed="41"/>
        <bgColor indexed="31"/>
      </patternFill>
    </fill>
    <fill>
      <patternFill patternType="solid">
        <fgColor indexed="24"/>
        <bgColor indexed="47"/>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5" tint="0.39997558519241921"/>
        <bgColor indexed="64"/>
      </patternFill>
    </fill>
    <fill>
      <patternFill patternType="gray0625"/>
    </fill>
    <fill>
      <patternFill patternType="solid">
        <fgColor indexed="44"/>
        <bgColor indexed="64"/>
      </patternFill>
    </fill>
    <fill>
      <patternFill patternType="solid">
        <fgColor indexed="42"/>
        <bgColor indexed="64"/>
      </patternFill>
    </fill>
    <fill>
      <patternFill patternType="solid">
        <fgColor indexed="43"/>
        <bgColor indexed="64"/>
      </patternFill>
    </fill>
    <fill>
      <patternFill patternType="solid">
        <fgColor indexed="22"/>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99FFCC"/>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59999389629810485"/>
        <bgColor indexed="64"/>
      </patternFill>
    </fill>
    <fill>
      <patternFill patternType="solid">
        <fgColor rgb="FFFF6699"/>
        <bgColor indexed="64"/>
      </patternFill>
    </fill>
    <fill>
      <patternFill patternType="solid">
        <fgColor theme="9" tint="-0.249977111117893"/>
        <bgColor indexed="64"/>
      </patternFill>
    </fill>
    <fill>
      <patternFill patternType="solid">
        <fgColor rgb="FFCCFFFF"/>
        <bgColor indexed="64"/>
      </patternFill>
    </fill>
    <fill>
      <patternFill patternType="solid">
        <fgColor rgb="FFCCECFF"/>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rgb="FF00B0F0"/>
        <bgColor indexed="64"/>
      </patternFill>
    </fill>
    <fill>
      <patternFill patternType="solid">
        <fgColor rgb="FF92D050"/>
        <bgColor indexed="64"/>
      </patternFill>
    </fill>
    <fill>
      <patternFill patternType="gray0625">
        <bgColor indexed="9"/>
      </patternFill>
    </fill>
    <fill>
      <patternFill patternType="solid">
        <fgColor theme="0"/>
        <bgColor indexed="64"/>
      </patternFill>
    </fill>
    <fill>
      <patternFill patternType="gray0625">
        <bgColor theme="0" tint="-0.249977111117893"/>
      </patternFill>
    </fill>
    <fill>
      <patternFill patternType="solid">
        <fgColor rgb="FFFFC000"/>
        <bgColor indexed="64"/>
      </patternFill>
    </fill>
    <fill>
      <patternFill patternType="solid">
        <fgColor rgb="FFFFC1E0"/>
        <bgColor indexed="64"/>
      </patternFill>
    </fill>
    <fill>
      <patternFill patternType="gray0625">
        <bgColor theme="0" tint="-4.9989318521683403E-2"/>
      </patternFill>
    </fill>
    <fill>
      <patternFill patternType="solid">
        <fgColor theme="4" tint="0.59999389629810485"/>
        <bgColor indexed="64"/>
      </patternFill>
    </fill>
  </fills>
  <borders count="14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hair">
        <color indexed="64"/>
      </left>
      <right style="double">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hair">
        <color indexed="64"/>
      </top>
      <bottom style="hair">
        <color indexed="64"/>
      </bottom>
      <diagonal/>
    </border>
    <border>
      <left style="hair">
        <color indexed="64"/>
      </left>
      <right style="double">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right style="hair">
        <color indexed="64"/>
      </right>
      <top style="hair">
        <color indexed="64"/>
      </top>
      <bottom/>
      <diagonal/>
    </border>
    <border>
      <left style="double">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right style="hair">
        <color indexed="64"/>
      </right>
      <top style="hair">
        <color indexed="64"/>
      </top>
      <bottom style="double">
        <color indexed="64"/>
      </bottom>
      <diagonal/>
    </border>
    <border>
      <left/>
      <right/>
      <top style="double">
        <color indexed="64"/>
      </top>
      <bottom/>
      <diagonal/>
    </border>
    <border>
      <left/>
      <right/>
      <top/>
      <bottom style="double">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hair">
        <color indexed="64"/>
      </left>
      <right style="hair">
        <color indexed="64"/>
      </right>
      <top style="hair">
        <color indexed="64"/>
      </top>
      <bottom/>
      <diagonal/>
    </border>
    <border>
      <left style="hair">
        <color indexed="64"/>
      </left>
      <right style="double">
        <color indexed="64"/>
      </right>
      <top style="hair">
        <color indexed="64"/>
      </top>
      <bottom/>
      <diagonal/>
    </border>
    <border>
      <left style="hair">
        <color indexed="64"/>
      </left>
      <right/>
      <top style="hair">
        <color indexed="64"/>
      </top>
      <bottom style="double">
        <color indexed="64"/>
      </bottom>
      <diagonal/>
    </border>
    <border>
      <left/>
      <right style="hair">
        <color indexed="64"/>
      </right>
      <top style="double">
        <color indexed="64"/>
      </top>
      <bottom style="thin">
        <color indexed="64"/>
      </bottom>
      <diagonal/>
    </border>
    <border>
      <left style="hair">
        <color indexed="64"/>
      </left>
      <right style="double">
        <color indexed="64"/>
      </right>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style="double">
        <color indexed="64"/>
      </left>
      <right style="hair">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top style="hair">
        <color indexed="64"/>
      </top>
      <bottom/>
      <diagonal/>
    </border>
    <border>
      <left style="double">
        <color indexed="64"/>
      </left>
      <right style="hair">
        <color indexed="64"/>
      </right>
      <top style="hair">
        <color indexed="64"/>
      </top>
      <bottom/>
      <diagonal/>
    </border>
    <border>
      <left style="double">
        <color indexed="64"/>
      </left>
      <right style="hair">
        <color indexed="64"/>
      </right>
      <top style="hair">
        <color indexed="64"/>
      </top>
      <bottom style="double">
        <color indexed="64"/>
      </bottom>
      <diagonal/>
    </border>
    <border>
      <left/>
      <right/>
      <top style="thin">
        <color indexed="64"/>
      </top>
      <bottom style="hair">
        <color indexed="64"/>
      </bottom>
      <diagonal/>
    </border>
    <border>
      <left style="double">
        <color indexed="64"/>
      </left>
      <right style="thin">
        <color indexed="64"/>
      </right>
      <top/>
      <bottom style="thin">
        <color indexed="64"/>
      </bottom>
      <diagonal/>
    </border>
    <border>
      <left/>
      <right/>
      <top/>
      <bottom style="hair">
        <color indexed="64"/>
      </bottom>
      <diagonal/>
    </border>
    <border>
      <left style="double">
        <color indexed="64"/>
      </left>
      <right style="thin">
        <color indexed="64"/>
      </right>
      <top style="thin">
        <color indexed="64"/>
      </top>
      <bottom/>
      <diagonal/>
    </border>
    <border>
      <left style="double">
        <color indexed="64"/>
      </left>
      <right style="thin">
        <color indexed="64"/>
      </right>
      <top/>
      <bottom style="double">
        <color indexed="64"/>
      </bottom>
      <diagonal/>
    </border>
    <border>
      <left/>
      <right/>
      <top style="hair">
        <color indexed="64"/>
      </top>
      <bottom style="double">
        <color indexed="64"/>
      </bottom>
      <diagonal/>
    </border>
    <border>
      <left/>
      <right/>
      <top style="double">
        <color indexed="64"/>
      </top>
      <bottom style="thin">
        <color indexed="64"/>
      </bottom>
      <diagonal/>
    </border>
    <border>
      <left/>
      <right style="thin">
        <color indexed="64"/>
      </right>
      <top/>
      <bottom/>
      <diagonal/>
    </border>
    <border>
      <left style="thin">
        <color indexed="64"/>
      </left>
      <right/>
      <top style="double">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double">
        <color indexed="64"/>
      </right>
      <top/>
      <bottom/>
      <diagonal/>
    </border>
    <border>
      <left/>
      <right style="thin">
        <color indexed="64"/>
      </right>
      <top style="hair">
        <color indexed="64"/>
      </top>
      <bottom/>
      <diagonal/>
    </border>
    <border>
      <left style="hair">
        <color indexed="64"/>
      </left>
      <right style="hair">
        <color indexed="64"/>
      </right>
      <top/>
      <bottom/>
      <diagonal/>
    </border>
    <border>
      <left/>
      <right/>
      <top style="hair">
        <color indexed="64"/>
      </top>
      <bottom style="hair">
        <color indexed="64"/>
      </bottom>
      <diagonal/>
    </border>
    <border>
      <left/>
      <right/>
      <top style="hair">
        <color indexed="64"/>
      </top>
      <bottom/>
      <diagonal/>
    </border>
    <border>
      <left style="thin">
        <color indexed="64"/>
      </left>
      <right style="thin">
        <color indexed="64"/>
      </right>
      <top style="hair">
        <color indexed="64"/>
      </top>
      <bottom/>
      <diagonal/>
    </border>
    <border>
      <left/>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hair">
        <color indexed="64"/>
      </right>
      <top style="hair">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style="hair">
        <color indexed="64"/>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top style="double">
        <color indexed="64"/>
      </top>
      <bottom/>
      <diagonal/>
    </border>
    <border>
      <left style="hair">
        <color indexed="64"/>
      </left>
      <right style="double">
        <color indexed="64"/>
      </right>
      <top style="double">
        <color indexed="64"/>
      </top>
      <bottom style="double">
        <color indexed="64"/>
      </bottom>
      <diagonal/>
    </border>
    <border diagonalDown="1">
      <left style="double">
        <color indexed="64"/>
      </left>
      <right style="thin">
        <color indexed="64"/>
      </right>
      <top style="double">
        <color indexed="64"/>
      </top>
      <bottom style="thin">
        <color indexed="64"/>
      </bottom>
      <diagonal style="thin">
        <color indexed="64"/>
      </diagonal>
    </border>
    <border diagonalDown="1">
      <left style="thin">
        <color indexed="64"/>
      </left>
      <right style="hair">
        <color indexed="64"/>
      </right>
      <top style="thin">
        <color indexed="64"/>
      </top>
      <bottom style="hair">
        <color indexed="64"/>
      </bottom>
      <diagonal style="thin">
        <color indexed="64"/>
      </diagonal>
    </border>
    <border diagonalDown="1">
      <left style="hair">
        <color indexed="64"/>
      </left>
      <right style="double">
        <color indexed="64"/>
      </right>
      <top style="hair">
        <color indexed="64"/>
      </top>
      <bottom style="double">
        <color indexed="64"/>
      </bottom>
      <diagonal style="hair">
        <color indexed="64"/>
      </diagonal>
    </border>
    <border diagonalDown="1">
      <left style="hair">
        <color indexed="64"/>
      </left>
      <right style="hair">
        <color indexed="64"/>
      </right>
      <top style="hair">
        <color indexed="64"/>
      </top>
      <bottom style="hair">
        <color indexed="64"/>
      </bottom>
      <diagonal style="hair">
        <color indexed="64"/>
      </diagonal>
    </border>
    <border>
      <left/>
      <right/>
      <top style="double">
        <color indexed="64"/>
      </top>
      <bottom style="double">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double">
        <color indexed="64"/>
      </bottom>
      <diagonal/>
    </border>
    <border>
      <left/>
      <right style="thin">
        <color indexed="64"/>
      </right>
      <top/>
      <bottom style="hair">
        <color indexed="64"/>
      </bottom>
      <diagonal/>
    </border>
    <border>
      <left/>
      <right style="thin">
        <color indexed="64"/>
      </right>
      <top style="hair">
        <color indexed="64"/>
      </top>
      <bottom style="double">
        <color indexed="64"/>
      </bottom>
      <diagonal/>
    </border>
    <border>
      <left/>
      <right style="hair">
        <color indexed="64"/>
      </right>
      <top style="double">
        <color indexed="64"/>
      </top>
      <bottom style="double">
        <color indexed="64"/>
      </bottom>
      <diagonal/>
    </border>
    <border>
      <left style="hair">
        <color indexed="64"/>
      </left>
      <right/>
      <top/>
      <bottom style="thin">
        <color indexed="64"/>
      </bottom>
      <diagonal/>
    </border>
    <border diagonalDown="1">
      <left style="hair">
        <color indexed="64"/>
      </left>
      <right/>
      <top style="hair">
        <color indexed="64"/>
      </top>
      <bottom/>
      <diagonal style="hair">
        <color indexed="64"/>
      </diagonal>
    </border>
    <border diagonalDown="1">
      <left style="hair">
        <color indexed="64"/>
      </left>
      <right style="double">
        <color indexed="64"/>
      </right>
      <top style="hair">
        <color indexed="64"/>
      </top>
      <bottom style="double">
        <color indexed="64"/>
      </bottom>
      <diagonal style="thin">
        <color indexed="64"/>
      </diagonal>
    </border>
    <border>
      <left style="double">
        <color indexed="64"/>
      </left>
      <right style="thin">
        <color indexed="64"/>
      </right>
      <top/>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hair">
        <color indexed="64"/>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style="double">
        <color indexed="64"/>
      </left>
      <right style="hair">
        <color indexed="64"/>
      </right>
      <top/>
      <bottom style="hair">
        <color indexed="64"/>
      </bottom>
      <diagonal/>
    </border>
    <border>
      <left style="double">
        <color indexed="64"/>
      </left>
      <right style="thin">
        <color indexed="64"/>
      </right>
      <top style="hair">
        <color indexed="64"/>
      </top>
      <bottom/>
      <diagonal/>
    </border>
  </borders>
  <cellStyleXfs count="816">
    <xf numFmtId="0" fontId="0" fillId="0" borderId="0">
      <alignment vertical="center"/>
    </xf>
    <xf numFmtId="0" fontId="21" fillId="0" borderId="0">
      <alignment vertical="center"/>
    </xf>
    <xf numFmtId="0" fontId="26" fillId="0" borderId="0">
      <alignment vertical="center"/>
    </xf>
    <xf numFmtId="6" fontId="26" fillId="0" borderId="0" applyFont="0" applyFill="0" applyBorder="0" applyAlignment="0" applyProtection="0">
      <alignment vertical="center"/>
    </xf>
    <xf numFmtId="0" fontId="29" fillId="0" borderId="0">
      <alignment vertical="center"/>
    </xf>
    <xf numFmtId="9"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31" fillId="0" borderId="0" applyFont="0" applyFill="0" applyBorder="0" applyAlignment="0" applyProtection="0">
      <alignment vertical="center"/>
    </xf>
    <xf numFmtId="0" fontId="26" fillId="0" borderId="0">
      <alignment vertical="center"/>
    </xf>
    <xf numFmtId="0" fontId="32" fillId="0" borderId="0" applyNumberFormat="0" applyFill="0" applyBorder="0" applyAlignment="0" applyProtection="0">
      <alignment vertical="top"/>
      <protection locked="0"/>
    </xf>
    <xf numFmtId="0" fontId="21" fillId="0" borderId="0">
      <alignment vertical="center"/>
    </xf>
    <xf numFmtId="0" fontId="31" fillId="0" borderId="0">
      <alignment vertical="center"/>
    </xf>
    <xf numFmtId="0" fontId="34" fillId="0" borderId="0">
      <alignment vertical="center"/>
    </xf>
    <xf numFmtId="0" fontId="35" fillId="0" borderId="0" applyNumberFormat="0" applyFill="0" applyBorder="0" applyAlignment="0" applyProtection="0">
      <alignment vertical="center"/>
    </xf>
    <xf numFmtId="0" fontId="38" fillId="0" borderId="0">
      <alignment vertical="center"/>
    </xf>
    <xf numFmtId="0" fontId="38" fillId="0" borderId="0">
      <alignment vertical="center"/>
    </xf>
    <xf numFmtId="0" fontId="39" fillId="8" borderId="0" applyNumberFormat="0" applyBorder="0" applyAlignment="0" applyProtection="0">
      <alignment vertical="center"/>
    </xf>
    <xf numFmtId="0" fontId="39" fillId="8"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10"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3" fillId="14" borderId="0" applyNumberFormat="0" applyBorder="0" applyAlignment="0" applyProtection="0"/>
    <xf numFmtId="0" fontId="33" fillId="13" borderId="0" applyNumberFormat="0" applyBorder="0" applyAlignment="0" applyProtection="0"/>
    <xf numFmtId="0" fontId="33" fillId="8"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33" fillId="13" borderId="0" applyNumberFormat="0" applyBorder="0" applyAlignment="0" applyProtection="0"/>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1" borderId="0" applyNumberFormat="0" applyBorder="0" applyAlignment="0" applyProtection="0">
      <alignment vertical="center"/>
    </xf>
    <xf numFmtId="0" fontId="39" fillId="11"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39" fillId="19" borderId="0" applyNumberFormat="0" applyBorder="0" applyAlignment="0" applyProtection="0">
      <alignment vertical="center"/>
    </xf>
    <xf numFmtId="0" fontId="39" fillId="19" borderId="0" applyNumberFormat="0" applyBorder="0" applyAlignment="0" applyProtection="0">
      <alignment vertical="center"/>
    </xf>
    <xf numFmtId="0" fontId="33" fillId="16" borderId="0" applyNumberFormat="0" applyBorder="0" applyAlignment="0" applyProtection="0"/>
    <xf numFmtId="0" fontId="33" fillId="13" borderId="0" applyNumberFormat="0" applyBorder="0" applyAlignment="0" applyProtection="0"/>
    <xf numFmtId="0" fontId="33" fillId="8" borderId="0" applyNumberFormat="0" applyBorder="0" applyAlignment="0" applyProtection="0"/>
    <xf numFmtId="0" fontId="33" fillId="11" borderId="0" applyNumberFormat="0" applyBorder="0" applyAlignment="0" applyProtection="0"/>
    <xf numFmtId="0" fontId="33" fillId="16" borderId="0" applyNumberFormat="0" applyBorder="0" applyAlignment="0" applyProtection="0"/>
    <xf numFmtId="0" fontId="33" fillId="19" borderId="0" applyNumberFormat="0" applyBorder="0" applyAlignment="0" applyProtection="0"/>
    <xf numFmtId="0" fontId="41" fillId="20" borderId="0" applyNumberFormat="0" applyBorder="0" applyAlignment="0" applyProtection="0">
      <alignment vertical="center"/>
    </xf>
    <xf numFmtId="0" fontId="41" fillId="20" borderId="0" applyNumberFormat="0" applyBorder="0" applyAlignment="0" applyProtection="0">
      <alignment vertical="center"/>
    </xf>
    <xf numFmtId="0" fontId="41" fillId="17"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1" fillId="23" borderId="0" applyNumberFormat="0" applyBorder="0" applyAlignment="0" applyProtection="0">
      <alignment vertical="center"/>
    </xf>
    <xf numFmtId="0" fontId="43" fillId="20" borderId="0" applyNumberFormat="0" applyBorder="0" applyAlignment="0" applyProtection="0"/>
    <xf numFmtId="0" fontId="43" fillId="17" borderId="0" applyNumberFormat="0" applyBorder="0" applyAlignment="0" applyProtection="0"/>
    <xf numFmtId="0" fontId="43" fillId="8" borderId="0" applyNumberFormat="0" applyBorder="0" applyAlignment="0" applyProtection="0"/>
    <xf numFmtId="0" fontId="43" fillId="24" borderId="0" applyNumberFormat="0" applyBorder="0" applyAlignment="0" applyProtection="0"/>
    <xf numFmtId="0" fontId="43" fillId="22" borderId="0" applyNumberFormat="0" applyBorder="0" applyAlignment="0" applyProtection="0"/>
    <xf numFmtId="0" fontId="43" fillId="13" borderId="0" applyNumberFormat="0" applyBorder="0" applyAlignment="0" applyProtection="0"/>
    <xf numFmtId="0" fontId="30" fillId="0" borderId="0" applyNumberFormat="0" applyFill="0" applyBorder="0" applyProtection="0">
      <alignment vertical="center"/>
    </xf>
    <xf numFmtId="0" fontId="37" fillId="25" borderId="0" applyNumberFormat="0" applyBorder="0" applyProtection="0">
      <alignment vertical="center"/>
    </xf>
    <xf numFmtId="0" fontId="37" fillId="26" borderId="0" applyNumberFormat="0" applyBorder="0" applyProtection="0">
      <alignment vertical="center"/>
    </xf>
    <xf numFmtId="0" fontId="30" fillId="27" borderId="0" applyNumberFormat="0" applyBorder="0" applyProtection="0">
      <alignment vertical="center"/>
    </xf>
    <xf numFmtId="0" fontId="44" fillId="28" borderId="0" applyNumberFormat="0" applyBorder="0" applyProtection="0">
      <alignment vertical="center"/>
    </xf>
    <xf numFmtId="0" fontId="37" fillId="29" borderId="0" applyNumberFormat="0" applyBorder="0" applyProtection="0">
      <alignment vertical="center"/>
    </xf>
    <xf numFmtId="182" fontId="45" fillId="0" borderId="0">
      <alignment vertical="center"/>
    </xf>
    <xf numFmtId="0" fontId="46" fillId="0" borderId="0" applyNumberFormat="0" applyFill="0" applyBorder="0" applyProtection="0">
      <alignment vertical="center"/>
    </xf>
    <xf numFmtId="0" fontId="47" fillId="30" borderId="0" applyNumberFormat="0" applyBorder="0" applyProtection="0">
      <alignment vertical="center"/>
    </xf>
    <xf numFmtId="0" fontId="48" fillId="0" borderId="0">
      <alignment horizontal="center" vertical="center"/>
    </xf>
    <xf numFmtId="0" fontId="30" fillId="0" borderId="0" applyNumberFormat="0" applyFill="0" applyBorder="0" applyProtection="0">
      <alignment vertical="center"/>
    </xf>
    <xf numFmtId="0" fontId="30" fillId="0" borderId="0" applyNumberFormat="0" applyFill="0" applyBorder="0" applyProtection="0">
      <alignment vertical="center"/>
    </xf>
    <xf numFmtId="0" fontId="30" fillId="0" borderId="0" applyNumberFormat="0" applyFill="0" applyBorder="0" applyProtection="0">
      <alignment vertical="center"/>
    </xf>
    <xf numFmtId="0" fontId="48" fillId="0" borderId="0">
      <alignment horizontal="center" vertical="center" textRotation="90"/>
    </xf>
    <xf numFmtId="0" fontId="49" fillId="31" borderId="0" applyNumberFormat="0" applyBorder="0" applyProtection="0">
      <alignment vertical="center"/>
    </xf>
    <xf numFmtId="0" fontId="50" fillId="31" borderId="39" applyNumberFormat="0" applyProtection="0">
      <alignment vertical="center"/>
    </xf>
    <xf numFmtId="0" fontId="51" fillId="0" borderId="0">
      <alignment vertical="center"/>
    </xf>
    <xf numFmtId="183" fontId="51" fillId="0" borderId="0">
      <alignment vertical="center"/>
    </xf>
    <xf numFmtId="0" fontId="26" fillId="0" borderId="0" applyNumberFormat="0" applyFill="0" applyBorder="0" applyProtection="0">
      <alignment vertical="center"/>
    </xf>
    <xf numFmtId="0" fontId="26" fillId="0" borderId="0" applyNumberFormat="0" applyFill="0" applyBorder="0" applyProtection="0">
      <alignment vertical="center"/>
    </xf>
    <xf numFmtId="0" fontId="44" fillId="0" borderId="0" applyNumberFormat="0" applyFill="0" applyBorder="0" applyProtection="0">
      <alignment vertical="center"/>
    </xf>
    <xf numFmtId="0" fontId="41" fillId="32"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4" borderId="0" applyNumberFormat="0" applyBorder="0" applyAlignment="0" applyProtection="0">
      <alignment vertical="center"/>
    </xf>
    <xf numFmtId="0" fontId="41" fillId="34"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35" borderId="0" applyNumberFormat="0" applyBorder="0" applyAlignment="0" applyProtection="0">
      <alignment vertical="center"/>
    </xf>
    <xf numFmtId="0" fontId="41" fillId="35" borderId="0" applyNumberFormat="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2" fillId="36" borderId="40" applyNumberFormat="0" applyAlignment="0" applyProtection="0">
      <alignment vertical="center"/>
    </xf>
    <xf numFmtId="0" fontId="42" fillId="36" borderId="40" applyNumberFormat="0" applyAlignment="0" applyProtection="0">
      <alignment vertical="center"/>
    </xf>
    <xf numFmtId="0" fontId="52" fillId="37" borderId="0" applyNumberFormat="0" applyBorder="0" applyAlignment="0" applyProtection="0">
      <alignment vertical="center"/>
    </xf>
    <xf numFmtId="0" fontId="52" fillId="37" borderId="0" applyNumberFormat="0" applyBorder="0" applyAlignment="0" applyProtection="0">
      <alignment vertical="center"/>
    </xf>
    <xf numFmtId="0" fontId="28"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21" fillId="38" borderId="41" applyNumberFormat="0" applyFont="0" applyAlignment="0" applyProtection="0">
      <alignment vertical="center"/>
    </xf>
    <xf numFmtId="0" fontId="22" fillId="38" borderId="41" applyNumberFormat="0" applyFont="0" applyAlignment="0" applyProtection="0">
      <alignment vertical="center"/>
    </xf>
    <xf numFmtId="0" fontId="54" fillId="0" borderId="42" applyNumberFormat="0" applyFill="0" applyAlignment="0" applyProtection="0">
      <alignment vertical="center"/>
    </xf>
    <xf numFmtId="0" fontId="54" fillId="0" borderId="42" applyNumberFormat="0" applyFill="0" applyAlignment="0" applyProtection="0">
      <alignment vertical="center"/>
    </xf>
    <xf numFmtId="0" fontId="55" fillId="9" borderId="0" applyNumberFormat="0" applyBorder="0" applyAlignment="0" applyProtection="0">
      <alignment vertical="center"/>
    </xf>
    <xf numFmtId="0" fontId="55" fillId="9" borderId="0" applyNumberFormat="0" applyBorder="0" applyAlignment="0" applyProtection="0">
      <alignment vertical="center"/>
    </xf>
    <xf numFmtId="0" fontId="56" fillId="24" borderId="39" applyNumberFormat="0" applyAlignment="0" applyProtection="0">
      <alignment vertical="center"/>
    </xf>
    <xf numFmtId="0" fontId="56" fillId="24" borderId="39" applyNumberFormat="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38" fontId="39" fillId="0" borderId="0" applyFont="0" applyFill="0" applyBorder="0" applyAlignment="0" applyProtection="0">
      <alignment vertical="center"/>
    </xf>
    <xf numFmtId="38" fontId="39" fillId="0" borderId="0" applyFont="0" applyFill="0" applyBorder="0" applyAlignment="0" applyProtection="0">
      <alignment vertical="center"/>
    </xf>
    <xf numFmtId="0" fontId="58" fillId="0" borderId="43" applyNumberFormat="0" applyFill="0" applyAlignment="0" applyProtection="0">
      <alignment vertical="center"/>
    </xf>
    <xf numFmtId="0" fontId="58" fillId="0" borderId="43" applyNumberFormat="0" applyFill="0" applyAlignment="0" applyProtection="0">
      <alignment vertical="center"/>
    </xf>
    <xf numFmtId="0" fontId="59" fillId="0" borderId="44" applyNumberFormat="0" applyFill="0" applyAlignment="0" applyProtection="0">
      <alignment vertical="center"/>
    </xf>
    <xf numFmtId="0" fontId="59" fillId="0" borderId="44" applyNumberFormat="0" applyFill="0" applyAlignment="0" applyProtection="0">
      <alignment vertical="center"/>
    </xf>
    <xf numFmtId="0" fontId="60" fillId="0" borderId="45" applyNumberFormat="0" applyFill="0" applyAlignment="0" applyProtection="0">
      <alignment vertical="center"/>
    </xf>
    <xf numFmtId="0" fontId="60" fillId="0" borderId="45" applyNumberFormat="0" applyFill="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46" applyNumberFormat="0" applyFill="0" applyAlignment="0" applyProtection="0"/>
    <xf numFmtId="0" fontId="62" fillId="0" borderId="46" applyNumberFormat="0" applyFill="0" applyAlignment="0" applyProtection="0">
      <alignment vertical="center"/>
    </xf>
    <xf numFmtId="0" fontId="62" fillId="0" borderId="46" applyNumberFormat="0" applyFill="0" applyAlignment="0" applyProtection="0">
      <alignment vertical="center"/>
    </xf>
    <xf numFmtId="0" fontId="63" fillId="24" borderId="47" applyNumberFormat="0" applyAlignment="0" applyProtection="0">
      <alignment vertical="center"/>
    </xf>
    <xf numFmtId="0" fontId="63" fillId="24" borderId="47" applyNumberFormat="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184" fontId="26" fillId="0" borderId="0" applyFill="0" applyBorder="0" applyProtection="0">
      <alignment vertical="center"/>
    </xf>
    <xf numFmtId="0" fontId="65" fillId="13" borderId="39" applyNumberFormat="0" applyAlignment="0" applyProtection="0">
      <alignment vertical="center"/>
    </xf>
    <xf numFmtId="0" fontId="65" fillId="13" borderId="39" applyNumberFormat="0" applyAlignment="0" applyProtection="0">
      <alignment vertical="center"/>
    </xf>
    <xf numFmtId="0" fontId="66" fillId="0" borderId="0"/>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6" fillId="0" borderId="0">
      <alignment vertical="center"/>
    </xf>
    <xf numFmtId="0" fontId="39" fillId="0" borderId="0">
      <alignment vertical="center"/>
    </xf>
    <xf numFmtId="0" fontId="21" fillId="0" borderId="0">
      <alignment vertical="center"/>
    </xf>
    <xf numFmtId="0" fontId="67" fillId="0" borderId="0"/>
    <xf numFmtId="0" fontId="31" fillId="0" borderId="0">
      <alignment vertical="center"/>
    </xf>
    <xf numFmtId="0" fontId="39" fillId="0" borderId="0">
      <alignment vertical="center"/>
    </xf>
    <xf numFmtId="0" fontId="39" fillId="0" borderId="0">
      <alignment vertical="center"/>
    </xf>
    <xf numFmtId="0" fontId="26" fillId="0" borderId="0">
      <alignment vertical="center"/>
    </xf>
    <xf numFmtId="0" fontId="39" fillId="0" borderId="0">
      <alignment vertical="center"/>
    </xf>
    <xf numFmtId="0" fontId="40" fillId="0" borderId="0">
      <alignment vertical="center"/>
    </xf>
    <xf numFmtId="0" fontId="39" fillId="0" borderId="0">
      <alignment vertical="center"/>
    </xf>
    <xf numFmtId="0" fontId="66" fillId="0" borderId="0"/>
    <xf numFmtId="0" fontId="68" fillId="38" borderId="0" applyNumberFormat="0" applyBorder="0" applyAlignment="0" applyProtection="0"/>
    <xf numFmtId="0" fontId="69" fillId="0" borderId="0"/>
    <xf numFmtId="0" fontId="70" fillId="10" borderId="0" applyNumberFormat="0" applyBorder="0" applyAlignment="0" applyProtection="0">
      <alignment vertical="center"/>
    </xf>
    <xf numFmtId="0" fontId="70" fillId="10" borderId="0" applyNumberFormat="0" applyBorder="0" applyAlignment="0" applyProtection="0">
      <alignment vertical="center"/>
    </xf>
    <xf numFmtId="0" fontId="34" fillId="0" borderId="0">
      <alignment vertical="center"/>
    </xf>
    <xf numFmtId="0" fontId="71" fillId="0" borderId="0" applyNumberFormat="0" applyFill="0" applyBorder="0" applyAlignment="0" applyProtection="0"/>
    <xf numFmtId="0" fontId="34"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20" fillId="0" borderId="0">
      <alignment vertical="center"/>
    </xf>
    <xf numFmtId="0" fontId="19" fillId="0" borderId="0">
      <alignment vertical="center"/>
    </xf>
    <xf numFmtId="0" fontId="18" fillId="0" borderId="0">
      <alignment vertical="center"/>
    </xf>
    <xf numFmtId="0" fontId="21" fillId="0" borderId="0"/>
    <xf numFmtId="0" fontId="17" fillId="0" borderId="0">
      <alignment vertical="center"/>
    </xf>
    <xf numFmtId="0" fontId="38" fillId="0" borderId="0">
      <alignment vertical="center"/>
    </xf>
    <xf numFmtId="0" fontId="16" fillId="0" borderId="0">
      <alignment vertical="center"/>
    </xf>
    <xf numFmtId="0" fontId="72" fillId="0" borderId="0">
      <alignment vertical="center"/>
    </xf>
    <xf numFmtId="0" fontId="15" fillId="0" borderId="0">
      <alignment vertical="center"/>
    </xf>
    <xf numFmtId="6" fontId="26" fillId="0" borderId="0" applyFont="0" applyFill="0" applyBorder="0" applyAlignment="0" applyProtection="0">
      <alignment vertical="center"/>
    </xf>
    <xf numFmtId="0" fontId="14" fillId="0" borderId="0">
      <alignment vertical="center"/>
    </xf>
    <xf numFmtId="0" fontId="50" fillId="31" borderId="112" applyNumberFormat="0" applyProtection="0">
      <alignment vertical="center"/>
    </xf>
    <xf numFmtId="0" fontId="21" fillId="38" borderId="113" applyNumberFormat="0" applyFont="0" applyAlignment="0" applyProtection="0">
      <alignment vertical="center"/>
    </xf>
    <xf numFmtId="0" fontId="22" fillId="38" borderId="113" applyNumberFormat="0" applyFont="0" applyAlignment="0" applyProtection="0">
      <alignment vertical="center"/>
    </xf>
    <xf numFmtId="0" fontId="56" fillId="24" borderId="112" applyNumberFormat="0" applyAlignment="0" applyProtection="0">
      <alignment vertical="center"/>
    </xf>
    <xf numFmtId="0" fontId="56" fillId="24" borderId="112" applyNumberFormat="0" applyAlignment="0" applyProtection="0">
      <alignment vertical="center"/>
    </xf>
    <xf numFmtId="0" fontId="61" fillId="0" borderId="114" applyNumberFormat="0" applyFill="0" applyAlignment="0" applyProtection="0"/>
    <xf numFmtId="0" fontId="62" fillId="0" borderId="114" applyNumberFormat="0" applyFill="0" applyAlignment="0" applyProtection="0">
      <alignment vertical="center"/>
    </xf>
    <xf numFmtId="0" fontId="62" fillId="0" borderId="114" applyNumberFormat="0" applyFill="0" applyAlignment="0" applyProtection="0">
      <alignment vertical="center"/>
    </xf>
    <xf numFmtId="0" fontId="63" fillId="24" borderId="115" applyNumberFormat="0" applyAlignment="0" applyProtection="0">
      <alignment vertical="center"/>
    </xf>
    <xf numFmtId="0" fontId="63" fillId="24" borderId="115" applyNumberFormat="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65" fillId="13" borderId="112" applyNumberFormat="0" applyAlignment="0" applyProtection="0">
      <alignment vertical="center"/>
    </xf>
    <xf numFmtId="0" fontId="65" fillId="13" borderId="112" applyNumberFormat="0" applyAlignment="0" applyProtection="0">
      <alignment vertical="center"/>
    </xf>
    <xf numFmtId="0" fontId="14" fillId="0" borderId="0">
      <alignment vertical="center"/>
    </xf>
    <xf numFmtId="0" fontId="14"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alignment vertical="center"/>
    </xf>
    <xf numFmtId="6" fontId="26" fillId="0" borderId="0" applyFont="0" applyFill="0" applyBorder="0" applyAlignment="0" applyProtection="0">
      <alignment vertical="center"/>
    </xf>
    <xf numFmtId="0" fontId="12"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12" fillId="0" borderId="0">
      <alignment vertical="center"/>
    </xf>
    <xf numFmtId="0" fontId="12"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6" fontId="26" fillId="0" borderId="0" applyFont="0" applyFill="0" applyBorder="0" applyAlignment="0" applyProtection="0">
      <alignment vertical="center"/>
    </xf>
    <xf numFmtId="0" fontId="12"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12" fillId="0" borderId="0">
      <alignment vertical="center"/>
    </xf>
    <xf numFmtId="0" fontId="12"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9" fontId="72"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11" fillId="0" borderId="0">
      <alignment vertical="center"/>
    </xf>
    <xf numFmtId="0" fontId="11"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10" fillId="0" borderId="0">
      <alignment vertical="center"/>
    </xf>
    <xf numFmtId="6" fontId="26" fillId="0" borderId="0" applyFont="0" applyFill="0" applyBorder="0" applyAlignment="0" applyProtection="0">
      <alignment vertical="center"/>
    </xf>
    <xf numFmtId="0" fontId="9"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9" fillId="0" borderId="0">
      <alignment vertical="center"/>
    </xf>
    <xf numFmtId="0" fontId="9"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18" fillId="0" borderId="0" applyNumberFormat="0" applyFill="0" applyBorder="0" applyAlignment="0" applyProtection="0">
      <alignment vertical="center"/>
    </xf>
    <xf numFmtId="0" fontId="9"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8" fillId="0" borderId="0">
      <alignment vertical="center"/>
    </xf>
    <xf numFmtId="0" fontId="8"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31" fillId="0" borderId="0">
      <alignment vertical="center"/>
    </xf>
    <xf numFmtId="0" fontId="7" fillId="0" borderId="0">
      <alignment vertical="center"/>
    </xf>
    <xf numFmtId="0" fontId="119" fillId="0" borderId="0" applyNumberFormat="0" applyFill="0" applyBorder="0" applyAlignment="0" applyProtection="0">
      <alignment vertical="center"/>
    </xf>
    <xf numFmtId="0" fontId="119" fillId="0" borderId="0" applyNumberFormat="0" applyFill="0" applyBorder="0" applyAlignment="0" applyProtection="0">
      <alignment vertical="center"/>
    </xf>
    <xf numFmtId="0" fontId="119" fillId="0" borderId="0" applyNumberFormat="0" applyFill="0" applyBorder="0" applyAlignment="0" applyProtection="0">
      <alignment vertical="center"/>
    </xf>
    <xf numFmtId="0" fontId="6" fillId="0" borderId="0">
      <alignment vertical="center"/>
    </xf>
    <xf numFmtId="0" fontId="119" fillId="0" borderId="0" applyNumberFormat="0" applyFill="0" applyBorder="0" applyAlignment="0" applyProtection="0">
      <alignment vertical="center"/>
    </xf>
    <xf numFmtId="0" fontId="6" fillId="0" borderId="0">
      <alignment vertical="center"/>
    </xf>
    <xf numFmtId="0" fontId="119" fillId="0" borderId="0" applyNumberFormat="0" applyFill="0" applyBorder="0" applyAlignment="0" applyProtection="0">
      <alignment vertical="center"/>
    </xf>
    <xf numFmtId="6" fontId="26" fillId="0" borderId="0" applyFont="0" applyFill="0" applyBorder="0" applyAlignment="0" applyProtection="0">
      <alignment vertical="center"/>
    </xf>
    <xf numFmtId="0" fontId="5"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5" fillId="0" borderId="0">
      <alignment vertical="center"/>
    </xf>
    <xf numFmtId="0" fontId="5"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6" fontId="26" fillId="0" borderId="0" applyFont="0" applyFill="0" applyBorder="0" applyAlignment="0" applyProtection="0">
      <alignment vertical="center"/>
    </xf>
    <xf numFmtId="0" fontId="5"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5" fillId="0" borderId="0">
      <alignment vertical="center"/>
    </xf>
    <xf numFmtId="0" fontId="5"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6" fontId="26" fillId="0" borderId="0" applyFont="0" applyFill="0" applyBorder="0" applyAlignment="0" applyProtection="0">
      <alignment vertical="center"/>
    </xf>
    <xf numFmtId="0" fontId="5"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5" fillId="0" borderId="0">
      <alignment vertical="center"/>
    </xf>
    <xf numFmtId="0" fontId="5"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6" fontId="26" fillId="0" borderId="0" applyFont="0" applyFill="0" applyBorder="0" applyAlignment="0" applyProtection="0">
      <alignment vertical="center"/>
    </xf>
    <xf numFmtId="0" fontId="5"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5" fillId="0" borderId="0">
      <alignment vertical="center"/>
    </xf>
    <xf numFmtId="0" fontId="5"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5" fillId="0" borderId="0">
      <alignment vertical="center"/>
    </xf>
    <xf numFmtId="0" fontId="5"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5" fillId="0" borderId="0">
      <alignment vertical="center"/>
    </xf>
    <xf numFmtId="6" fontId="26" fillId="0" borderId="0" applyFont="0" applyFill="0" applyBorder="0" applyAlignment="0" applyProtection="0">
      <alignment vertical="center"/>
    </xf>
    <xf numFmtId="0" fontId="5"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5" fillId="0" borderId="0">
      <alignment vertical="center"/>
    </xf>
    <xf numFmtId="0" fontId="5"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5" fillId="0" borderId="0">
      <alignment vertical="center"/>
    </xf>
    <xf numFmtId="0" fontId="5"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119" fillId="0" borderId="0" applyNumberFormat="0" applyFill="0" applyBorder="0" applyAlignment="0" applyProtection="0">
      <alignment vertical="center"/>
    </xf>
    <xf numFmtId="0" fontId="119" fillId="0" borderId="0" applyNumberFormat="0" applyFill="0" applyBorder="0" applyAlignment="0" applyProtection="0">
      <alignment vertical="center"/>
    </xf>
    <xf numFmtId="0" fontId="4" fillId="0" borderId="0">
      <alignment vertical="center"/>
    </xf>
    <xf numFmtId="0" fontId="72" fillId="0" borderId="0">
      <alignment vertical="center"/>
    </xf>
    <xf numFmtId="0" fontId="4" fillId="0" borderId="0">
      <alignment vertical="center"/>
    </xf>
    <xf numFmtId="0" fontId="3" fillId="0" borderId="0">
      <alignment vertical="center"/>
    </xf>
    <xf numFmtId="6" fontId="26" fillId="0" borderId="0" applyFont="0" applyFill="0" applyBorder="0" applyAlignment="0" applyProtection="0">
      <alignment vertical="center"/>
    </xf>
    <xf numFmtId="0" fontId="2"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2" fillId="0" borderId="0">
      <alignment vertical="center"/>
    </xf>
    <xf numFmtId="0" fontId="2"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6" fontId="26" fillId="0" borderId="0" applyFont="0" applyFill="0" applyBorder="0" applyAlignment="0" applyProtection="0">
      <alignment vertical="center"/>
    </xf>
    <xf numFmtId="0" fontId="2"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2" fillId="0" borderId="0">
      <alignment vertical="center"/>
    </xf>
    <xf numFmtId="0" fontId="2"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6" fontId="26" fillId="0" borderId="0" applyFont="0" applyFill="0" applyBorder="0" applyAlignment="0" applyProtection="0">
      <alignment vertical="center"/>
    </xf>
    <xf numFmtId="0" fontId="2"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2" fillId="0" borderId="0">
      <alignment vertical="center"/>
    </xf>
    <xf numFmtId="0" fontId="2"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6" fontId="26" fillId="0" borderId="0" applyFont="0" applyFill="0" applyBorder="0" applyAlignment="0" applyProtection="0">
      <alignment vertical="center"/>
    </xf>
    <xf numFmtId="0" fontId="2"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2" fillId="0" borderId="0">
      <alignment vertical="center"/>
    </xf>
    <xf numFmtId="0" fontId="2"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2" fillId="0" borderId="0">
      <alignment vertical="center"/>
    </xf>
    <xf numFmtId="0" fontId="2"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2" fillId="0" borderId="0">
      <alignment vertical="center"/>
    </xf>
    <xf numFmtId="6" fontId="26" fillId="0" borderId="0" applyFont="0" applyFill="0" applyBorder="0" applyAlignment="0" applyProtection="0">
      <alignment vertical="center"/>
    </xf>
    <xf numFmtId="0" fontId="2"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2" fillId="0" borderId="0">
      <alignment vertical="center"/>
    </xf>
    <xf numFmtId="0" fontId="2"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2" fillId="0" borderId="0">
      <alignment vertical="center"/>
    </xf>
    <xf numFmtId="0" fontId="2" fillId="0" borderId="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6" fontId="26" fillId="0" borderId="0" applyFont="0" applyFill="0" applyBorder="0" applyAlignment="0" applyProtection="0">
      <alignment vertical="center"/>
    </xf>
    <xf numFmtId="0" fontId="21" fillId="0" borderId="0"/>
    <xf numFmtId="0" fontId="21" fillId="0" borderId="0"/>
    <xf numFmtId="0" fontId="26" fillId="0" borderId="0">
      <alignment vertical="center"/>
    </xf>
  </cellStyleXfs>
  <cellXfs count="935">
    <xf numFmtId="0" fontId="0" fillId="0" borderId="0" xfId="0">
      <alignment vertical="center"/>
    </xf>
    <xf numFmtId="0" fontId="79" fillId="0" borderId="0" xfId="4" applyFont="1" applyAlignment="1">
      <alignment horizontal="right"/>
    </xf>
    <xf numFmtId="0" fontId="79" fillId="0" borderId="0" xfId="4" applyFont="1" applyAlignment="1"/>
    <xf numFmtId="0" fontId="79" fillId="0" borderId="0" xfId="4" applyFont="1" applyAlignment="1">
      <alignment shrinkToFit="1"/>
    </xf>
    <xf numFmtId="0" fontId="73" fillId="0" borderId="0" xfId="4" applyFont="1" applyAlignment="1">
      <alignment shrinkToFit="1"/>
    </xf>
    <xf numFmtId="0" fontId="80" fillId="0" borderId="0" xfId="4" applyFont="1" applyAlignment="1">
      <alignment horizontal="left" shrinkToFit="1"/>
    </xf>
    <xf numFmtId="0" fontId="81" fillId="0" borderId="0" xfId="4" applyFont="1" applyAlignment="1">
      <alignment horizontal="left" shrinkToFit="1"/>
    </xf>
    <xf numFmtId="0" fontId="79" fillId="0" borderId="0" xfId="4" applyFont="1" applyAlignment="1">
      <alignment horizontal="left" shrinkToFit="1"/>
    </xf>
    <xf numFmtId="0" fontId="79" fillId="2" borderId="0" xfId="4" applyFont="1" applyFill="1" applyAlignment="1">
      <alignment horizontal="left" shrinkToFit="1"/>
    </xf>
    <xf numFmtId="0" fontId="79" fillId="2" borderId="4" xfId="4" applyFont="1" applyFill="1" applyBorder="1" applyAlignment="1">
      <alignment horizontal="right" shrinkToFit="1"/>
    </xf>
    <xf numFmtId="0" fontId="79" fillId="0" borderId="0" xfId="4" applyFont="1" applyAlignment="1">
      <alignment horizontal="center"/>
    </xf>
    <xf numFmtId="0" fontId="79" fillId="0" borderId="0" xfId="4" applyFont="1" applyAlignment="1">
      <alignment horizontal="center" wrapText="1" shrinkToFit="1"/>
    </xf>
    <xf numFmtId="0" fontId="79" fillId="0" borderId="0" xfId="4" applyFont="1" applyAlignment="1">
      <alignment horizontal="right" vertical="center"/>
    </xf>
    <xf numFmtId="0" fontId="79" fillId="0" borderId="0" xfId="4" applyFont="1">
      <alignment vertical="center"/>
    </xf>
    <xf numFmtId="0" fontId="79" fillId="0" borderId="0" xfId="4" applyFont="1" applyAlignment="1">
      <alignment vertical="center" shrinkToFit="1"/>
    </xf>
    <xf numFmtId="0" fontId="79" fillId="2" borderId="0" xfId="4" applyFont="1" applyFill="1" applyAlignment="1">
      <alignment vertical="center" shrinkToFit="1"/>
    </xf>
    <xf numFmtId="0" fontId="82" fillId="0" borderId="0" xfId="4" applyFont="1" applyAlignment="1">
      <alignment vertical="center" shrinkToFit="1"/>
    </xf>
    <xf numFmtId="0" fontId="79" fillId="0" borderId="0" xfId="4" applyFont="1" applyAlignment="1">
      <alignment horizontal="right" vertical="center" shrinkToFit="1"/>
    </xf>
    <xf numFmtId="56" fontId="79" fillId="0" borderId="0" xfId="4" applyNumberFormat="1" applyFont="1" applyAlignment="1">
      <alignment horizontal="center" vertical="center" shrinkToFit="1"/>
    </xf>
    <xf numFmtId="0" fontId="79" fillId="0" borderId="0" xfId="4" applyFont="1" applyAlignment="1">
      <alignment horizontal="center" vertical="center" shrinkToFit="1"/>
    </xf>
    <xf numFmtId="0" fontId="82" fillId="0" borderId="48" xfId="4" applyFont="1" applyBorder="1" applyAlignment="1">
      <alignment horizontal="center" vertical="center" shrinkToFit="1"/>
    </xf>
    <xf numFmtId="0" fontId="79" fillId="3" borderId="49" xfId="4" applyFont="1" applyFill="1" applyBorder="1" applyAlignment="1">
      <alignment horizontal="center" vertical="center"/>
    </xf>
    <xf numFmtId="0" fontId="83" fillId="42" borderId="51" xfId="4" applyFont="1" applyFill="1" applyBorder="1" applyAlignment="1">
      <alignment horizontal="center" vertical="center" shrinkToFit="1"/>
    </xf>
    <xf numFmtId="0" fontId="84" fillId="42" borderId="52" xfId="4" applyFont="1" applyFill="1" applyBorder="1" applyAlignment="1">
      <alignment horizontal="center" vertical="center" shrinkToFit="1"/>
    </xf>
    <xf numFmtId="0" fontId="83" fillId="42" borderId="52" xfId="4" applyFont="1" applyFill="1" applyBorder="1" applyAlignment="1">
      <alignment horizontal="center" vertical="center" shrinkToFit="1"/>
    </xf>
    <xf numFmtId="0" fontId="83" fillId="42" borderId="53" xfId="4" applyFont="1" applyFill="1" applyBorder="1" applyAlignment="1">
      <alignment horizontal="center" vertical="center" shrinkToFit="1"/>
    </xf>
    <xf numFmtId="0" fontId="83" fillId="42" borderId="54" xfId="4" applyFont="1" applyFill="1" applyBorder="1" applyAlignment="1">
      <alignment horizontal="center" vertical="center" shrinkToFit="1"/>
    </xf>
    <xf numFmtId="0" fontId="79" fillId="0" borderId="33" xfId="4" applyFont="1" applyBorder="1" applyAlignment="1">
      <alignment horizontal="center" vertical="center" shrinkToFit="1"/>
    </xf>
    <xf numFmtId="0" fontId="79" fillId="4" borderId="65" xfId="4" applyFont="1" applyFill="1" applyBorder="1" applyAlignment="1">
      <alignment vertical="center" shrinkToFit="1"/>
    </xf>
    <xf numFmtId="0" fontId="83" fillId="7" borderId="67" xfId="4" applyFont="1" applyFill="1" applyBorder="1" applyAlignment="1">
      <alignment horizontal="center" vertical="center" shrinkToFit="1"/>
    </xf>
    <xf numFmtId="0" fontId="79" fillId="2" borderId="68" xfId="4" applyFont="1" applyFill="1" applyBorder="1" applyAlignment="1">
      <alignment horizontal="left" vertical="center" shrinkToFit="1"/>
    </xf>
    <xf numFmtId="0" fontId="79" fillId="2" borderId="68" xfId="4" applyFont="1" applyFill="1" applyBorder="1" applyAlignment="1">
      <alignment vertical="center" shrinkToFit="1"/>
    </xf>
    <xf numFmtId="0" fontId="79" fillId="0" borderId="68" xfId="4" applyFont="1" applyBorder="1" applyAlignment="1">
      <alignment horizontal="center" vertical="center" shrinkToFit="1"/>
    </xf>
    <xf numFmtId="0" fontId="79" fillId="0" borderId="69" xfId="4" applyFont="1" applyBorder="1" applyAlignment="1"/>
    <xf numFmtId="0" fontId="79" fillId="2" borderId="69" xfId="4" applyFont="1" applyFill="1" applyBorder="1" applyAlignment="1">
      <alignment vertical="center" shrinkToFit="1"/>
    </xf>
    <xf numFmtId="0" fontId="79" fillId="2" borderId="69" xfId="4" applyFont="1" applyFill="1" applyBorder="1" applyAlignment="1">
      <alignment shrinkToFit="1"/>
    </xf>
    <xf numFmtId="0" fontId="79" fillId="0" borderId="69" xfId="4" applyFont="1" applyBorder="1" applyAlignment="1">
      <alignment vertical="center" shrinkToFit="1"/>
    </xf>
    <xf numFmtId="0" fontId="79" fillId="0" borderId="69" xfId="4" applyFont="1" applyBorder="1" applyAlignment="1">
      <alignment horizontal="center" vertical="center" shrinkToFit="1"/>
    </xf>
    <xf numFmtId="0" fontId="79" fillId="0" borderId="69" xfId="4" applyFont="1" applyBorder="1">
      <alignment vertical="center"/>
    </xf>
    <xf numFmtId="0" fontId="83" fillId="42" borderId="70" xfId="4" applyFont="1" applyFill="1" applyBorder="1" applyAlignment="1">
      <alignment horizontal="center" vertical="center" shrinkToFit="1"/>
    </xf>
    <xf numFmtId="0" fontId="84" fillId="42" borderId="71" xfId="4" applyFont="1" applyFill="1" applyBorder="1" applyAlignment="1">
      <alignment horizontal="center" vertical="center" shrinkToFit="1"/>
    </xf>
    <xf numFmtId="0" fontId="83" fillId="42" borderId="71" xfId="4" applyFont="1" applyFill="1" applyBorder="1" applyAlignment="1">
      <alignment horizontal="center" vertical="center" shrinkToFit="1"/>
    </xf>
    <xf numFmtId="0" fontId="83" fillId="7" borderId="71" xfId="4" applyFont="1" applyFill="1" applyBorder="1" applyAlignment="1">
      <alignment horizontal="center" vertical="center" shrinkToFit="1"/>
    </xf>
    <xf numFmtId="0" fontId="83" fillId="7" borderId="72" xfId="4" applyFont="1" applyFill="1" applyBorder="1" applyAlignment="1">
      <alignment horizontal="center" vertical="center" shrinkToFit="1"/>
    </xf>
    <xf numFmtId="0" fontId="85" fillId="43" borderId="56" xfId="4" applyFont="1" applyFill="1" applyBorder="1" applyAlignment="1">
      <alignment horizontal="center" vertical="center" shrinkToFit="1"/>
    </xf>
    <xf numFmtId="0" fontId="79" fillId="0" borderId="0" xfId="4" applyFont="1" applyAlignment="1">
      <alignment horizontal="center" shrinkToFit="1"/>
    </xf>
    <xf numFmtId="0" fontId="79" fillId="42" borderId="52" xfId="4" applyFont="1" applyFill="1" applyBorder="1" applyAlignment="1">
      <alignment horizontal="left" vertical="center" shrinkToFit="1"/>
    </xf>
    <xf numFmtId="0" fontId="79" fillId="42" borderId="52" xfId="4" applyFont="1" applyFill="1" applyBorder="1" applyAlignment="1">
      <alignment horizontal="center" vertical="center" shrinkToFit="1"/>
    </xf>
    <xf numFmtId="0" fontId="73" fillId="42" borderId="52" xfId="4" applyFont="1" applyFill="1" applyBorder="1" applyAlignment="1">
      <alignment horizontal="center" vertical="center" shrinkToFit="1"/>
    </xf>
    <xf numFmtId="0" fontId="79" fillId="42" borderId="53" xfId="4" applyFont="1" applyFill="1" applyBorder="1" applyAlignment="1">
      <alignment horizontal="center" vertical="center" shrinkToFit="1"/>
    </xf>
    <xf numFmtId="0" fontId="73" fillId="42" borderId="51" xfId="4" applyFont="1" applyFill="1" applyBorder="1" applyAlignment="1">
      <alignment horizontal="left" vertical="center" shrinkToFit="1"/>
    </xf>
    <xf numFmtId="0" fontId="79" fillId="7" borderId="52" xfId="4" applyFont="1" applyFill="1" applyBorder="1" applyAlignment="1">
      <alignment vertical="center" shrinkToFit="1"/>
    </xf>
    <xf numFmtId="0" fontId="79" fillId="7" borderId="54" xfId="4" applyFont="1" applyFill="1" applyBorder="1" applyAlignment="1">
      <alignment vertical="center" shrinkToFit="1"/>
    </xf>
    <xf numFmtId="0" fontId="85" fillId="43" borderId="76" xfId="4" applyFont="1" applyFill="1" applyBorder="1" applyAlignment="1">
      <alignment horizontal="center" vertical="center" shrinkToFit="1"/>
    </xf>
    <xf numFmtId="0" fontId="73" fillId="4" borderId="33" xfId="4" applyFont="1" applyFill="1" applyBorder="1" applyAlignment="1">
      <alignment vertical="center" shrinkToFit="1"/>
    </xf>
    <xf numFmtId="0" fontId="79" fillId="4" borderId="61" xfId="4" applyFont="1" applyFill="1" applyBorder="1" applyAlignment="1">
      <alignment horizontal="center" vertical="center" shrinkToFit="1"/>
    </xf>
    <xf numFmtId="0" fontId="79" fillId="7" borderId="67" xfId="4" applyFont="1" applyFill="1" applyBorder="1" applyAlignment="1">
      <alignment horizontal="center" vertical="center" shrinkToFit="1"/>
    </xf>
    <xf numFmtId="0" fontId="79" fillId="0" borderId="0" xfId="4" applyFont="1" applyAlignment="1">
      <alignment horizontal="left" vertical="center" shrinkToFit="1"/>
    </xf>
    <xf numFmtId="0" fontId="73" fillId="2" borderId="0" xfId="4" applyFont="1" applyFill="1" applyAlignment="1">
      <alignment vertical="center" shrinkToFit="1"/>
    </xf>
    <xf numFmtId="0" fontId="79" fillId="2" borderId="0" xfId="4" applyFont="1" applyFill="1" applyAlignment="1"/>
    <xf numFmtId="0" fontId="79" fillId="2" borderId="0" xfId="4" applyFont="1" applyFill="1" applyAlignment="1">
      <alignment shrinkToFit="1"/>
    </xf>
    <xf numFmtId="0" fontId="79" fillId="2" borderId="0" xfId="4" applyFont="1" applyFill="1" applyAlignment="1">
      <alignment horizontal="left"/>
    </xf>
    <xf numFmtId="0" fontId="79" fillId="2" borderId="0" xfId="4" applyFont="1" applyFill="1" applyAlignment="1">
      <alignment horizontal="center" shrinkToFit="1"/>
    </xf>
    <xf numFmtId="0" fontId="73" fillId="42" borderId="52" xfId="4" applyFont="1" applyFill="1" applyBorder="1" applyAlignment="1">
      <alignment horizontal="left" vertical="center" shrinkToFit="1"/>
    </xf>
    <xf numFmtId="0" fontId="79" fillId="4" borderId="80" xfId="4" applyFont="1" applyFill="1" applyBorder="1" applyAlignment="1">
      <alignment vertical="center" shrinkToFit="1"/>
    </xf>
    <xf numFmtId="0" fontId="79" fillId="4" borderId="54" xfId="4" applyFont="1" applyFill="1" applyBorder="1" applyAlignment="1">
      <alignment vertical="center" shrinkToFit="1"/>
    </xf>
    <xf numFmtId="0" fontId="79" fillId="4" borderId="81" xfId="4" applyFont="1" applyFill="1" applyBorder="1" applyAlignment="1">
      <alignment vertical="center" shrinkToFit="1"/>
    </xf>
    <xf numFmtId="0" fontId="79" fillId="4" borderId="59" xfId="4" applyFont="1" applyFill="1" applyBorder="1" applyAlignment="1">
      <alignment horizontal="center" vertical="center" shrinkToFit="1"/>
    </xf>
    <xf numFmtId="0" fontId="79" fillId="4" borderId="82" xfId="4" applyFont="1" applyFill="1" applyBorder="1" applyAlignment="1">
      <alignment vertical="center" shrinkToFit="1"/>
    </xf>
    <xf numFmtId="0" fontId="79" fillId="4" borderId="84" xfId="4" applyFont="1" applyFill="1" applyBorder="1" applyAlignment="1">
      <alignment vertical="center" shrinkToFit="1"/>
    </xf>
    <xf numFmtId="0" fontId="79" fillId="4" borderId="74" xfId="4" applyFont="1" applyFill="1" applyBorder="1" applyAlignment="1">
      <alignment horizontal="center" vertical="center" shrinkToFit="1"/>
    </xf>
    <xf numFmtId="0" fontId="79" fillId="4" borderId="85" xfId="4" applyFont="1" applyFill="1" applyBorder="1" applyAlignment="1">
      <alignment vertical="center" shrinkToFit="1"/>
    </xf>
    <xf numFmtId="0" fontId="79" fillId="4" borderId="66" xfId="4" applyFont="1" applyFill="1" applyBorder="1" applyAlignment="1">
      <alignment horizontal="center" vertical="center" shrinkToFit="1"/>
    </xf>
    <xf numFmtId="0" fontId="79" fillId="42" borderId="51" xfId="4" applyFont="1" applyFill="1" applyBorder="1" applyAlignment="1">
      <alignment horizontal="left" vertical="center" shrinkToFit="1"/>
    </xf>
    <xf numFmtId="0" fontId="79" fillId="42" borderId="54" xfId="4" applyFont="1" applyFill="1" applyBorder="1" applyAlignment="1">
      <alignment horizontal="left" vertical="center" shrinkToFit="1"/>
    </xf>
    <xf numFmtId="0" fontId="73" fillId="4" borderId="8" xfId="4" applyFont="1" applyFill="1" applyBorder="1" applyAlignment="1">
      <alignment vertical="center" shrinkToFit="1"/>
    </xf>
    <xf numFmtId="0" fontId="79" fillId="4" borderId="54" xfId="4" applyFont="1" applyFill="1" applyBorder="1" applyAlignment="1">
      <alignment horizontal="center" vertical="center" shrinkToFit="1"/>
    </xf>
    <xf numFmtId="0" fontId="73" fillId="4" borderId="59" xfId="4" applyFont="1" applyFill="1" applyBorder="1" applyAlignment="1">
      <alignment vertical="center" shrinkToFit="1"/>
    </xf>
    <xf numFmtId="0" fontId="73" fillId="4" borderId="79" xfId="4" applyFont="1" applyFill="1" applyBorder="1" applyAlignment="1">
      <alignment vertical="center" shrinkToFit="1"/>
    </xf>
    <xf numFmtId="0" fontId="73" fillId="4" borderId="60" xfId="4" applyFont="1" applyFill="1" applyBorder="1" applyAlignment="1">
      <alignment vertical="center" shrinkToFit="1"/>
    </xf>
    <xf numFmtId="0" fontId="73" fillId="4" borderId="61" xfId="4" applyFont="1" applyFill="1" applyBorder="1" applyAlignment="1">
      <alignment vertical="center" shrinkToFit="1"/>
    </xf>
    <xf numFmtId="0" fontId="79" fillId="44" borderId="2" xfId="4" applyFont="1" applyFill="1" applyBorder="1" applyAlignment="1">
      <alignment vertical="center" shrinkToFit="1"/>
    </xf>
    <xf numFmtId="0" fontId="79" fillId="43" borderId="2" xfId="4" applyFont="1" applyFill="1" applyBorder="1" applyAlignment="1">
      <alignment vertical="center" shrinkToFit="1"/>
    </xf>
    <xf numFmtId="0" fontId="79" fillId="41" borderId="2" xfId="4" applyFont="1" applyFill="1" applyBorder="1" applyAlignment="1">
      <alignment vertical="center" shrinkToFit="1"/>
    </xf>
    <xf numFmtId="0" fontId="79" fillId="2" borderId="2" xfId="4" applyFont="1" applyFill="1" applyBorder="1" applyAlignment="1">
      <alignment vertical="center" shrinkToFit="1"/>
    </xf>
    <xf numFmtId="0" fontId="79" fillId="0" borderId="32" xfId="4" applyFont="1" applyBorder="1" applyAlignment="1">
      <alignment horizontal="right" vertical="center"/>
    </xf>
    <xf numFmtId="0" fontId="79" fillId="0" borderId="24" xfId="4" applyFont="1" applyBorder="1" applyAlignment="1">
      <alignment horizontal="right" vertical="center"/>
    </xf>
    <xf numFmtId="0" fontId="79" fillId="0" borderId="1" xfId="4" applyFont="1" applyBorder="1">
      <alignment vertical="center"/>
    </xf>
    <xf numFmtId="0" fontId="79" fillId="0" borderId="1" xfId="4" applyFont="1" applyBorder="1" applyAlignment="1">
      <alignment vertical="center" shrinkToFit="1"/>
    </xf>
    <xf numFmtId="0" fontId="79" fillId="0" borderId="1" xfId="4" applyFont="1" applyBorder="1" applyAlignment="1">
      <alignment horizontal="center" vertical="center" shrinkToFit="1"/>
    </xf>
    <xf numFmtId="0" fontId="86" fillId="0" borderId="0" xfId="1" applyFont="1">
      <alignment vertical="center"/>
    </xf>
    <xf numFmtId="0" fontId="87" fillId="0" borderId="0" xfId="1" applyFont="1">
      <alignment vertical="center"/>
    </xf>
    <xf numFmtId="0" fontId="88" fillId="0" borderId="0" xfId="1" applyFont="1">
      <alignment vertical="center"/>
    </xf>
    <xf numFmtId="0" fontId="86" fillId="0" borderId="4" xfId="1" applyFont="1" applyBorder="1">
      <alignment vertical="center"/>
    </xf>
    <xf numFmtId="0" fontId="86" fillId="0" borderId="5" xfId="1" applyFont="1" applyBorder="1">
      <alignment vertical="center"/>
    </xf>
    <xf numFmtId="40" fontId="90" fillId="3" borderId="0" xfId="6" applyNumberFormat="1" applyFont="1" applyFill="1">
      <alignment vertical="center"/>
    </xf>
    <xf numFmtId="187" fontId="90" fillId="3" borderId="0" xfId="6" applyNumberFormat="1" applyFont="1" applyFill="1">
      <alignment vertical="center"/>
    </xf>
    <xf numFmtId="0" fontId="86" fillId="0" borderId="0" xfId="1" applyFont="1" applyAlignment="1">
      <alignment horizontal="center" vertical="center"/>
    </xf>
    <xf numFmtId="0" fontId="86" fillId="0" borderId="0" xfId="1" applyFont="1" applyAlignment="1">
      <alignment vertical="center" shrinkToFit="1"/>
    </xf>
    <xf numFmtId="0" fontId="86" fillId="0" borderId="0" xfId="1" applyFont="1" applyAlignment="1">
      <alignment vertical="center" wrapText="1"/>
    </xf>
    <xf numFmtId="0" fontId="89" fillId="0" borderId="0" xfId="1" applyFont="1" applyAlignment="1">
      <alignment vertical="center" shrinkToFit="1"/>
    </xf>
    <xf numFmtId="0" fontId="86" fillId="3" borderId="0" xfId="1" applyFont="1" applyFill="1" applyAlignment="1">
      <alignment vertical="center" shrinkToFit="1"/>
    </xf>
    <xf numFmtId="0" fontId="86" fillId="0" borderId="0" xfId="1" applyFont="1" applyAlignment="1">
      <alignment horizontal="center" vertical="center" shrinkToFit="1"/>
    </xf>
    <xf numFmtId="0" fontId="86" fillId="2" borderId="0" xfId="1" applyFont="1" applyFill="1">
      <alignment vertical="center"/>
    </xf>
    <xf numFmtId="0" fontId="86" fillId="0" borderId="0" xfId="1" applyFont="1" applyAlignment="1"/>
    <xf numFmtId="0" fontId="86" fillId="2" borderId="0" xfId="1" applyFont="1" applyFill="1" applyAlignment="1">
      <alignment horizontal="center" vertical="center"/>
    </xf>
    <xf numFmtId="0" fontId="75" fillId="2" borderId="0" xfId="1" applyFont="1" applyFill="1">
      <alignment vertical="center"/>
    </xf>
    <xf numFmtId="0" fontId="86" fillId="2" borderId="69" xfId="1" applyFont="1" applyFill="1" applyBorder="1" applyAlignment="1">
      <alignment horizontal="center" vertical="center"/>
    </xf>
    <xf numFmtId="0" fontId="86" fillId="2" borderId="0" xfId="1" applyFont="1" applyFill="1" applyAlignment="1">
      <alignment horizontal="left" vertical="center"/>
    </xf>
    <xf numFmtId="0" fontId="76" fillId="2" borderId="69" xfId="1" applyFont="1" applyFill="1" applyBorder="1" applyAlignment="1">
      <alignment vertical="center" shrinkToFit="1"/>
    </xf>
    <xf numFmtId="0" fontId="91" fillId="2" borderId="69" xfId="191" applyFont="1" applyFill="1" applyBorder="1" applyAlignment="1">
      <alignment horizontal="center" vertical="center" shrinkToFit="1"/>
    </xf>
    <xf numFmtId="0" fontId="92" fillId="2" borderId="69" xfId="191" applyFont="1" applyFill="1" applyBorder="1" applyAlignment="1">
      <alignment horizontal="center" vertical="center" shrinkToFit="1"/>
    </xf>
    <xf numFmtId="14" fontId="92" fillId="2" borderId="69" xfId="191" applyNumberFormat="1" applyFont="1" applyFill="1" applyBorder="1" applyAlignment="1">
      <alignment horizontal="center" vertical="center" shrinkToFit="1"/>
    </xf>
    <xf numFmtId="186" fontId="92" fillId="2" borderId="69" xfId="191" applyNumberFormat="1" applyFont="1" applyFill="1" applyBorder="1" applyAlignment="1">
      <alignment horizontal="center" vertical="center" shrinkToFit="1"/>
    </xf>
    <xf numFmtId="0" fontId="93" fillId="0" borderId="0" xfId="1" applyFont="1">
      <alignment vertical="center"/>
    </xf>
    <xf numFmtId="38" fontId="81" fillId="3" borderId="0" xfId="7" applyFont="1" applyFill="1">
      <alignment vertical="center"/>
    </xf>
    <xf numFmtId="187" fontId="81" fillId="3" borderId="0" xfId="6" applyNumberFormat="1" applyFont="1" applyFill="1">
      <alignment vertical="center"/>
    </xf>
    <xf numFmtId="186" fontId="86" fillId="2" borderId="0" xfId="1" applyNumberFormat="1" applyFont="1" applyFill="1" applyAlignment="1">
      <alignment horizontal="center" vertical="center"/>
    </xf>
    <xf numFmtId="0" fontId="86" fillId="0" borderId="50" xfId="1" applyFont="1" applyBorder="1" applyAlignment="1">
      <alignment vertical="center" wrapText="1" shrinkToFit="1"/>
    </xf>
    <xf numFmtId="0" fontId="86" fillId="46" borderId="56" xfId="1" applyFont="1" applyFill="1" applyBorder="1" applyAlignment="1">
      <alignment horizontal="center" vertical="center" shrinkToFit="1"/>
    </xf>
    <xf numFmtId="0" fontId="94" fillId="42" borderId="55" xfId="1" applyFont="1" applyFill="1" applyBorder="1" applyAlignment="1">
      <alignment horizontal="center" vertical="center" shrinkToFit="1"/>
    </xf>
    <xf numFmtId="0" fontId="88" fillId="42" borderId="55" xfId="1" applyFont="1" applyFill="1" applyBorder="1" applyAlignment="1">
      <alignment horizontal="center" vertical="center" shrinkToFit="1"/>
    </xf>
    <xf numFmtId="0" fontId="86" fillId="42" borderId="55" xfId="1" applyFont="1" applyFill="1" applyBorder="1" applyAlignment="1">
      <alignment horizontal="center" vertical="center" shrinkToFit="1"/>
    </xf>
    <xf numFmtId="0" fontId="88" fillId="42" borderId="57" xfId="1" applyFont="1" applyFill="1" applyBorder="1" applyAlignment="1">
      <alignment vertical="center" shrinkToFit="1"/>
    </xf>
    <xf numFmtId="40" fontId="90" fillId="3" borderId="2" xfId="6" applyNumberFormat="1" applyFont="1" applyFill="1" applyBorder="1" applyAlignment="1">
      <alignment horizontal="center" vertical="center" shrinkToFit="1"/>
    </xf>
    <xf numFmtId="187" fontId="90" fillId="3" borderId="2" xfId="6" applyNumberFormat="1" applyFont="1" applyFill="1" applyBorder="1" applyAlignment="1">
      <alignment horizontal="center" vertical="center" shrinkToFit="1"/>
    </xf>
    <xf numFmtId="0" fontId="75" fillId="3" borderId="0" xfId="4" applyFont="1" applyFill="1" applyAlignment="1">
      <alignment horizontal="left" vertical="center" shrinkToFit="1"/>
    </xf>
    <xf numFmtId="0" fontId="95" fillId="44" borderId="0" xfId="1" applyFont="1" applyFill="1" applyAlignment="1">
      <alignment horizontal="center" vertical="center"/>
    </xf>
    <xf numFmtId="0" fontId="95" fillId="44" borderId="0" xfId="1" quotePrefix="1" applyFont="1" applyFill="1" applyAlignment="1">
      <alignment horizontal="center" vertical="center"/>
    </xf>
    <xf numFmtId="0" fontId="95" fillId="44" borderId="93" xfId="1" applyFont="1" applyFill="1" applyBorder="1" applyAlignment="1">
      <alignment horizontal="center" vertical="center"/>
    </xf>
    <xf numFmtId="0" fontId="95" fillId="0" borderId="32" xfId="1" applyFont="1" applyBorder="1" applyAlignment="1">
      <alignment horizontal="center" vertical="center"/>
    </xf>
    <xf numFmtId="0" fontId="95" fillId="0" borderId="0" xfId="1" quotePrefix="1" applyFont="1" applyAlignment="1">
      <alignment horizontal="center" vertical="center"/>
    </xf>
    <xf numFmtId="0" fontId="95" fillId="0" borderId="0" xfId="1" applyFont="1" applyAlignment="1">
      <alignment horizontal="center" vertical="center"/>
    </xf>
    <xf numFmtId="0" fontId="95" fillId="0" borderId="6" xfId="1" applyFont="1" applyBorder="1" applyAlignment="1">
      <alignment horizontal="center" vertical="center"/>
    </xf>
    <xf numFmtId="0" fontId="95" fillId="0" borderId="117" xfId="1" applyFont="1" applyBorder="1" applyAlignment="1">
      <alignment horizontal="center" vertical="center"/>
    </xf>
    <xf numFmtId="0" fontId="95" fillId="0" borderId="93" xfId="1" applyFont="1" applyBorder="1" applyAlignment="1">
      <alignment horizontal="center" vertical="center"/>
    </xf>
    <xf numFmtId="0" fontId="95" fillId="4" borderId="6" xfId="1" applyFont="1" applyFill="1" applyBorder="1" applyAlignment="1">
      <alignment horizontal="center" vertical="center"/>
    </xf>
    <xf numFmtId="0" fontId="95" fillId="4" borderId="0" xfId="1" quotePrefix="1" applyFont="1" applyFill="1" applyAlignment="1">
      <alignment horizontal="center" vertical="center"/>
    </xf>
    <xf numFmtId="0" fontId="86" fillId="0" borderId="0" xfId="1" applyFont="1" applyAlignment="1">
      <alignment horizontal="right" vertical="center"/>
    </xf>
    <xf numFmtId="0" fontId="95" fillId="44" borderId="1" xfId="1" applyFont="1" applyFill="1" applyBorder="1" applyAlignment="1">
      <alignment horizontal="center" vertical="center"/>
    </xf>
    <xf numFmtId="0" fontId="95" fillId="44" borderId="26" xfId="1" applyFont="1" applyFill="1" applyBorder="1" applyAlignment="1">
      <alignment horizontal="center" vertical="center"/>
    </xf>
    <xf numFmtId="0" fontId="95" fillId="0" borderId="24" xfId="1" applyFont="1" applyBorder="1" applyAlignment="1">
      <alignment horizontal="center" vertical="center"/>
    </xf>
    <xf numFmtId="0" fontId="75" fillId="0" borderId="1" xfId="1" applyFont="1" applyBorder="1" applyAlignment="1">
      <alignment horizontal="center" vertical="center"/>
    </xf>
    <xf numFmtId="0" fontId="95" fillId="0" borderId="1" xfId="1" applyFont="1" applyBorder="1" applyAlignment="1">
      <alignment horizontal="center" vertical="center"/>
    </xf>
    <xf numFmtId="0" fontId="95" fillId="0" borderId="26" xfId="1" applyFont="1" applyBorder="1" applyAlignment="1">
      <alignment horizontal="center" vertical="center"/>
    </xf>
    <xf numFmtId="0" fontId="75" fillId="0" borderId="24" xfId="1" applyFont="1" applyBorder="1" applyAlignment="1">
      <alignment horizontal="center" vertical="center"/>
    </xf>
    <xf numFmtId="0" fontId="95" fillId="4" borderId="24" xfId="1" applyFont="1" applyFill="1" applyBorder="1" applyAlignment="1">
      <alignment horizontal="center" vertical="center"/>
    </xf>
    <xf numFmtId="0" fontId="76" fillId="4" borderId="1" xfId="1" applyFont="1" applyFill="1" applyBorder="1" applyAlignment="1">
      <alignment horizontal="center" vertical="center"/>
    </xf>
    <xf numFmtId="0" fontId="95" fillId="4" borderId="26" xfId="1" applyFont="1" applyFill="1" applyBorder="1" applyAlignment="1">
      <alignment horizontal="center" vertical="center"/>
    </xf>
    <xf numFmtId="0" fontId="95" fillId="3" borderId="0" xfId="1" applyFont="1" applyFill="1" applyAlignment="1">
      <alignment horizontal="center" vertical="center"/>
    </xf>
    <xf numFmtId="0" fontId="95" fillId="3" borderId="0" xfId="1" quotePrefix="1" applyFont="1" applyFill="1" applyAlignment="1">
      <alignment horizontal="center" vertical="center"/>
    </xf>
    <xf numFmtId="0" fontId="95" fillId="3" borderId="93" xfId="1" applyFont="1" applyFill="1" applyBorder="1" applyAlignment="1">
      <alignment horizontal="center" vertical="center"/>
    </xf>
    <xf numFmtId="0" fontId="95" fillId="4" borderId="116" xfId="1" applyFont="1" applyFill="1" applyBorder="1" applyAlignment="1">
      <alignment horizontal="center" vertical="center"/>
    </xf>
    <xf numFmtId="0" fontId="95" fillId="4" borderId="117" xfId="1" applyFont="1" applyFill="1" applyBorder="1" applyAlignment="1">
      <alignment horizontal="center" vertical="center"/>
    </xf>
    <xf numFmtId="0" fontId="97" fillId="0" borderId="0" xfId="1" applyFont="1">
      <alignment vertical="center"/>
    </xf>
    <xf numFmtId="0" fontId="95" fillId="3" borderId="1" xfId="1" applyFont="1" applyFill="1" applyBorder="1" applyAlignment="1">
      <alignment horizontal="center" vertical="center"/>
    </xf>
    <xf numFmtId="0" fontId="95" fillId="3" borderId="26" xfId="1" applyFont="1" applyFill="1" applyBorder="1" applyAlignment="1">
      <alignment horizontal="center" vertical="center"/>
    </xf>
    <xf numFmtId="0" fontId="95" fillId="4" borderId="1" xfId="1" applyFont="1" applyFill="1" applyBorder="1" applyAlignment="1">
      <alignment horizontal="center" vertical="center"/>
    </xf>
    <xf numFmtId="0" fontId="95" fillId="5" borderId="0" xfId="1" applyFont="1" applyFill="1" applyAlignment="1">
      <alignment horizontal="center" vertical="center"/>
    </xf>
    <xf numFmtId="0" fontId="95" fillId="5" borderId="0" xfId="1" quotePrefix="1" applyFont="1" applyFill="1" applyAlignment="1">
      <alignment horizontal="center" vertical="center"/>
    </xf>
    <xf numFmtId="0" fontId="95" fillId="5" borderId="93" xfId="1" applyFont="1" applyFill="1" applyBorder="1" applyAlignment="1">
      <alignment horizontal="center" vertical="center"/>
    </xf>
    <xf numFmtId="0" fontId="95" fillId="5" borderId="1" xfId="1" applyFont="1" applyFill="1" applyBorder="1" applyAlignment="1">
      <alignment horizontal="center" vertical="center"/>
    </xf>
    <xf numFmtId="0" fontId="95" fillId="5" borderId="26" xfId="1" applyFont="1" applyFill="1" applyBorder="1" applyAlignment="1">
      <alignment horizontal="center" vertical="center"/>
    </xf>
    <xf numFmtId="0" fontId="95" fillId="3" borderId="116" xfId="1" applyFont="1" applyFill="1" applyBorder="1" applyAlignment="1">
      <alignment horizontal="center" vertical="center"/>
    </xf>
    <xf numFmtId="0" fontId="95" fillId="3" borderId="116" xfId="1" quotePrefix="1" applyFont="1" applyFill="1" applyBorder="1" applyAlignment="1">
      <alignment horizontal="center" vertical="center"/>
    </xf>
    <xf numFmtId="0" fontId="95" fillId="3" borderId="117" xfId="1" applyFont="1" applyFill="1" applyBorder="1" applyAlignment="1">
      <alignment horizontal="center" vertical="center"/>
    </xf>
    <xf numFmtId="0" fontId="95" fillId="44" borderId="116" xfId="1" applyFont="1" applyFill="1" applyBorder="1" applyAlignment="1">
      <alignment horizontal="center" vertical="center"/>
    </xf>
    <xf numFmtId="0" fontId="95" fillId="44" borderId="116" xfId="1" quotePrefix="1" applyFont="1" applyFill="1" applyBorder="1" applyAlignment="1">
      <alignment horizontal="center" vertical="center"/>
    </xf>
    <xf numFmtId="0" fontId="95" fillId="44" borderId="117" xfId="1" applyFont="1" applyFill="1" applyBorder="1" applyAlignment="1">
      <alignment horizontal="center" vertical="center"/>
    </xf>
    <xf numFmtId="0" fontId="95" fillId="0" borderId="116" xfId="1" quotePrefix="1" applyFont="1" applyBorder="1" applyAlignment="1">
      <alignment horizontal="center" vertical="center"/>
    </xf>
    <xf numFmtId="0" fontId="95" fillId="4" borderId="32" xfId="1" applyFont="1" applyFill="1" applyBorder="1" applyAlignment="1">
      <alignment horizontal="center" vertical="center"/>
    </xf>
    <xf numFmtId="0" fontId="95" fillId="4" borderId="93" xfId="1" applyFont="1" applyFill="1" applyBorder="1" applyAlignment="1">
      <alignment horizontal="center" vertical="center"/>
    </xf>
    <xf numFmtId="0" fontId="95" fillId="3" borderId="69" xfId="1" applyFont="1" applyFill="1" applyBorder="1" applyAlignment="1">
      <alignment horizontal="center" vertical="center"/>
    </xf>
    <xf numFmtId="0" fontId="95" fillId="3" borderId="99" xfId="1" applyFont="1" applyFill="1" applyBorder="1" applyAlignment="1">
      <alignment horizontal="center" vertical="center"/>
    </xf>
    <xf numFmtId="0" fontId="95" fillId="44" borderId="100" xfId="1" applyFont="1" applyFill="1" applyBorder="1" applyAlignment="1">
      <alignment horizontal="center" vertical="center"/>
    </xf>
    <xf numFmtId="0" fontId="95" fillId="44" borderId="69" xfId="1" applyFont="1" applyFill="1" applyBorder="1" applyAlignment="1">
      <alignment horizontal="center" vertical="center"/>
    </xf>
    <xf numFmtId="0" fontId="95" fillId="44" borderId="99" xfId="1" applyFont="1" applyFill="1" applyBorder="1" applyAlignment="1">
      <alignment horizontal="center" vertical="center"/>
    </xf>
    <xf numFmtId="0" fontId="95" fillId="4" borderId="100" xfId="1" applyFont="1" applyFill="1" applyBorder="1" applyAlignment="1">
      <alignment horizontal="center" vertical="center"/>
    </xf>
    <xf numFmtId="0" fontId="76" fillId="4" borderId="69" xfId="1" applyFont="1" applyFill="1" applyBorder="1" applyAlignment="1">
      <alignment horizontal="center" vertical="center"/>
    </xf>
    <xf numFmtId="0" fontId="95" fillId="4" borderId="99" xfId="1" applyFont="1" applyFill="1" applyBorder="1" applyAlignment="1">
      <alignment horizontal="center" vertical="center"/>
    </xf>
    <xf numFmtId="0" fontId="86" fillId="0" borderId="0" xfId="1" applyFont="1" applyAlignment="1">
      <alignment horizontal="left" vertical="center" wrapText="1" shrinkToFit="1"/>
    </xf>
    <xf numFmtId="0" fontId="88" fillId="0" borderId="0" xfId="1" applyFont="1" applyAlignment="1">
      <alignment horizontal="center" vertical="center"/>
    </xf>
    <xf numFmtId="0" fontId="76" fillId="0" borderId="0" xfId="1" applyFont="1" applyAlignment="1">
      <alignment vertical="center" shrinkToFit="1"/>
    </xf>
    <xf numFmtId="0" fontId="91" fillId="0" borderId="0" xfId="191" applyFont="1" applyAlignment="1">
      <alignment horizontal="center" vertical="center" shrinkToFit="1"/>
    </xf>
    <xf numFmtId="186" fontId="96" fillId="0" borderId="0" xfId="191" applyNumberFormat="1" applyFont="1" applyAlignment="1">
      <alignment horizontal="center" vertical="center" shrinkToFit="1"/>
    </xf>
    <xf numFmtId="188" fontId="73" fillId="0" borderId="0" xfId="6" applyNumberFormat="1" applyFont="1" applyAlignment="1">
      <alignment vertical="center" shrinkToFit="1"/>
    </xf>
    <xf numFmtId="187" fontId="73" fillId="0" borderId="0" xfId="6" applyNumberFormat="1" applyFont="1" applyAlignment="1">
      <alignment vertical="center" shrinkToFit="1"/>
    </xf>
    <xf numFmtId="0" fontId="95" fillId="44" borderId="32" xfId="1" applyFont="1" applyFill="1" applyBorder="1" applyAlignment="1">
      <alignment horizontal="center" vertical="center"/>
    </xf>
    <xf numFmtId="0" fontId="76" fillId="44" borderId="0" xfId="1" applyFont="1" applyFill="1" applyAlignment="1">
      <alignment horizontal="center" vertical="center"/>
    </xf>
    <xf numFmtId="0" fontId="76" fillId="44" borderId="69" xfId="1" applyFont="1" applyFill="1" applyBorder="1" applyAlignment="1">
      <alignment horizontal="center" vertical="center"/>
    </xf>
    <xf numFmtId="0" fontId="76" fillId="0" borderId="1" xfId="1" applyFont="1" applyBorder="1" applyAlignment="1">
      <alignment horizontal="center" vertical="center"/>
    </xf>
    <xf numFmtId="0" fontId="95" fillId="4" borderId="116" xfId="1" quotePrefix="1" applyFont="1" applyFill="1" applyBorder="1" applyAlignment="1">
      <alignment horizontal="center" vertical="center"/>
    </xf>
    <xf numFmtId="0" fontId="98" fillId="0" borderId="0" xfId="1" applyFont="1">
      <alignment vertical="center"/>
    </xf>
    <xf numFmtId="0" fontId="75" fillId="0" borderId="0" xfId="1" applyFont="1">
      <alignment vertical="center"/>
    </xf>
    <xf numFmtId="0" fontId="99" fillId="0" borderId="0" xfId="1" applyFont="1">
      <alignment vertical="center"/>
    </xf>
    <xf numFmtId="0" fontId="95" fillId="5" borderId="69" xfId="1" applyFont="1" applyFill="1" applyBorder="1" applyAlignment="1">
      <alignment horizontal="center" vertical="center"/>
    </xf>
    <xf numFmtId="0" fontId="95" fillId="5" borderId="99" xfId="1" applyFont="1" applyFill="1" applyBorder="1" applyAlignment="1">
      <alignment horizontal="center" vertical="center"/>
    </xf>
    <xf numFmtId="0" fontId="94" fillId="46" borderId="55" xfId="1" applyFont="1" applyFill="1" applyBorder="1" applyAlignment="1">
      <alignment horizontal="center" vertical="center" shrinkToFit="1"/>
    </xf>
    <xf numFmtId="0" fontId="88" fillId="46" borderId="55" xfId="1" applyFont="1" applyFill="1" applyBorder="1" applyAlignment="1">
      <alignment horizontal="center" vertical="center" shrinkToFit="1"/>
    </xf>
    <xf numFmtId="0" fontId="86" fillId="46" borderId="55" xfId="1" applyFont="1" applyFill="1" applyBorder="1" applyAlignment="1">
      <alignment horizontal="center" vertical="center" shrinkToFit="1"/>
    </xf>
    <xf numFmtId="0" fontId="88" fillId="46" borderId="57" xfId="1" applyFont="1" applyFill="1" applyBorder="1" applyAlignment="1">
      <alignment vertical="center" shrinkToFit="1"/>
    </xf>
    <xf numFmtId="0" fontId="75" fillId="4" borderId="24" xfId="1" applyFont="1" applyFill="1" applyBorder="1" applyAlignment="1">
      <alignment horizontal="center" vertical="center"/>
    </xf>
    <xf numFmtId="0" fontId="75" fillId="4" borderId="1" xfId="1" applyFont="1" applyFill="1" applyBorder="1" applyAlignment="1">
      <alignment horizontal="center" vertical="center"/>
    </xf>
    <xf numFmtId="0" fontId="95" fillId="4" borderId="69" xfId="1" applyFont="1" applyFill="1" applyBorder="1" applyAlignment="1">
      <alignment horizontal="center" vertical="center"/>
    </xf>
    <xf numFmtId="0" fontId="86" fillId="0" borderId="0" xfId="1" applyFont="1" applyAlignment="1">
      <alignment vertical="center" wrapText="1" shrinkToFit="1"/>
    </xf>
    <xf numFmtId="186" fontId="90" fillId="0" borderId="0" xfId="1" applyNumberFormat="1" applyFont="1">
      <alignment vertical="center"/>
    </xf>
    <xf numFmtId="186" fontId="100" fillId="0" borderId="0" xfId="1" applyNumberFormat="1" applyFont="1">
      <alignment vertical="center"/>
    </xf>
    <xf numFmtId="49" fontId="76" fillId="0" borderId="0" xfId="1" applyNumberFormat="1" applyFont="1" applyAlignment="1">
      <alignment horizontal="center" vertical="center" shrinkToFit="1"/>
    </xf>
    <xf numFmtId="49" fontId="76" fillId="0" borderId="0" xfId="1" quotePrefix="1" applyNumberFormat="1" applyFont="1" applyAlignment="1">
      <alignment horizontal="left" vertical="center"/>
    </xf>
    <xf numFmtId="49" fontId="101" fillId="0" borderId="0" xfId="1" applyNumberFormat="1" applyFont="1" applyAlignment="1">
      <alignment horizontal="left"/>
    </xf>
    <xf numFmtId="49" fontId="76" fillId="0" borderId="0" xfId="1" applyNumberFormat="1" applyFont="1" applyAlignment="1">
      <alignment horizontal="center"/>
    </xf>
    <xf numFmtId="49" fontId="76" fillId="0" borderId="0" xfId="1" applyNumberFormat="1" applyFont="1" applyAlignment="1">
      <alignment shrinkToFit="1"/>
    </xf>
    <xf numFmtId="49" fontId="102" fillId="0" borderId="0" xfId="1" applyNumberFormat="1" applyFont="1" applyAlignment="1">
      <alignment horizontal="left"/>
    </xf>
    <xf numFmtId="49" fontId="78" fillId="0" borderId="0" xfId="1" applyNumberFormat="1" applyFont="1" applyAlignment="1">
      <alignment horizontal="center" shrinkToFit="1"/>
    </xf>
    <xf numFmtId="49" fontId="103" fillId="0" borderId="0" xfId="1" applyNumberFormat="1" applyFont="1" applyAlignment="1">
      <alignment horizontal="left"/>
    </xf>
    <xf numFmtId="49" fontId="76" fillId="0" borderId="0" xfId="1" applyNumberFormat="1" applyFont="1" applyAlignment="1">
      <alignment horizontal="right" shrinkToFit="1"/>
    </xf>
    <xf numFmtId="177" fontId="73" fillId="0" borderId="0" xfId="2" applyNumberFormat="1" applyFont="1">
      <alignment vertical="center"/>
    </xf>
    <xf numFmtId="0" fontId="73" fillId="0" borderId="0" xfId="2" applyFont="1">
      <alignment vertical="center"/>
    </xf>
    <xf numFmtId="0" fontId="104" fillId="0" borderId="0" xfId="2" applyFont="1">
      <alignment vertical="center"/>
    </xf>
    <xf numFmtId="14" fontId="73" fillId="0" borderId="0" xfId="2" applyNumberFormat="1" applyFont="1">
      <alignment vertical="center"/>
    </xf>
    <xf numFmtId="177" fontId="76" fillId="0" borderId="16" xfId="1" applyNumberFormat="1" applyFont="1" applyBorder="1" applyAlignment="1">
      <alignment horizontal="center" vertical="center" shrinkToFit="1"/>
    </xf>
    <xf numFmtId="177" fontId="76" fillId="0" borderId="25" xfId="1" applyNumberFormat="1" applyFont="1" applyBorder="1" applyAlignment="1">
      <alignment horizontal="center" vertical="center" shrinkToFit="1"/>
    </xf>
    <xf numFmtId="0" fontId="113" fillId="0" borderId="0" xfId="194" applyFont="1" applyAlignment="1">
      <alignment vertical="center" shrinkToFit="1"/>
    </xf>
    <xf numFmtId="0" fontId="114" fillId="0" borderId="0" xfId="194" applyFont="1" applyAlignment="1">
      <alignment vertical="center" shrinkToFit="1"/>
    </xf>
    <xf numFmtId="0" fontId="114" fillId="0" borderId="0" xfId="194" applyFont="1" applyAlignment="1">
      <alignment horizontal="center" vertical="center" shrinkToFit="1"/>
    </xf>
    <xf numFmtId="56" fontId="114" fillId="0" borderId="0" xfId="194" applyNumberFormat="1" applyFont="1" applyAlignment="1">
      <alignment horizontal="center" vertical="center" shrinkToFit="1"/>
    </xf>
    <xf numFmtId="0" fontId="113" fillId="0" borderId="0" xfId="194" applyFont="1">
      <alignment vertical="center"/>
    </xf>
    <xf numFmtId="0" fontId="113" fillId="6" borderId="36" xfId="194" applyFont="1" applyFill="1" applyBorder="1" applyAlignment="1">
      <alignment horizontal="center" vertical="center" shrinkToFit="1"/>
    </xf>
    <xf numFmtId="0" fontId="113" fillId="7" borderId="16" xfId="194" applyFont="1" applyFill="1" applyBorder="1" applyAlignment="1">
      <alignment horizontal="center" vertical="center" shrinkToFit="1"/>
    </xf>
    <xf numFmtId="0" fontId="113" fillId="0" borderId="19" xfId="194" applyFont="1" applyBorder="1" applyAlignment="1">
      <alignment vertical="center" shrinkToFit="1"/>
    </xf>
    <xf numFmtId="0" fontId="113" fillId="0" borderId="16" xfId="194" applyFont="1" applyBorder="1" applyAlignment="1">
      <alignment vertical="center" shrinkToFit="1"/>
    </xf>
    <xf numFmtId="0" fontId="113" fillId="0" borderId="19" xfId="194" applyFont="1" applyBorder="1" applyAlignment="1">
      <alignment horizontal="left" vertical="center" shrinkToFit="1"/>
    </xf>
    <xf numFmtId="0" fontId="113" fillId="0" borderId="37" xfId="194" applyFont="1" applyBorder="1" applyAlignment="1">
      <alignment vertical="center" shrinkToFit="1"/>
    </xf>
    <xf numFmtId="0" fontId="113" fillId="0" borderId="17" xfId="194" applyFont="1" applyBorder="1" applyAlignment="1">
      <alignment vertical="center" shrinkToFit="1"/>
    </xf>
    <xf numFmtId="0" fontId="113" fillId="0" borderId="36" xfId="194" applyFont="1" applyBorder="1" applyAlignment="1">
      <alignment vertical="center" shrinkToFit="1"/>
    </xf>
    <xf numFmtId="0" fontId="113" fillId="0" borderId="108" xfId="194" applyFont="1" applyBorder="1" applyAlignment="1">
      <alignment vertical="center" shrinkToFit="1"/>
    </xf>
    <xf numFmtId="0" fontId="113" fillId="0" borderId="0" xfId="194" applyFont="1" applyAlignment="1">
      <alignment horizontal="right" vertical="center" shrinkToFit="1"/>
    </xf>
    <xf numFmtId="0" fontId="113" fillId="0" borderId="109" xfId="194" applyFont="1" applyBorder="1" applyAlignment="1">
      <alignment vertical="center" shrinkToFit="1"/>
    </xf>
    <xf numFmtId="0" fontId="113" fillId="0" borderId="38" xfId="194" applyFont="1" applyBorder="1" applyAlignment="1">
      <alignment vertical="center" shrinkToFit="1"/>
    </xf>
    <xf numFmtId="0" fontId="113" fillId="0" borderId="16" xfId="194" applyFont="1" applyBorder="1">
      <alignment vertical="center"/>
    </xf>
    <xf numFmtId="0" fontId="79" fillId="2" borderId="0" xfId="4" applyFont="1" applyFill="1" applyAlignment="1">
      <alignment horizontal="left" vertical="center" shrinkToFit="1"/>
    </xf>
    <xf numFmtId="0" fontId="73" fillId="0" borderId="0" xfId="4" applyFont="1" applyAlignment="1">
      <alignment vertical="center" shrinkToFit="1"/>
    </xf>
    <xf numFmtId="0" fontId="73" fillId="7" borderId="67" xfId="4" applyFont="1" applyFill="1" applyBorder="1" applyAlignment="1">
      <alignment vertical="center" shrinkToFit="1"/>
    </xf>
    <xf numFmtId="0" fontId="79" fillId="4" borderId="60" xfId="4" applyFont="1" applyFill="1" applyBorder="1" applyAlignment="1">
      <alignment horizontal="center" vertical="center" shrinkToFit="1"/>
    </xf>
    <xf numFmtId="0" fontId="79" fillId="4" borderId="62" xfId="4" applyFont="1" applyFill="1" applyBorder="1" applyAlignment="1">
      <alignment horizontal="center" vertical="center" shrinkToFit="1"/>
    </xf>
    <xf numFmtId="0" fontId="79" fillId="4" borderId="78" xfId="4" applyFont="1" applyFill="1" applyBorder="1" applyAlignment="1">
      <alignment horizontal="center" vertical="center" shrinkToFit="1"/>
    </xf>
    <xf numFmtId="0" fontId="79" fillId="4" borderId="52" xfId="4" applyFont="1" applyFill="1" applyBorder="1" applyAlignment="1">
      <alignment vertical="center" shrinkToFit="1"/>
    </xf>
    <xf numFmtId="0" fontId="73" fillId="4" borderId="81" xfId="4" applyFont="1" applyFill="1" applyBorder="1" applyAlignment="1">
      <alignment vertical="center" shrinkToFit="1"/>
    </xf>
    <xf numFmtId="0" fontId="73" fillId="4" borderId="82" xfId="4" applyFont="1" applyFill="1" applyBorder="1" applyAlignment="1">
      <alignment vertical="center" shrinkToFit="1"/>
    </xf>
    <xf numFmtId="0" fontId="75" fillId="4" borderId="69" xfId="1" applyFont="1" applyFill="1" applyBorder="1" applyAlignment="1">
      <alignment horizontal="center" vertical="center"/>
    </xf>
    <xf numFmtId="0" fontId="115" fillId="2" borderId="0" xfId="1" applyFont="1" applyFill="1" applyAlignment="1">
      <alignment horizontal="center" vertical="center"/>
    </xf>
    <xf numFmtId="0" fontId="116" fillId="2" borderId="69" xfId="4" applyFont="1" applyFill="1" applyBorder="1" applyAlignment="1">
      <alignment vertical="center" shrinkToFit="1"/>
    </xf>
    <xf numFmtId="0" fontId="79" fillId="49" borderId="0" xfId="4" applyFont="1" applyFill="1" applyAlignment="1">
      <alignment vertical="center" shrinkToFit="1"/>
    </xf>
    <xf numFmtId="0" fontId="79" fillId="49" borderId="0" xfId="4" applyFont="1" applyFill="1" applyAlignment="1">
      <alignment horizontal="left" vertical="center" shrinkToFit="1"/>
    </xf>
    <xf numFmtId="0" fontId="102" fillId="0" borderId="0" xfId="1" applyFont="1" applyAlignment="1">
      <alignment horizontal="left"/>
    </xf>
    <xf numFmtId="0" fontId="113" fillId="0" borderId="109" xfId="194" applyFont="1" applyBorder="1">
      <alignment vertical="center"/>
    </xf>
    <xf numFmtId="0" fontId="113" fillId="0" borderId="110" xfId="194" applyFont="1" applyBorder="1" applyAlignment="1">
      <alignment vertical="center" shrinkToFit="1"/>
    </xf>
    <xf numFmtId="0" fontId="73" fillId="42" borderId="121" xfId="4" applyFont="1" applyFill="1" applyBorder="1" applyAlignment="1">
      <alignment horizontal="left" vertical="center" shrinkToFit="1"/>
    </xf>
    <xf numFmtId="0" fontId="73" fillId="42" borderId="122" xfId="4" applyFont="1" applyFill="1" applyBorder="1" applyAlignment="1">
      <alignment horizontal="left" vertical="center" shrinkToFit="1"/>
    </xf>
    <xf numFmtId="0" fontId="79" fillId="42" borderId="122" xfId="4" applyFont="1" applyFill="1" applyBorder="1" applyAlignment="1">
      <alignment horizontal="left" vertical="center" shrinkToFit="1"/>
    </xf>
    <xf numFmtId="0" fontId="79" fillId="42" borderId="123" xfId="4" applyFont="1" applyFill="1" applyBorder="1" applyAlignment="1">
      <alignment horizontal="left" vertical="center" shrinkToFit="1"/>
    </xf>
    <xf numFmtId="0" fontId="79" fillId="42" borderId="124" xfId="4" applyFont="1" applyFill="1" applyBorder="1" applyAlignment="1">
      <alignment horizontal="left" vertical="center" shrinkToFit="1"/>
    </xf>
    <xf numFmtId="0" fontId="79" fillId="7" borderId="52" xfId="4" applyFont="1" applyFill="1" applyBorder="1" applyAlignment="1">
      <alignment horizontal="left" vertical="center" shrinkToFit="1"/>
    </xf>
    <xf numFmtId="0" fontId="73" fillId="0" borderId="88" xfId="4" applyFont="1" applyBorder="1" applyAlignment="1">
      <alignment vertical="center" shrinkToFit="1"/>
    </xf>
    <xf numFmtId="0" fontId="95" fillId="5" borderId="116" xfId="1" applyFont="1" applyFill="1" applyBorder="1" applyAlignment="1">
      <alignment horizontal="center" vertical="center"/>
    </xf>
    <xf numFmtId="0" fontId="95" fillId="5" borderId="116" xfId="1" quotePrefix="1" applyFont="1" applyFill="1" applyBorder="1" applyAlignment="1">
      <alignment horizontal="center" vertical="center"/>
    </xf>
    <xf numFmtId="0" fontId="95" fillId="5" borderId="117" xfId="1" applyFont="1" applyFill="1" applyBorder="1" applyAlignment="1">
      <alignment horizontal="center" vertical="center"/>
    </xf>
    <xf numFmtId="0" fontId="95" fillId="0" borderId="116" xfId="1" applyFont="1" applyBorder="1" applyAlignment="1">
      <alignment horizontal="center" vertical="center"/>
    </xf>
    <xf numFmtId="179" fontId="74" fillId="0" borderId="89" xfId="1" applyNumberFormat="1" applyFont="1" applyBorder="1" applyAlignment="1">
      <alignment horizontal="center" vertical="center" shrinkToFit="1"/>
    </xf>
    <xf numFmtId="179" fontId="74" fillId="0" borderId="58" xfId="1" applyNumberFormat="1" applyFont="1" applyBorder="1" applyAlignment="1">
      <alignment horizontal="center" vertical="center" shrinkToFit="1"/>
    </xf>
    <xf numFmtId="179" fontId="74" fillId="0" borderId="63" xfId="1" applyNumberFormat="1" applyFont="1" applyBorder="1" applyAlignment="1">
      <alignment horizontal="center" vertical="center" shrinkToFit="1"/>
    </xf>
    <xf numFmtId="0" fontId="79" fillId="40" borderId="125" xfId="4" applyFont="1" applyFill="1" applyBorder="1">
      <alignment vertical="center"/>
    </xf>
    <xf numFmtId="0" fontId="79" fillId="45" borderId="126" xfId="4" applyFont="1" applyFill="1" applyBorder="1" applyAlignment="1">
      <alignment vertical="center" shrinkToFit="1"/>
    </xf>
    <xf numFmtId="0" fontId="79" fillId="45" borderId="127" xfId="4" applyFont="1" applyFill="1" applyBorder="1" applyAlignment="1">
      <alignment vertical="center" shrinkToFit="1"/>
    </xf>
    <xf numFmtId="0" fontId="79" fillId="45" borderId="128" xfId="4" applyFont="1" applyFill="1" applyBorder="1" applyAlignment="1">
      <alignment vertical="center" shrinkToFit="1"/>
    </xf>
    <xf numFmtId="0" fontId="79" fillId="42" borderId="129" xfId="4" applyFont="1" applyFill="1" applyBorder="1" applyAlignment="1">
      <alignment horizontal="left" vertical="center" shrinkToFit="1"/>
    </xf>
    <xf numFmtId="0" fontId="79" fillId="0" borderId="88" xfId="4" applyFont="1" applyBorder="1" applyAlignment="1">
      <alignment horizontal="center" vertical="center" shrinkToFit="1"/>
    </xf>
    <xf numFmtId="0" fontId="79" fillId="0" borderId="106" xfId="4" applyFont="1" applyBorder="1" applyAlignment="1">
      <alignment horizontal="center" vertical="center" shrinkToFit="1"/>
    </xf>
    <xf numFmtId="0" fontId="79" fillId="0" borderId="107" xfId="4" applyFont="1" applyBorder="1" applyAlignment="1">
      <alignment horizontal="center" vertical="center" shrinkToFit="1"/>
    </xf>
    <xf numFmtId="0" fontId="79" fillId="45" borderId="91" xfId="4" applyFont="1" applyFill="1" applyBorder="1" applyAlignment="1">
      <alignment vertical="center" shrinkToFit="1"/>
    </xf>
    <xf numFmtId="0" fontId="79" fillId="7" borderId="92" xfId="4" applyFont="1" applyFill="1" applyBorder="1" applyAlignment="1">
      <alignment vertical="center" shrinkToFit="1"/>
    </xf>
    <xf numFmtId="0" fontId="79" fillId="0" borderId="88" xfId="4" applyFont="1" applyBorder="1" applyAlignment="1">
      <alignment vertical="center" shrinkToFit="1"/>
    </xf>
    <xf numFmtId="56" fontId="73" fillId="0" borderId="106" xfId="4" applyNumberFormat="1" applyFont="1" applyBorder="1" applyAlignment="1">
      <alignment vertical="center" shrinkToFit="1"/>
    </xf>
    <xf numFmtId="0" fontId="79" fillId="0" borderId="106" xfId="4" applyFont="1" applyBorder="1" applyAlignment="1">
      <alignment vertical="center" shrinkToFit="1"/>
    </xf>
    <xf numFmtId="56" fontId="79" fillId="0" borderId="106" xfId="4" applyNumberFormat="1" applyFont="1" applyBorder="1" applyAlignment="1">
      <alignment vertical="center" shrinkToFit="1"/>
    </xf>
    <xf numFmtId="56" fontId="79" fillId="0" borderId="107" xfId="4" applyNumberFormat="1" applyFont="1" applyBorder="1" applyAlignment="1">
      <alignment vertical="center" shrinkToFit="1"/>
    </xf>
    <xf numFmtId="0" fontId="83" fillId="42" borderId="92" xfId="4" applyFont="1" applyFill="1" applyBorder="1" applyAlignment="1">
      <alignment horizontal="center" vertical="center" shrinkToFit="1"/>
    </xf>
    <xf numFmtId="0" fontId="79" fillId="0" borderId="107" xfId="4" applyFont="1" applyBorder="1" applyAlignment="1">
      <alignment vertical="center" shrinkToFit="1"/>
    </xf>
    <xf numFmtId="0" fontId="79" fillId="4" borderId="92" xfId="4" applyFont="1" applyFill="1" applyBorder="1" applyAlignment="1">
      <alignment vertical="center" shrinkToFit="1"/>
    </xf>
    <xf numFmtId="0" fontId="79" fillId="4" borderId="86" xfId="4" applyFont="1" applyFill="1" applyBorder="1" applyAlignment="1">
      <alignment horizontal="center" vertical="center" shrinkToFit="1"/>
    </xf>
    <xf numFmtId="0" fontId="79" fillId="4" borderId="106" xfId="4" applyFont="1" applyFill="1" applyBorder="1" applyAlignment="1">
      <alignment horizontal="center" vertical="center" shrinkToFit="1"/>
    </xf>
    <xf numFmtId="0" fontId="79" fillId="4" borderId="107" xfId="4" applyFont="1" applyFill="1" applyBorder="1" applyAlignment="1">
      <alignment horizontal="center" vertical="center" shrinkToFit="1"/>
    </xf>
    <xf numFmtId="0" fontId="79" fillId="4" borderId="91" xfId="4" applyFont="1" applyFill="1" applyBorder="1" applyAlignment="1">
      <alignment horizontal="center" vertical="center" shrinkToFit="1"/>
    </xf>
    <xf numFmtId="0" fontId="79" fillId="4" borderId="92" xfId="4" applyFont="1" applyFill="1" applyBorder="1" applyAlignment="1">
      <alignment horizontal="center" vertical="center" shrinkToFit="1"/>
    </xf>
    <xf numFmtId="0" fontId="73" fillId="4" borderId="86" xfId="4" applyFont="1" applyFill="1" applyBorder="1" applyAlignment="1">
      <alignment vertical="center" shrinkToFit="1"/>
    </xf>
    <xf numFmtId="0" fontId="73" fillId="4" borderId="106" xfId="4" applyFont="1" applyFill="1" applyBorder="1" applyAlignment="1">
      <alignment vertical="center" shrinkToFit="1"/>
    </xf>
    <xf numFmtId="0" fontId="83" fillId="42" borderId="56" xfId="4" applyFont="1" applyFill="1" applyBorder="1" applyAlignment="1">
      <alignment horizontal="center" vertical="center" shrinkToFit="1"/>
    </xf>
    <xf numFmtId="0" fontId="73" fillId="0" borderId="132" xfId="4" applyFont="1" applyBorder="1" applyAlignment="1">
      <alignment vertical="center" shrinkToFit="1"/>
    </xf>
    <xf numFmtId="56" fontId="73" fillId="0" borderId="20" xfId="4" applyNumberFormat="1" applyFont="1" applyBorder="1" applyAlignment="1">
      <alignment vertical="center" shrinkToFit="1"/>
    </xf>
    <xf numFmtId="56" fontId="79" fillId="0" borderId="20" xfId="4" applyNumberFormat="1" applyFont="1" applyBorder="1" applyAlignment="1">
      <alignment vertical="center" shrinkToFit="1"/>
    </xf>
    <xf numFmtId="0" fontId="79" fillId="0" borderId="20" xfId="4" applyFont="1" applyBorder="1" applyAlignment="1">
      <alignment vertical="center" shrinkToFit="1"/>
    </xf>
    <xf numFmtId="0" fontId="79" fillId="0" borderId="104" xfId="4" applyFont="1" applyBorder="1" applyAlignment="1">
      <alignment vertical="center" shrinkToFit="1"/>
    </xf>
    <xf numFmtId="0" fontId="79" fillId="45" borderId="133" xfId="4" applyFont="1" applyFill="1" applyBorder="1" applyAlignment="1">
      <alignment vertical="center" shrinkToFit="1"/>
    </xf>
    <xf numFmtId="0" fontId="79" fillId="0" borderId="132" xfId="4" applyFont="1" applyBorder="1" applyAlignment="1">
      <alignment vertical="center" shrinkToFit="1"/>
    </xf>
    <xf numFmtId="56" fontId="79" fillId="0" borderId="104" xfId="4" applyNumberFormat="1" applyFont="1" applyBorder="1" applyAlignment="1">
      <alignment vertical="center" shrinkToFit="1"/>
    </xf>
    <xf numFmtId="0" fontId="83" fillId="7" borderId="130" xfId="4" applyFont="1" applyFill="1" applyBorder="1" applyAlignment="1">
      <alignment horizontal="center" vertical="center" shrinkToFit="1"/>
    </xf>
    <xf numFmtId="0" fontId="83" fillId="7" borderId="56" xfId="4" applyFont="1" applyFill="1" applyBorder="1" applyAlignment="1">
      <alignment horizontal="center" vertical="center" shrinkToFit="1"/>
    </xf>
    <xf numFmtId="0" fontId="79" fillId="7" borderId="56" xfId="4" applyFont="1" applyFill="1" applyBorder="1" applyAlignment="1">
      <alignment vertical="center" shrinkToFit="1"/>
    </xf>
    <xf numFmtId="0" fontId="79" fillId="0" borderId="132" xfId="4" applyFont="1" applyBorder="1" applyAlignment="1">
      <alignment horizontal="center" vertical="center" shrinkToFit="1"/>
    </xf>
    <xf numFmtId="0" fontId="79" fillId="0" borderId="20" xfId="4" applyFont="1" applyBorder="1" applyAlignment="1">
      <alignment horizontal="center" vertical="center" shrinkToFit="1"/>
    </xf>
    <xf numFmtId="0" fontId="79" fillId="0" borderId="104" xfId="4" applyFont="1" applyBorder="1" applyAlignment="1">
      <alignment horizontal="center" vertical="center" shrinkToFit="1"/>
    </xf>
    <xf numFmtId="0" fontId="85" fillId="43" borderId="134" xfId="4" applyFont="1" applyFill="1" applyBorder="1" applyAlignment="1">
      <alignment horizontal="center" vertical="center" shrinkToFit="1"/>
    </xf>
    <xf numFmtId="0" fontId="79" fillId="42" borderId="131" xfId="4" applyFont="1" applyFill="1" applyBorder="1" applyAlignment="1">
      <alignment horizontal="left" vertical="center" shrinkToFit="1"/>
    </xf>
    <xf numFmtId="0" fontId="79" fillId="4" borderId="56" xfId="4" applyFont="1" applyFill="1" applyBorder="1" applyAlignment="1">
      <alignment vertical="center" shrinkToFit="1"/>
    </xf>
    <xf numFmtId="0" fontId="79" fillId="4" borderId="35" xfId="4" applyFont="1" applyFill="1" applyBorder="1" applyAlignment="1">
      <alignment horizontal="center" vertical="center" shrinkToFit="1"/>
    </xf>
    <xf numFmtId="0" fontId="79" fillId="4" borderId="20" xfId="4" applyFont="1" applyFill="1" applyBorder="1" applyAlignment="1">
      <alignment horizontal="center" vertical="center" shrinkToFit="1"/>
    </xf>
    <xf numFmtId="0" fontId="79" fillId="4" borderId="104" xfId="4" applyFont="1" applyFill="1" applyBorder="1" applyAlignment="1">
      <alignment horizontal="center" vertical="center" shrinkToFit="1"/>
    </xf>
    <xf numFmtId="0" fontId="79" fillId="4" borderId="133" xfId="4" applyFont="1" applyFill="1" applyBorder="1" applyAlignment="1">
      <alignment horizontal="center" vertical="center" shrinkToFit="1"/>
    </xf>
    <xf numFmtId="0" fontId="79" fillId="4" borderId="56" xfId="4" applyFont="1" applyFill="1" applyBorder="1" applyAlignment="1">
      <alignment horizontal="center" vertical="center" shrinkToFit="1"/>
    </xf>
    <xf numFmtId="0" fontId="73" fillId="4" borderId="35" xfId="4" applyFont="1" applyFill="1" applyBorder="1" applyAlignment="1">
      <alignment vertical="center" shrinkToFit="1"/>
    </xf>
    <xf numFmtId="0" fontId="73" fillId="4" borderId="20" xfId="4" applyFont="1" applyFill="1" applyBorder="1" applyAlignment="1">
      <alignment vertical="center" shrinkToFit="1"/>
    </xf>
    <xf numFmtId="0" fontId="79" fillId="50" borderId="2" xfId="4" applyFont="1" applyFill="1" applyBorder="1" applyAlignment="1">
      <alignment vertical="center" shrinkToFit="1"/>
    </xf>
    <xf numFmtId="0" fontId="79" fillId="48" borderId="33" xfId="4" applyFont="1" applyFill="1" applyBorder="1" applyAlignment="1">
      <alignment vertical="center" shrinkToFit="1"/>
    </xf>
    <xf numFmtId="56" fontId="79" fillId="48" borderId="33" xfId="4" applyNumberFormat="1" applyFont="1" applyFill="1" applyBorder="1" applyAlignment="1">
      <alignment vertical="center" shrinkToFit="1"/>
    </xf>
    <xf numFmtId="0" fontId="79" fillId="48" borderId="8" xfId="4" applyFont="1" applyFill="1" applyBorder="1" applyAlignment="1">
      <alignment vertical="center" shrinkToFit="1"/>
    </xf>
    <xf numFmtId="0" fontId="73" fillId="48" borderId="33" xfId="4" applyFont="1" applyFill="1" applyBorder="1" applyAlignment="1">
      <alignment vertical="center" shrinkToFit="1"/>
    </xf>
    <xf numFmtId="0" fontId="73" fillId="48" borderId="29" xfId="4" applyFont="1" applyFill="1" applyBorder="1" applyAlignment="1">
      <alignment vertical="center" shrinkToFit="1"/>
    </xf>
    <xf numFmtId="0" fontId="73" fillId="48" borderId="8" xfId="4" applyFont="1" applyFill="1" applyBorder="1" applyAlignment="1">
      <alignment vertical="center" shrinkToFit="1"/>
    </xf>
    <xf numFmtId="0" fontId="79" fillId="48" borderId="65" xfId="4" applyFont="1" applyFill="1" applyBorder="1" applyAlignment="1">
      <alignment vertical="center" shrinkToFit="1"/>
    </xf>
    <xf numFmtId="56" fontId="79" fillId="48" borderId="34" xfId="4" applyNumberFormat="1" applyFont="1" applyFill="1" applyBorder="1" applyAlignment="1">
      <alignment vertical="center" shrinkToFit="1"/>
    </xf>
    <xf numFmtId="0" fontId="79" fillId="48" borderId="105" xfId="4" applyFont="1" applyFill="1" applyBorder="1" applyAlignment="1">
      <alignment horizontal="center" vertical="center" shrinkToFit="1"/>
    </xf>
    <xf numFmtId="0" fontId="73" fillId="48" borderId="65" xfId="4" applyFont="1" applyFill="1" applyBorder="1" applyAlignment="1">
      <alignment vertical="center" shrinkToFit="1"/>
    </xf>
    <xf numFmtId="0" fontId="79" fillId="48" borderId="0" xfId="4" applyFont="1" applyFill="1" applyAlignment="1">
      <alignment horizontal="center" shrinkToFit="1"/>
    </xf>
    <xf numFmtId="0" fontId="79" fillId="48" borderId="33" xfId="4" quotePrefix="1" applyFont="1" applyFill="1" applyBorder="1" applyAlignment="1">
      <alignment vertical="center" shrinkToFit="1"/>
    </xf>
    <xf numFmtId="0" fontId="79" fillId="48" borderId="8" xfId="4" quotePrefix="1" applyFont="1" applyFill="1" applyBorder="1" applyAlignment="1">
      <alignment vertical="center" shrinkToFit="1"/>
    </xf>
    <xf numFmtId="0" fontId="73" fillId="48" borderId="88" xfId="4" applyFont="1" applyFill="1" applyBorder="1" applyAlignment="1">
      <alignment vertical="center" shrinkToFit="1"/>
    </xf>
    <xf numFmtId="0" fontId="86" fillId="52" borderId="0" xfId="1" applyFont="1" applyFill="1" applyAlignment="1">
      <alignment vertical="center" shrinkToFit="1"/>
    </xf>
    <xf numFmtId="0" fontId="90" fillId="51" borderId="0" xfId="1" applyFont="1" applyFill="1">
      <alignment vertical="center"/>
    </xf>
    <xf numFmtId="0" fontId="86" fillId="51" borderId="0" xfId="1" applyFont="1" applyFill="1">
      <alignment vertical="center"/>
    </xf>
    <xf numFmtId="49" fontId="73" fillId="0" borderId="4" xfId="1" applyNumberFormat="1" applyFont="1" applyBorder="1" applyAlignment="1">
      <alignment horizontal="center" vertical="center" shrinkToFit="1"/>
    </xf>
    <xf numFmtId="178" fontId="73" fillId="0" borderId="2" xfId="1" applyNumberFormat="1" applyFont="1" applyBorder="1" applyAlignment="1">
      <alignment horizontal="center" vertical="center" textRotation="255" shrinkToFit="1"/>
    </xf>
    <xf numFmtId="0" fontId="74" fillId="0" borderId="3" xfId="1" applyFont="1" applyBorder="1" applyAlignment="1">
      <alignment horizontal="center" vertical="center" shrinkToFit="1"/>
    </xf>
    <xf numFmtId="49" fontId="112" fillId="0" borderId="13" xfId="1" applyNumberFormat="1" applyFont="1" applyBorder="1" applyAlignment="1">
      <alignment horizontal="center" vertical="center"/>
    </xf>
    <xf numFmtId="49" fontId="112" fillId="0" borderId="8" xfId="1" applyNumberFormat="1" applyFont="1" applyBorder="1" applyAlignment="1">
      <alignment horizontal="center" vertical="center" shrinkToFit="1"/>
    </xf>
    <xf numFmtId="49" fontId="111" fillId="0" borderId="15" xfId="1" applyNumberFormat="1" applyFont="1" applyBorder="1" applyAlignment="1">
      <alignment horizontal="center" vertical="center" shrinkToFit="1"/>
    </xf>
    <xf numFmtId="49" fontId="73" fillId="0" borderId="2" xfId="1" applyNumberFormat="1" applyFont="1" applyBorder="1" applyAlignment="1">
      <alignment horizontal="center" vertical="center" shrinkToFit="1"/>
    </xf>
    <xf numFmtId="49" fontId="73" fillId="0" borderId="6" xfId="1" applyNumberFormat="1" applyFont="1" applyBorder="1" applyAlignment="1">
      <alignment horizontal="center" vertical="center" wrapText="1" shrinkToFit="1"/>
    </xf>
    <xf numFmtId="178" fontId="73" fillId="0" borderId="10" xfId="1" applyNumberFormat="1" applyFont="1" applyBorder="1" applyAlignment="1">
      <alignment vertical="center" wrapText="1" shrinkToFit="1"/>
    </xf>
    <xf numFmtId="0" fontId="74" fillId="0" borderId="35" xfId="1" applyFont="1" applyBorder="1" applyAlignment="1">
      <alignment horizontal="center" vertical="center" shrinkToFit="1"/>
    </xf>
    <xf numFmtId="179" fontId="74" fillId="0" borderId="7" xfId="1" applyNumberFormat="1" applyFont="1" applyBorder="1" applyAlignment="1">
      <alignment horizontal="center" vertical="center" shrinkToFit="1"/>
    </xf>
    <xf numFmtId="179" fontId="74" fillId="0" borderId="31" xfId="1" applyNumberFormat="1" applyFont="1" applyBorder="1" applyAlignment="1">
      <alignment horizontal="center" vertical="center" shrinkToFit="1"/>
    </xf>
    <xf numFmtId="0" fontId="74" fillId="0" borderId="31" xfId="1" applyFont="1" applyBorder="1" applyAlignment="1">
      <alignment horizontal="center" vertical="center" shrinkToFit="1"/>
    </xf>
    <xf numFmtId="49" fontId="85" fillId="0" borderId="7" xfId="1" applyNumberFormat="1" applyFont="1" applyBorder="1">
      <alignment vertical="center"/>
    </xf>
    <xf numFmtId="179" fontId="85" fillId="0" borderId="8" xfId="1" applyNumberFormat="1" applyFont="1" applyBorder="1" applyAlignment="1">
      <alignment vertical="center" shrinkToFit="1"/>
    </xf>
    <xf numFmtId="49" fontId="111" fillId="0" borderId="9" xfId="1" applyNumberFormat="1" applyFont="1" applyBorder="1" applyAlignment="1">
      <alignment vertical="center" shrinkToFit="1"/>
    </xf>
    <xf numFmtId="49" fontId="73" fillId="0" borderId="10" xfId="1" applyNumberFormat="1" applyFont="1" applyBorder="1" applyAlignment="1">
      <alignment horizontal="center" vertical="center" wrapText="1" shrinkToFit="1"/>
    </xf>
    <xf numFmtId="49" fontId="81" fillId="0" borderId="32" xfId="1" applyNumberFormat="1" applyFont="1" applyBorder="1" applyAlignment="1">
      <alignment horizontal="center" vertical="center" shrinkToFit="1"/>
    </xf>
    <xf numFmtId="178" fontId="73" fillId="0" borderId="25" xfId="1" applyNumberFormat="1" applyFont="1" applyBorder="1" applyAlignment="1">
      <alignment horizontal="center" vertical="center" shrinkToFit="1"/>
    </xf>
    <xf numFmtId="0" fontId="74" fillId="0" borderId="20" xfId="1" applyFont="1" applyBorder="1" applyAlignment="1">
      <alignment horizontal="center" vertical="center" shrinkToFit="1"/>
    </xf>
    <xf numFmtId="49" fontId="109" fillId="0" borderId="21" xfId="1" applyNumberFormat="1" applyFont="1" applyBorder="1" applyAlignment="1">
      <alignment horizontal="center" vertical="center" shrinkToFit="1"/>
    </xf>
    <xf numFmtId="0" fontId="81" fillId="0" borderId="30" xfId="1" applyFont="1" applyBorder="1" applyAlignment="1">
      <alignment horizontal="center" vertical="center" shrinkToFit="1"/>
    </xf>
    <xf numFmtId="179" fontId="81" fillId="0" borderId="30" xfId="1" applyNumberFormat="1" applyFont="1" applyBorder="1" applyAlignment="1">
      <alignment horizontal="center" vertical="center" shrinkToFit="1"/>
    </xf>
    <xf numFmtId="49" fontId="110" fillId="0" borderId="21" xfId="1" applyNumberFormat="1" applyFont="1" applyBorder="1" applyAlignment="1">
      <alignment horizontal="left" vertical="center"/>
    </xf>
    <xf numFmtId="179" fontId="85" fillId="0" borderId="33" xfId="1" applyNumberFormat="1" applyFont="1" applyBorder="1" applyAlignment="1">
      <alignment vertical="center" shrinkToFit="1"/>
    </xf>
    <xf numFmtId="49" fontId="111" fillId="0" borderId="34" xfId="1" applyNumberFormat="1" applyFont="1" applyBorder="1" applyAlignment="1">
      <alignment horizontal="center" vertical="center" shrinkToFit="1"/>
    </xf>
    <xf numFmtId="49" fontId="81" fillId="0" borderId="16" xfId="1" applyNumberFormat="1" applyFont="1" applyBorder="1" applyAlignment="1">
      <alignment horizontal="center" vertical="center" shrinkToFit="1"/>
    </xf>
    <xf numFmtId="49" fontId="73" fillId="0" borderId="24" xfId="1" applyNumberFormat="1" applyFont="1" applyBorder="1" applyAlignment="1">
      <alignment horizontal="center" vertical="center" shrinkToFit="1"/>
    </xf>
    <xf numFmtId="178" fontId="74" fillId="0" borderId="25" xfId="1" applyNumberFormat="1" applyFont="1" applyBorder="1" applyAlignment="1">
      <alignment horizontal="center" vertical="center" shrinkToFit="1"/>
    </xf>
    <xf numFmtId="0" fontId="73" fillId="0" borderId="23" xfId="1" applyFont="1" applyBorder="1" applyAlignment="1">
      <alignment horizontal="center" vertical="center"/>
    </xf>
    <xf numFmtId="179" fontId="74" fillId="0" borderId="22" xfId="1" applyNumberFormat="1" applyFont="1" applyBorder="1" applyAlignment="1">
      <alignment vertical="center" shrinkToFit="1"/>
    </xf>
    <xf numFmtId="179" fontId="109" fillId="0" borderId="23" xfId="1" applyNumberFormat="1" applyFont="1" applyBorder="1" applyAlignment="1">
      <alignment vertical="center" shrinkToFit="1"/>
    </xf>
    <xf numFmtId="179" fontId="73" fillId="0" borderId="22" xfId="1" applyNumberFormat="1" applyFont="1" applyBorder="1" applyAlignment="1">
      <alignment vertical="center" shrinkToFit="1"/>
    </xf>
    <xf numFmtId="0" fontId="81" fillId="0" borderId="23" xfId="1" applyFont="1" applyBorder="1" applyAlignment="1">
      <alignment vertical="center" shrinkToFit="1"/>
    </xf>
    <xf numFmtId="49" fontId="110" fillId="0" borderId="13" xfId="1" applyNumberFormat="1" applyFont="1" applyBorder="1" applyAlignment="1">
      <alignment horizontal="left" vertical="center"/>
    </xf>
    <xf numFmtId="179" fontId="85" fillId="0" borderId="14" xfId="1" applyNumberFormat="1" applyFont="1" applyBorder="1" applyAlignment="1">
      <alignment vertical="center" shrinkToFit="1"/>
    </xf>
    <xf numFmtId="49" fontId="73" fillId="0" borderId="25" xfId="1" applyNumberFormat="1" applyFont="1" applyBorder="1" applyAlignment="1">
      <alignment horizontal="center" vertical="center" shrinkToFit="1"/>
    </xf>
    <xf numFmtId="179" fontId="85" fillId="0" borderId="15" xfId="1" applyNumberFormat="1" applyFont="1" applyBorder="1" applyAlignment="1">
      <alignment vertical="center" shrinkToFit="1"/>
    </xf>
    <xf numFmtId="49" fontId="110" fillId="0" borderId="119" xfId="1" applyNumberFormat="1" applyFont="1" applyBorder="1" applyAlignment="1">
      <alignment horizontal="left" vertical="center"/>
    </xf>
    <xf numFmtId="179" fontId="85" fillId="0" borderId="120" xfId="1" applyNumberFormat="1" applyFont="1" applyBorder="1" applyAlignment="1">
      <alignment vertical="center" shrinkToFit="1"/>
    </xf>
    <xf numFmtId="56" fontId="74" fillId="0" borderId="20" xfId="1" applyNumberFormat="1" applyFont="1" applyBorder="1" applyAlignment="1">
      <alignment horizontal="center" vertical="center" shrinkToFit="1"/>
    </xf>
    <xf numFmtId="49" fontId="85" fillId="0" borderId="21" xfId="1" applyNumberFormat="1" applyFont="1" applyBorder="1" applyAlignment="1">
      <alignment horizontal="center" vertical="center" shrinkToFit="1"/>
    </xf>
    <xf numFmtId="49" fontId="85" fillId="0" borderId="30" xfId="1" applyNumberFormat="1" applyFont="1" applyBorder="1" applyAlignment="1">
      <alignment horizontal="center" vertical="center" shrinkToFit="1"/>
    </xf>
    <xf numFmtId="49" fontId="85" fillId="0" borderId="21" xfId="1" applyNumberFormat="1" applyFont="1" applyBorder="1" applyAlignment="1">
      <alignment horizontal="centerContinuous" vertical="center" shrinkToFit="1"/>
    </xf>
    <xf numFmtId="49" fontId="85" fillId="0" borderId="30" xfId="1" applyNumberFormat="1" applyFont="1" applyBorder="1" applyAlignment="1">
      <alignment horizontal="centerContinuous" vertical="center" shrinkToFit="1"/>
    </xf>
    <xf numFmtId="49" fontId="109" fillId="0" borderId="21" xfId="1" applyNumberFormat="1" applyFont="1" applyBorder="1" applyAlignment="1">
      <alignment horizontal="centerContinuous" vertical="center" shrinkToFit="1"/>
    </xf>
    <xf numFmtId="49" fontId="73" fillId="0" borderId="6" xfId="1" applyNumberFormat="1" applyFont="1" applyBorder="1" applyAlignment="1">
      <alignment horizontal="center" vertical="center" shrinkToFit="1"/>
    </xf>
    <xf numFmtId="179" fontId="81" fillId="0" borderId="30" xfId="1" quotePrefix="1" applyNumberFormat="1" applyFont="1" applyBorder="1" applyAlignment="1">
      <alignment horizontal="center" vertical="center" shrinkToFit="1"/>
    </xf>
    <xf numFmtId="179" fontId="81" fillId="0" borderId="30" xfId="1" applyNumberFormat="1" applyFont="1" applyBorder="1" applyAlignment="1">
      <alignment horizontal="centerContinuous" vertical="center" shrinkToFit="1"/>
    </xf>
    <xf numFmtId="49" fontId="109" fillId="0" borderId="30" xfId="1" applyNumberFormat="1" applyFont="1" applyBorder="1" applyAlignment="1">
      <alignment horizontal="centerContinuous" vertical="center" shrinkToFit="1"/>
    </xf>
    <xf numFmtId="49" fontId="109" fillId="0" borderId="6" xfId="1" applyNumberFormat="1" applyFont="1" applyBorder="1" applyAlignment="1">
      <alignment horizontal="center" vertical="center" shrinkToFit="1"/>
    </xf>
    <xf numFmtId="49" fontId="73" fillId="0" borderId="14" xfId="1" applyNumberFormat="1" applyFont="1" applyBorder="1" applyAlignment="1">
      <alignment horizontal="center" vertical="center" shrinkToFit="1"/>
    </xf>
    <xf numFmtId="49" fontId="110" fillId="0" borderId="30" xfId="1" applyNumberFormat="1" applyFont="1" applyBorder="1" applyAlignment="1">
      <alignment horizontal="left" vertical="center"/>
    </xf>
    <xf numFmtId="179" fontId="74" fillId="0" borderId="18" xfId="1" applyNumberFormat="1" applyFont="1" applyBorder="1" applyAlignment="1">
      <alignment vertical="center" shrinkToFit="1"/>
    </xf>
    <xf numFmtId="179" fontId="109" fillId="0" borderId="20" xfId="1" applyNumberFormat="1" applyFont="1" applyBorder="1" applyAlignment="1">
      <alignment vertical="center" shrinkToFit="1"/>
    </xf>
    <xf numFmtId="49" fontId="110" fillId="0" borderId="28" xfId="1" applyNumberFormat="1" applyFont="1" applyBorder="1" applyAlignment="1">
      <alignment horizontal="left" vertical="center"/>
    </xf>
    <xf numFmtId="49" fontId="73" fillId="53" borderId="4" xfId="1" applyNumberFormat="1" applyFont="1" applyFill="1" applyBorder="1" applyAlignment="1">
      <alignment horizontal="center" vertical="center" shrinkToFit="1"/>
    </xf>
    <xf numFmtId="49" fontId="73" fillId="55" borderId="24" xfId="1" applyNumberFormat="1" applyFont="1" applyFill="1" applyBorder="1" applyAlignment="1">
      <alignment horizontal="center" vertical="center" shrinkToFit="1"/>
    </xf>
    <xf numFmtId="178" fontId="74" fillId="55" borderId="25" xfId="1" applyNumberFormat="1" applyFont="1" applyFill="1" applyBorder="1" applyAlignment="1">
      <alignment horizontal="center" vertical="center" shrinkToFit="1"/>
    </xf>
    <xf numFmtId="49" fontId="110" fillId="55" borderId="13" xfId="1" applyNumberFormat="1" applyFont="1" applyFill="1" applyBorder="1" applyAlignment="1">
      <alignment horizontal="left" vertical="center"/>
    </xf>
    <xf numFmtId="49" fontId="73" fillId="0" borderId="9" xfId="1" applyNumberFormat="1" applyFont="1" applyBorder="1" applyAlignment="1">
      <alignment vertical="center" shrinkToFit="1"/>
    </xf>
    <xf numFmtId="0" fontId="73" fillId="55" borderId="26" xfId="1" applyFont="1" applyFill="1" applyBorder="1" applyAlignment="1">
      <alignment horizontal="center" vertical="center"/>
    </xf>
    <xf numFmtId="179" fontId="74" fillId="55" borderId="24" xfId="1" applyNumberFormat="1" applyFont="1" applyFill="1" applyBorder="1" applyAlignment="1">
      <alignment vertical="center" shrinkToFit="1"/>
    </xf>
    <xf numFmtId="179" fontId="109" fillId="55" borderId="26" xfId="1" applyNumberFormat="1" applyFont="1" applyFill="1" applyBorder="1" applyAlignment="1">
      <alignment vertical="center" shrinkToFit="1"/>
    </xf>
    <xf numFmtId="179" fontId="85" fillId="55" borderId="118" xfId="1" applyNumberFormat="1" applyFont="1" applyFill="1" applyBorder="1" applyAlignment="1">
      <alignment vertical="center" shrinkToFit="1"/>
    </xf>
    <xf numFmtId="49" fontId="110" fillId="55" borderId="135" xfId="1" applyNumberFormat="1" applyFont="1" applyFill="1" applyBorder="1" applyAlignment="1">
      <alignment horizontal="left" vertical="center"/>
    </xf>
    <xf numFmtId="179" fontId="85" fillId="55" borderId="1" xfId="1" applyNumberFormat="1" applyFont="1" applyFill="1" applyBorder="1" applyAlignment="1">
      <alignment vertical="center" shrinkToFit="1"/>
    </xf>
    <xf numFmtId="0" fontId="73" fillId="49" borderId="10" xfId="1" applyFont="1" applyFill="1" applyBorder="1" applyAlignment="1">
      <alignment vertical="center" shrinkToFit="1"/>
    </xf>
    <xf numFmtId="49" fontId="81" fillId="47" borderId="32" xfId="1" applyNumberFormat="1" applyFont="1" applyFill="1" applyBorder="1" applyAlignment="1">
      <alignment horizontal="center" vertical="center" shrinkToFit="1"/>
    </xf>
    <xf numFmtId="49" fontId="108" fillId="56" borderId="4" xfId="1" applyNumberFormat="1" applyFont="1" applyFill="1" applyBorder="1" applyAlignment="1">
      <alignment horizontal="center" vertical="center" shrinkToFit="1"/>
    </xf>
    <xf numFmtId="178" fontId="74" fillId="56" borderId="2" xfId="1" applyNumberFormat="1" applyFont="1" applyFill="1" applyBorder="1" applyAlignment="1">
      <alignment horizontal="center" vertical="center" shrinkToFit="1"/>
    </xf>
    <xf numFmtId="0" fontId="73" fillId="56" borderId="3" xfId="1" applyFont="1" applyFill="1" applyBorder="1" applyAlignment="1">
      <alignment horizontal="center" vertical="center"/>
    </xf>
    <xf numFmtId="0" fontId="74" fillId="56" borderId="4" xfId="1" applyFont="1" applyFill="1" applyBorder="1" applyAlignment="1">
      <alignment vertical="center" shrinkToFit="1"/>
    </xf>
    <xf numFmtId="179" fontId="109" fillId="56" borderId="3" xfId="1" applyNumberFormat="1" applyFont="1" applyFill="1" applyBorder="1" applyAlignment="1">
      <alignment vertical="center" shrinkToFit="1"/>
    </xf>
    <xf numFmtId="179" fontId="74" fillId="56" borderId="4" xfId="1" applyNumberFormat="1" applyFont="1" applyFill="1" applyBorder="1" applyAlignment="1">
      <alignment vertical="center" shrinkToFit="1"/>
    </xf>
    <xf numFmtId="0" fontId="109" fillId="56" borderId="3" xfId="1" applyFont="1" applyFill="1" applyBorder="1" applyAlignment="1">
      <alignment vertical="center" shrinkToFit="1"/>
    </xf>
    <xf numFmtId="0" fontId="74" fillId="56" borderId="24" xfId="1" applyFont="1" applyFill="1" applyBorder="1" applyAlignment="1">
      <alignment vertical="center" shrinkToFit="1"/>
    </xf>
    <xf numFmtId="0" fontId="109" fillId="56" borderId="26" xfId="1" applyFont="1" applyFill="1" applyBorder="1" applyAlignment="1">
      <alignment vertical="center" shrinkToFit="1"/>
    </xf>
    <xf numFmtId="49" fontId="81" fillId="56" borderId="24" xfId="1" applyNumberFormat="1" applyFont="1" applyFill="1" applyBorder="1" applyAlignment="1">
      <alignment horizontal="center" vertical="center" shrinkToFit="1"/>
    </xf>
    <xf numFmtId="49" fontId="81" fillId="56" borderId="26" xfId="1" applyNumberFormat="1" applyFont="1" applyFill="1" applyBorder="1" applyAlignment="1">
      <alignment horizontal="center" vertical="center" shrinkToFit="1"/>
    </xf>
    <xf numFmtId="49" fontId="110" fillId="56" borderId="13" xfId="1" applyNumberFormat="1" applyFont="1" applyFill="1" applyBorder="1" applyAlignment="1">
      <alignment horizontal="left" vertical="center"/>
    </xf>
    <xf numFmtId="49" fontId="73" fillId="56" borderId="105" xfId="1" applyNumberFormat="1" applyFont="1" applyFill="1" applyBorder="1" applyAlignment="1">
      <alignment horizontal="center" vertical="center" shrinkToFit="1"/>
    </xf>
    <xf numFmtId="49" fontId="111" fillId="56" borderId="15" xfId="1" applyNumberFormat="1" applyFont="1" applyFill="1" applyBorder="1" applyAlignment="1">
      <alignment horizontal="center" vertical="center" shrinkToFit="1"/>
    </xf>
    <xf numFmtId="49" fontId="73" fillId="56" borderId="25" xfId="1" applyNumberFormat="1" applyFont="1" applyFill="1" applyBorder="1" applyAlignment="1">
      <alignment horizontal="center" vertical="center" shrinkToFit="1"/>
    </xf>
    <xf numFmtId="0" fontId="79" fillId="7" borderId="62" xfId="4" applyFont="1" applyFill="1" applyBorder="1" applyAlignment="1">
      <alignment horizontal="center" vertical="center" shrinkToFit="1"/>
    </xf>
    <xf numFmtId="0" fontId="79" fillId="45" borderId="65" xfId="4" applyFont="1" applyFill="1" applyBorder="1" applyAlignment="1">
      <alignment vertical="center" shrinkToFit="1"/>
    </xf>
    <xf numFmtId="0" fontId="79" fillId="45" borderId="136" xfId="4" applyFont="1" applyFill="1" applyBorder="1" applyAlignment="1">
      <alignment vertical="center" shrinkToFit="1"/>
    </xf>
    <xf numFmtId="0" fontId="79" fillId="45" borderId="137" xfId="4" applyFont="1" applyFill="1" applyBorder="1" applyAlignment="1">
      <alignment vertical="center" shrinkToFit="1"/>
    </xf>
    <xf numFmtId="0" fontId="79" fillId="0" borderId="75" xfId="4" applyFont="1" applyBorder="1" applyAlignment="1">
      <alignment vertical="center" shrinkToFit="1"/>
    </xf>
    <xf numFmtId="0" fontId="79" fillId="47" borderId="52" xfId="4" applyFont="1" applyFill="1" applyBorder="1" applyAlignment="1">
      <alignment horizontal="left" vertical="center" shrinkToFit="1"/>
    </xf>
    <xf numFmtId="9" fontId="79" fillId="0" borderId="8" xfId="306" applyFont="1" applyFill="1" applyBorder="1" applyAlignment="1">
      <alignment vertical="center" shrinkToFit="1"/>
    </xf>
    <xf numFmtId="56" fontId="79" fillId="0" borderId="8" xfId="4" applyNumberFormat="1" applyFont="1" applyBorder="1" applyAlignment="1">
      <alignment vertical="center" shrinkToFit="1"/>
    </xf>
    <xf numFmtId="0" fontId="79" fillId="0" borderId="8" xfId="4" applyFont="1" applyBorder="1" applyAlignment="1">
      <alignment vertical="center" shrinkToFit="1"/>
    </xf>
    <xf numFmtId="0" fontId="79" fillId="0" borderId="8" xfId="4" quotePrefix="1" applyFont="1" applyBorder="1" applyAlignment="1">
      <alignment vertical="center" shrinkToFit="1"/>
    </xf>
    <xf numFmtId="0" fontId="73" fillId="0" borderId="8" xfId="4" applyFont="1" applyBorder="1" applyAlignment="1">
      <alignment vertical="center" shrinkToFit="1"/>
    </xf>
    <xf numFmtId="0" fontId="73" fillId="0" borderId="29" xfId="4" applyFont="1" applyBorder="1" applyAlignment="1">
      <alignment vertical="center" shrinkToFit="1"/>
    </xf>
    <xf numFmtId="0" fontId="79" fillId="0" borderId="33" xfId="4" applyFont="1" applyBorder="1" applyAlignment="1">
      <alignment vertical="center" shrinkToFit="1"/>
    </xf>
    <xf numFmtId="56" fontId="79" fillId="0" borderId="33" xfId="4" applyNumberFormat="1" applyFont="1" applyBorder="1" applyAlignment="1">
      <alignment vertical="center" shrinkToFit="1"/>
    </xf>
    <xf numFmtId="56" fontId="79" fillId="0" borderId="34" xfId="4" applyNumberFormat="1" applyFont="1" applyBorder="1" applyAlignment="1">
      <alignment vertical="center" shrinkToFit="1"/>
    </xf>
    <xf numFmtId="0" fontId="73" fillId="0" borderId="33" xfId="4" applyFont="1" applyBorder="1" applyAlignment="1">
      <alignment vertical="center" shrinkToFit="1"/>
    </xf>
    <xf numFmtId="0" fontId="79" fillId="0" borderId="33" xfId="4" quotePrefix="1" applyFont="1" applyBorder="1" applyAlignment="1">
      <alignment vertical="center" shrinkToFit="1"/>
    </xf>
    <xf numFmtId="0" fontId="79" fillId="0" borderId="105" xfId="4" applyFont="1" applyBorder="1" applyAlignment="1">
      <alignment horizontal="center" vertical="center" shrinkToFit="1"/>
    </xf>
    <xf numFmtId="56" fontId="79" fillId="0" borderId="8" xfId="4" quotePrefix="1" applyNumberFormat="1" applyFont="1" applyBorder="1" applyAlignment="1">
      <alignment vertical="center" shrinkToFit="1"/>
    </xf>
    <xf numFmtId="0" fontId="79" fillId="0" borderId="9" xfId="4" applyFont="1" applyBorder="1" applyAlignment="1">
      <alignment vertical="center" shrinkToFit="1"/>
    </xf>
    <xf numFmtId="0" fontId="73" fillId="0" borderId="9" xfId="4" applyFont="1" applyBorder="1" applyAlignment="1">
      <alignment vertical="center" shrinkToFit="1"/>
    </xf>
    <xf numFmtId="56" fontId="79" fillId="0" borderId="34" xfId="4" quotePrefix="1" applyNumberFormat="1" applyFont="1" applyBorder="1" applyAlignment="1">
      <alignment vertical="center" shrinkToFit="1"/>
    </xf>
    <xf numFmtId="0" fontId="79" fillId="0" borderId="34" xfId="4" applyFont="1" applyBorder="1" applyAlignment="1">
      <alignment vertical="center" shrinkToFit="1"/>
    </xf>
    <xf numFmtId="0" fontId="73" fillId="0" borderId="34" xfId="4" applyFont="1" applyBorder="1" applyAlignment="1">
      <alignment vertical="center" shrinkToFit="1"/>
    </xf>
    <xf numFmtId="56" fontId="73" fillId="0" borderId="34" xfId="4" applyNumberFormat="1" applyFont="1" applyBorder="1" applyAlignment="1">
      <alignment vertical="center" shrinkToFit="1"/>
    </xf>
    <xf numFmtId="0" fontId="79" fillId="0" borderId="83" xfId="4" applyFont="1" applyBorder="1" applyAlignment="1">
      <alignment vertical="center" shrinkToFit="1"/>
    </xf>
    <xf numFmtId="56" fontId="73" fillId="0" borderId="83" xfId="4" applyNumberFormat="1" applyFont="1" applyBorder="1" applyAlignment="1">
      <alignment vertical="center" shrinkToFit="1"/>
    </xf>
    <xf numFmtId="0" fontId="73" fillId="0" borderId="83" xfId="4" applyFont="1" applyBorder="1" applyAlignment="1">
      <alignment vertical="center" shrinkToFit="1"/>
    </xf>
    <xf numFmtId="0" fontId="113" fillId="0" borderId="25" xfId="194" applyFont="1" applyBorder="1" applyAlignment="1">
      <alignment vertical="center" shrinkToFit="1"/>
    </xf>
    <xf numFmtId="179" fontId="73" fillId="42" borderId="52" xfId="4" applyNumberFormat="1" applyFont="1" applyFill="1" applyBorder="1" applyAlignment="1">
      <alignment horizontal="left" vertical="center" shrinkToFit="1"/>
    </xf>
    <xf numFmtId="179" fontId="74" fillId="45" borderId="63" xfId="1" applyNumberFormat="1" applyFont="1" applyFill="1" applyBorder="1" applyAlignment="1">
      <alignment horizontal="center" vertical="center" shrinkToFit="1"/>
    </xf>
    <xf numFmtId="0" fontId="73" fillId="48" borderId="66" xfId="4" applyFont="1" applyFill="1" applyBorder="1" applyAlignment="1">
      <alignment vertical="center" shrinkToFit="1"/>
    </xf>
    <xf numFmtId="0" fontId="79" fillId="45" borderId="64" xfId="4" applyFont="1" applyFill="1" applyBorder="1" applyAlignment="1">
      <alignment vertical="center" shrinkToFit="1"/>
    </xf>
    <xf numFmtId="56" fontId="79" fillId="0" borderId="29" xfId="4" applyNumberFormat="1" applyFont="1" applyBorder="1" applyAlignment="1">
      <alignment vertical="center" shrinkToFit="1"/>
    </xf>
    <xf numFmtId="0" fontId="79" fillId="0" borderId="29" xfId="4" applyFont="1" applyBorder="1" applyAlignment="1">
      <alignment vertical="center" shrinkToFit="1"/>
    </xf>
    <xf numFmtId="56" fontId="79" fillId="0" borderId="29" xfId="4" quotePrefix="1" applyNumberFormat="1" applyFont="1" applyBorder="1" applyAlignment="1">
      <alignment vertical="center" shrinkToFit="1"/>
    </xf>
    <xf numFmtId="0" fontId="79" fillId="0" borderId="8" xfId="4" applyFont="1" applyBorder="1" applyAlignment="1">
      <alignment horizontal="center" vertical="center" shrinkToFit="1"/>
    </xf>
    <xf numFmtId="56" fontId="79" fillId="0" borderId="33" xfId="4" quotePrefix="1" applyNumberFormat="1" applyFont="1" applyBorder="1" applyAlignment="1">
      <alignment vertical="center" shrinkToFit="1"/>
    </xf>
    <xf numFmtId="0" fontId="73" fillId="0" borderId="33" xfId="4" quotePrefix="1" applyFont="1" applyBorder="1" applyAlignment="1">
      <alignment vertical="center" shrinkToFit="1"/>
    </xf>
    <xf numFmtId="0" fontId="79" fillId="0" borderId="34" xfId="4" applyFont="1" applyBorder="1" applyAlignment="1">
      <alignment horizontal="center" vertical="center" shrinkToFit="1"/>
    </xf>
    <xf numFmtId="0" fontId="79" fillId="0" borderId="61" xfId="4" applyFont="1" applyBorder="1" applyAlignment="1">
      <alignment horizontal="center" vertical="center" shrinkToFit="1"/>
    </xf>
    <xf numFmtId="56" fontId="79" fillId="0" borderId="33" xfId="4" applyNumberFormat="1" applyFont="1" applyBorder="1" applyAlignment="1">
      <alignment horizontal="center" vertical="center" shrinkToFit="1"/>
    </xf>
    <xf numFmtId="0" fontId="79" fillId="0" borderId="34" xfId="4" quotePrefix="1" applyFont="1" applyBorder="1" applyAlignment="1">
      <alignment horizontal="center" vertical="center" shrinkToFit="1"/>
    </xf>
    <xf numFmtId="0" fontId="79" fillId="0" borderId="61" xfId="4" quotePrefix="1" applyFont="1" applyBorder="1" applyAlignment="1">
      <alignment horizontal="center" vertical="center" shrinkToFit="1"/>
    </xf>
    <xf numFmtId="56" fontId="73" fillId="0" borderId="33" xfId="4" applyNumberFormat="1" applyFont="1" applyBorder="1" applyAlignment="1">
      <alignment vertical="center" shrinkToFit="1"/>
    </xf>
    <xf numFmtId="56" fontId="73" fillId="0" borderId="33" xfId="4" quotePrefix="1" applyNumberFormat="1" applyFont="1" applyBorder="1" applyAlignment="1">
      <alignment vertical="center" shrinkToFit="1"/>
    </xf>
    <xf numFmtId="56" fontId="79" fillId="0" borderId="34" xfId="4" applyNumberFormat="1" applyFont="1" applyBorder="1" applyAlignment="1">
      <alignment horizontal="center" vertical="center" shrinkToFit="1"/>
    </xf>
    <xf numFmtId="56" fontId="79" fillId="0" borderId="34" xfId="4" quotePrefix="1" applyNumberFormat="1" applyFont="1" applyBorder="1" applyAlignment="1">
      <alignment horizontal="center" vertical="center" shrinkToFit="1"/>
    </xf>
    <xf numFmtId="0" fontId="79" fillId="0" borderId="21" xfId="4" applyFont="1" applyBorder="1" applyAlignment="1">
      <alignment vertical="center" shrinkToFit="1"/>
    </xf>
    <xf numFmtId="0" fontId="79" fillId="0" borderId="21" xfId="306" applyNumberFormat="1" applyFont="1" applyFill="1" applyBorder="1" applyAlignment="1">
      <alignment vertical="center" shrinkToFit="1"/>
    </xf>
    <xf numFmtId="0" fontId="79" fillId="0" borderId="64" xfId="4" applyFont="1" applyBorder="1" applyAlignment="1">
      <alignment vertical="center" shrinkToFit="1"/>
    </xf>
    <xf numFmtId="0" fontId="79" fillId="0" borderId="65" xfId="4" applyFont="1" applyBorder="1" applyAlignment="1">
      <alignment vertical="center" shrinkToFit="1"/>
    </xf>
    <xf numFmtId="0" fontId="73" fillId="0" borderId="65" xfId="4" applyFont="1" applyBorder="1" applyAlignment="1">
      <alignment vertical="center" shrinkToFit="1"/>
    </xf>
    <xf numFmtId="0" fontId="79" fillId="0" borderId="18" xfId="4" applyFont="1" applyBorder="1" applyAlignment="1">
      <alignment vertical="center" shrinkToFit="1"/>
    </xf>
    <xf numFmtId="0" fontId="73" fillId="0" borderId="73" xfId="4" applyFont="1" applyBorder="1" applyAlignment="1">
      <alignment vertical="center" shrinkToFit="1"/>
    </xf>
    <xf numFmtId="56" fontId="79" fillId="0" borderId="71" xfId="4" applyNumberFormat="1" applyFont="1" applyBorder="1" applyAlignment="1">
      <alignment vertical="center" shrinkToFit="1"/>
    </xf>
    <xf numFmtId="0" fontId="79" fillId="0" borderId="71" xfId="4" applyFont="1" applyBorder="1" applyAlignment="1">
      <alignment vertical="center" shrinkToFit="1"/>
    </xf>
    <xf numFmtId="0" fontId="79" fillId="0" borderId="71" xfId="4" quotePrefix="1" applyFont="1" applyBorder="1" applyAlignment="1">
      <alignment vertical="center" shrinkToFit="1"/>
    </xf>
    <xf numFmtId="0" fontId="73" fillId="0" borderId="71" xfId="4" applyFont="1" applyBorder="1" applyAlignment="1">
      <alignment vertical="center" shrinkToFit="1"/>
    </xf>
    <xf numFmtId="0" fontId="79" fillId="0" borderId="72" xfId="4" applyFont="1" applyBorder="1" applyAlignment="1">
      <alignment horizontal="center" vertical="center" shrinkToFit="1"/>
    </xf>
    <xf numFmtId="0" fontId="79" fillId="0" borderId="61" xfId="4" applyFont="1" applyBorder="1" applyAlignment="1">
      <alignment vertical="center" shrinkToFit="1"/>
    </xf>
    <xf numFmtId="0" fontId="73" fillId="0" borderId="64" xfId="4" applyFont="1" applyBorder="1" applyAlignment="1">
      <alignment vertical="center" shrinkToFit="1"/>
    </xf>
    <xf numFmtId="0" fontId="79" fillId="0" borderId="29" xfId="4" quotePrefix="1" applyFont="1" applyBorder="1" applyAlignment="1">
      <alignment vertical="center" shrinkToFit="1"/>
    </xf>
    <xf numFmtId="56" fontId="73" fillId="0" borderId="8" xfId="4" quotePrefix="1" applyNumberFormat="1" applyFont="1" applyBorder="1" applyAlignment="1">
      <alignment vertical="center" shrinkToFit="1"/>
    </xf>
    <xf numFmtId="56" fontId="73" fillId="0" borderId="8" xfId="4" applyNumberFormat="1" applyFont="1" applyBorder="1" applyAlignment="1">
      <alignment vertical="center" shrinkToFit="1"/>
    </xf>
    <xf numFmtId="56" fontId="73" fillId="0" borderId="9" xfId="4" applyNumberFormat="1" applyFont="1" applyBorder="1" applyAlignment="1">
      <alignment vertical="center" shrinkToFit="1"/>
    </xf>
    <xf numFmtId="0" fontId="79" fillId="0" borderId="29" xfId="4" applyFont="1" applyBorder="1" applyAlignment="1">
      <alignment horizontal="center" vertical="center" shrinkToFit="1"/>
    </xf>
    <xf numFmtId="56" fontId="73" fillId="0" borderId="61" xfId="4" applyNumberFormat="1" applyFont="1" applyBorder="1" applyAlignment="1">
      <alignment vertical="center" shrinkToFit="1"/>
    </xf>
    <xf numFmtId="56" fontId="79" fillId="0" borderId="61" xfId="4" applyNumberFormat="1" applyFont="1" applyBorder="1" applyAlignment="1">
      <alignment vertical="center" shrinkToFit="1"/>
    </xf>
    <xf numFmtId="0" fontId="79" fillId="0" borderId="61" xfId="4" quotePrefix="1" applyFont="1" applyBorder="1" applyAlignment="1">
      <alignment vertical="center" shrinkToFit="1"/>
    </xf>
    <xf numFmtId="56" fontId="79" fillId="0" borderId="9" xfId="4" applyNumberFormat="1" applyFont="1" applyBorder="1" applyAlignment="1">
      <alignment vertical="center" shrinkToFit="1"/>
    </xf>
    <xf numFmtId="0" fontId="79" fillId="0" borderId="59" xfId="4" applyFont="1" applyBorder="1" applyAlignment="1">
      <alignment vertical="center" shrinkToFit="1"/>
    </xf>
    <xf numFmtId="0" fontId="95" fillId="50" borderId="0" xfId="1" applyFont="1" applyFill="1" applyAlignment="1">
      <alignment horizontal="center" vertical="center"/>
    </xf>
    <xf numFmtId="0" fontId="95" fillId="4" borderId="0" xfId="1" applyFont="1" applyFill="1" applyAlignment="1">
      <alignment horizontal="center" vertical="center"/>
    </xf>
    <xf numFmtId="0" fontId="95" fillId="3" borderId="6" xfId="1" applyFont="1" applyFill="1" applyBorder="1" applyAlignment="1">
      <alignment horizontal="center" vertical="center"/>
    </xf>
    <xf numFmtId="0" fontId="95" fillId="3" borderId="24" xfId="1" applyFont="1" applyFill="1" applyBorder="1" applyAlignment="1">
      <alignment horizontal="center" vertical="center"/>
    </xf>
    <xf numFmtId="0" fontId="95" fillId="5" borderId="32" xfId="1" applyFont="1" applyFill="1" applyBorder="1" applyAlignment="1">
      <alignment horizontal="center" vertical="center"/>
    </xf>
    <xf numFmtId="0" fontId="95" fillId="5" borderId="24" xfId="1" applyFont="1" applyFill="1" applyBorder="1" applyAlignment="1">
      <alignment horizontal="center" vertical="center"/>
    </xf>
    <xf numFmtId="179" fontId="123" fillId="4" borderId="31" xfId="1" applyNumberFormat="1" applyFont="1" applyFill="1" applyBorder="1" applyAlignment="1">
      <alignment horizontal="center" vertical="center" shrinkToFit="1"/>
    </xf>
    <xf numFmtId="49" fontId="75" fillId="0" borderId="1" xfId="1" applyNumberFormat="1" applyFont="1" applyBorder="1" applyAlignment="1">
      <alignment horizontal="left"/>
    </xf>
    <xf numFmtId="178" fontId="76" fillId="0" borderId="1" xfId="1" applyNumberFormat="1" applyFont="1" applyBorder="1" applyAlignment="1">
      <alignment horizontal="center" vertical="center" textRotation="255" shrinkToFit="1"/>
    </xf>
    <xf numFmtId="176" fontId="78" fillId="0" borderId="0" xfId="1" applyNumberFormat="1" applyFont="1" applyAlignment="1">
      <alignment vertical="center" shrinkToFit="1"/>
    </xf>
    <xf numFmtId="177" fontId="78" fillId="0" borderId="0" xfId="1" applyNumberFormat="1" applyFont="1" applyAlignment="1">
      <alignment vertical="center" shrinkToFit="1"/>
    </xf>
    <xf numFmtId="49" fontId="76" fillId="0" borderId="1" xfId="1" applyNumberFormat="1" applyFont="1" applyBorder="1" applyAlignment="1">
      <alignment horizontal="right" shrinkToFit="1"/>
    </xf>
    <xf numFmtId="49" fontId="76" fillId="39" borderId="1" xfId="1" applyNumberFormat="1" applyFont="1" applyFill="1" applyBorder="1" applyAlignment="1">
      <alignment horizontal="right" shrinkToFit="1"/>
    </xf>
    <xf numFmtId="178" fontId="77" fillId="0" borderId="1" xfId="1" applyNumberFormat="1" applyFont="1" applyBorder="1" applyAlignment="1">
      <alignment horizontal="left" vertical="center" shrinkToFit="1"/>
    </xf>
    <xf numFmtId="178" fontId="105" fillId="0" borderId="1" xfId="1" applyNumberFormat="1" applyFont="1" applyBorder="1" applyAlignment="1">
      <alignment horizontal="center" vertical="center" shrinkToFit="1"/>
    </xf>
    <xf numFmtId="178" fontId="102" fillId="0" borderId="1" xfId="1" applyNumberFormat="1" applyFont="1" applyBorder="1" applyAlignment="1">
      <alignment horizontal="left" vertical="center" shrinkToFit="1"/>
    </xf>
    <xf numFmtId="0" fontId="106" fillId="0" borderId="1" xfId="1" applyFont="1" applyBorder="1" applyAlignment="1">
      <alignment horizontal="center" vertical="center" shrinkToFit="1"/>
    </xf>
    <xf numFmtId="181" fontId="107" fillId="0" borderId="1" xfId="1" applyNumberFormat="1" applyFont="1" applyBorder="1" applyAlignment="1">
      <alignment horizontal="center" vertical="center" shrinkToFit="1"/>
    </xf>
    <xf numFmtId="177" fontId="76" fillId="0" borderId="1" xfId="1" applyNumberFormat="1" applyFont="1" applyBorder="1" applyAlignment="1">
      <alignment horizontal="center" vertical="center" shrinkToFit="1"/>
    </xf>
    <xf numFmtId="0" fontId="76" fillId="0" borderId="1" xfId="1" applyFont="1" applyBorder="1" applyAlignment="1">
      <alignment vertical="center" shrinkToFit="1"/>
    </xf>
    <xf numFmtId="0" fontId="75" fillId="0" borderId="1" xfId="1" applyFont="1" applyBorder="1" applyAlignment="1">
      <alignment horizontal="left"/>
    </xf>
    <xf numFmtId="49" fontId="76" fillId="0" borderId="1" xfId="1" applyNumberFormat="1" applyFont="1" applyBorder="1" applyAlignment="1">
      <alignment horizontal="center" vertical="center"/>
    </xf>
    <xf numFmtId="179" fontId="76" fillId="0" borderId="1" xfId="1" applyNumberFormat="1" applyFont="1" applyBorder="1" applyAlignment="1">
      <alignment horizontal="left" shrinkToFit="1"/>
    </xf>
    <xf numFmtId="0" fontId="75" fillId="0" borderId="1" xfId="1" applyFont="1" applyBorder="1" applyAlignment="1">
      <alignment horizontal="center"/>
    </xf>
    <xf numFmtId="49" fontId="77" fillId="0" borderId="1" xfId="1" applyNumberFormat="1" applyFont="1" applyBorder="1" applyAlignment="1">
      <alignment horizontal="left"/>
    </xf>
    <xf numFmtId="180" fontId="78" fillId="0" borderId="1" xfId="1" applyNumberFormat="1" applyFont="1" applyBorder="1" applyAlignment="1">
      <alignment horizontal="left"/>
    </xf>
    <xf numFmtId="0" fontId="78" fillId="0" borderId="1" xfId="1" applyFont="1" applyBorder="1" applyAlignment="1">
      <alignment horizontal="center"/>
    </xf>
    <xf numFmtId="176" fontId="76" fillId="0" borderId="0" xfId="1" applyNumberFormat="1" applyFont="1" applyAlignment="1">
      <alignment horizontal="right" vertical="center" shrinkToFit="1"/>
    </xf>
    <xf numFmtId="178" fontId="102" fillId="0" borderId="0" xfId="1" applyNumberFormat="1" applyFont="1" applyAlignment="1">
      <alignment horizontal="left" vertical="center" shrinkToFit="1"/>
    </xf>
    <xf numFmtId="49" fontId="75" fillId="0" borderId="0" xfId="1" applyNumberFormat="1" applyFont="1" applyAlignment="1">
      <alignment horizontal="left"/>
    </xf>
    <xf numFmtId="0" fontId="74" fillId="49" borderId="35" xfId="1" applyFont="1" applyFill="1" applyBorder="1" applyAlignment="1">
      <alignment horizontal="center" vertical="center" shrinkToFit="1"/>
    </xf>
    <xf numFmtId="179" fontId="81" fillId="0" borderId="23" xfId="1" applyNumberFormat="1" applyFont="1" applyBorder="1" applyAlignment="1">
      <alignment vertical="center" shrinkToFit="1"/>
    </xf>
    <xf numFmtId="49" fontId="73" fillId="4" borderId="4" xfId="1" applyNumberFormat="1" applyFont="1" applyFill="1" applyBorder="1" applyAlignment="1">
      <alignment horizontal="center" vertical="center" shrinkToFit="1"/>
    </xf>
    <xf numFmtId="178" fontId="73" fillId="4" borderId="2" xfId="1" applyNumberFormat="1" applyFont="1" applyFill="1" applyBorder="1" applyAlignment="1">
      <alignment horizontal="center" vertical="center" textRotation="255" shrinkToFit="1"/>
    </xf>
    <xf numFmtId="0" fontId="74" fillId="4" borderId="3" xfId="1" applyFont="1" applyFill="1" applyBorder="1" applyAlignment="1">
      <alignment horizontal="center" vertical="center" shrinkToFit="1"/>
    </xf>
    <xf numFmtId="49" fontId="112" fillId="4" borderId="13" xfId="1" applyNumberFormat="1" applyFont="1" applyFill="1" applyBorder="1" applyAlignment="1">
      <alignment horizontal="center" vertical="center"/>
    </xf>
    <xf numFmtId="49" fontId="112" fillId="4" borderId="8" xfId="1" applyNumberFormat="1" applyFont="1" applyFill="1" applyBorder="1" applyAlignment="1">
      <alignment horizontal="center" vertical="center" shrinkToFit="1"/>
    </xf>
    <xf numFmtId="49" fontId="111" fillId="4" borderId="15" xfId="1" applyNumberFormat="1" applyFont="1" applyFill="1" applyBorder="1" applyAlignment="1">
      <alignment horizontal="center" vertical="center" shrinkToFit="1"/>
    </xf>
    <xf numFmtId="49" fontId="73" fillId="4" borderId="2" xfId="1" applyNumberFormat="1" applyFont="1" applyFill="1" applyBorder="1" applyAlignment="1">
      <alignment horizontal="center" vertical="center" shrinkToFit="1"/>
    </xf>
    <xf numFmtId="178" fontId="73" fillId="4" borderId="10" xfId="1" applyNumberFormat="1" applyFont="1" applyFill="1" applyBorder="1" applyAlignment="1">
      <alignment vertical="center" wrapText="1" shrinkToFit="1"/>
    </xf>
    <xf numFmtId="0" fontId="74" fillId="4" borderId="35" xfId="1" applyFont="1" applyFill="1" applyBorder="1" applyAlignment="1">
      <alignment horizontal="center" vertical="center" shrinkToFit="1"/>
    </xf>
    <xf numFmtId="179" fontId="74" fillId="4" borderId="7" xfId="1" applyNumberFormat="1" applyFont="1" applyFill="1" applyBorder="1" applyAlignment="1">
      <alignment horizontal="center" vertical="center" shrinkToFit="1"/>
    </xf>
    <xf numFmtId="179" fontId="74" fillId="4" borderId="31" xfId="1" applyNumberFormat="1" applyFont="1" applyFill="1" applyBorder="1" applyAlignment="1">
      <alignment horizontal="center" vertical="center" shrinkToFit="1"/>
    </xf>
    <xf numFmtId="49" fontId="85" fillId="4" borderId="7" xfId="1" applyNumberFormat="1" applyFont="1" applyFill="1" applyBorder="1">
      <alignment vertical="center"/>
    </xf>
    <xf numFmtId="179" fontId="85" fillId="4" borderId="8" xfId="1" applyNumberFormat="1" applyFont="1" applyFill="1" applyBorder="1" applyAlignment="1">
      <alignment vertical="center" shrinkToFit="1"/>
    </xf>
    <xf numFmtId="49" fontId="111" fillId="4" borderId="9" xfId="1" applyNumberFormat="1" applyFont="1" applyFill="1" applyBorder="1" applyAlignment="1">
      <alignment vertical="center" shrinkToFit="1"/>
    </xf>
    <xf numFmtId="49" fontId="73" fillId="4" borderId="10" xfId="1" applyNumberFormat="1" applyFont="1" applyFill="1" applyBorder="1" applyAlignment="1">
      <alignment horizontal="center" vertical="center" wrapText="1" shrinkToFit="1"/>
    </xf>
    <xf numFmtId="49" fontId="81" fillId="4" borderId="32" xfId="1" applyNumberFormat="1" applyFont="1" applyFill="1" applyBorder="1" applyAlignment="1">
      <alignment horizontal="center" vertical="center" shrinkToFit="1"/>
    </xf>
    <xf numFmtId="178" fontId="73" fillId="4" borderId="25" xfId="1" applyNumberFormat="1" applyFont="1" applyFill="1" applyBorder="1" applyAlignment="1">
      <alignment horizontal="center" vertical="center" shrinkToFit="1"/>
    </xf>
    <xf numFmtId="0" fontId="74" fillId="4" borderId="20" xfId="1" applyFont="1" applyFill="1" applyBorder="1" applyAlignment="1">
      <alignment horizontal="center" vertical="center" shrinkToFit="1"/>
    </xf>
    <xf numFmtId="49" fontId="85" fillId="4" borderId="21" xfId="1" applyNumberFormat="1" applyFont="1" applyFill="1" applyBorder="1" applyAlignment="1">
      <alignment horizontal="centerContinuous" vertical="center" shrinkToFit="1"/>
    </xf>
    <xf numFmtId="49" fontId="85" fillId="4" borderId="30" xfId="1" applyNumberFormat="1" applyFont="1" applyFill="1" applyBorder="1" applyAlignment="1">
      <alignment horizontal="centerContinuous" vertical="center" shrinkToFit="1"/>
    </xf>
    <xf numFmtId="49" fontId="85" fillId="4" borderId="21" xfId="1" applyNumberFormat="1" applyFont="1" applyFill="1" applyBorder="1" applyAlignment="1">
      <alignment horizontal="center" vertical="center" shrinkToFit="1"/>
    </xf>
    <xf numFmtId="49" fontId="85" fillId="4" borderId="30" xfId="1" applyNumberFormat="1" applyFont="1" applyFill="1" applyBorder="1" applyAlignment="1">
      <alignment horizontal="center" vertical="center" shrinkToFit="1"/>
    </xf>
    <xf numFmtId="49" fontId="109" fillId="4" borderId="21" xfId="1" applyNumberFormat="1" applyFont="1" applyFill="1" applyBorder="1" applyAlignment="1">
      <alignment horizontal="center" vertical="center" shrinkToFit="1"/>
    </xf>
    <xf numFmtId="0" fontId="81" fillId="4" borderId="30" xfId="1" applyFont="1" applyFill="1" applyBorder="1" applyAlignment="1">
      <alignment horizontal="center" vertical="center" shrinkToFit="1"/>
    </xf>
    <xf numFmtId="179" fontId="81" fillId="4" borderId="30" xfId="1" applyNumberFormat="1" applyFont="1" applyFill="1" applyBorder="1" applyAlignment="1">
      <alignment horizontal="center" vertical="center" shrinkToFit="1"/>
    </xf>
    <xf numFmtId="49" fontId="110" fillId="4" borderId="21" xfId="1" applyNumberFormat="1" applyFont="1" applyFill="1" applyBorder="1" applyAlignment="1">
      <alignment horizontal="left" vertical="center"/>
    </xf>
    <xf numFmtId="179" fontId="85" fillId="4" borderId="33" xfId="1" applyNumberFormat="1" applyFont="1" applyFill="1" applyBorder="1" applyAlignment="1">
      <alignment vertical="center" shrinkToFit="1"/>
    </xf>
    <xf numFmtId="49" fontId="111" fillId="4" borderId="34" xfId="1" applyNumberFormat="1" applyFont="1" applyFill="1" applyBorder="1" applyAlignment="1">
      <alignment horizontal="center" vertical="center" shrinkToFit="1"/>
    </xf>
    <xf numFmtId="49" fontId="81" fillId="4" borderId="16" xfId="1" applyNumberFormat="1" applyFont="1" applyFill="1" applyBorder="1" applyAlignment="1">
      <alignment horizontal="center" vertical="center" shrinkToFit="1"/>
    </xf>
    <xf numFmtId="49" fontId="73" fillId="4" borderId="24" xfId="1" applyNumberFormat="1" applyFont="1" applyFill="1" applyBorder="1" applyAlignment="1">
      <alignment horizontal="center" vertical="center" shrinkToFit="1"/>
    </xf>
    <xf numFmtId="178" fontId="74" fillId="4" borderId="25" xfId="1" applyNumberFormat="1" applyFont="1" applyFill="1" applyBorder="1" applyAlignment="1">
      <alignment horizontal="center" vertical="center" shrinkToFit="1"/>
    </xf>
    <xf numFmtId="0" fontId="73" fillId="4" borderId="23" xfId="1" applyFont="1" applyFill="1" applyBorder="1" applyAlignment="1">
      <alignment horizontal="center" vertical="center"/>
    </xf>
    <xf numFmtId="179" fontId="74" fillId="4" borderId="22" xfId="1" applyNumberFormat="1" applyFont="1" applyFill="1" applyBorder="1" applyAlignment="1">
      <alignment horizontal="center" vertical="center" shrinkToFit="1"/>
    </xf>
    <xf numFmtId="49" fontId="110" fillId="4" borderId="13" xfId="1" applyNumberFormat="1" applyFont="1" applyFill="1" applyBorder="1" applyAlignment="1">
      <alignment horizontal="left" vertical="center"/>
    </xf>
    <xf numFmtId="179" fontId="85" fillId="4" borderId="14" xfId="1" applyNumberFormat="1" applyFont="1" applyFill="1" applyBorder="1" applyAlignment="1">
      <alignment vertical="center" shrinkToFit="1"/>
    </xf>
    <xf numFmtId="49" fontId="73" fillId="4" borderId="25" xfId="1" applyNumberFormat="1" applyFont="1" applyFill="1" applyBorder="1" applyAlignment="1">
      <alignment horizontal="center" vertical="center" shrinkToFit="1"/>
    </xf>
    <xf numFmtId="49" fontId="73" fillId="4" borderId="6" xfId="1" applyNumberFormat="1" applyFont="1" applyFill="1" applyBorder="1" applyAlignment="1">
      <alignment horizontal="center" vertical="center" wrapText="1" shrinkToFit="1"/>
    </xf>
    <xf numFmtId="49" fontId="94" fillId="4" borderId="21" xfId="1" applyNumberFormat="1" applyFont="1" applyFill="1" applyBorder="1" applyAlignment="1">
      <alignment horizontal="centerContinuous" vertical="center" shrinkToFit="1"/>
    </xf>
    <xf numFmtId="49" fontId="120" fillId="4" borderId="30" xfId="1" applyNumberFormat="1" applyFont="1" applyFill="1" applyBorder="1" applyAlignment="1">
      <alignment horizontal="centerContinuous" vertical="center" shrinkToFit="1"/>
    </xf>
    <xf numFmtId="49" fontId="121" fillId="4" borderId="21" xfId="1" applyNumberFormat="1" applyFont="1" applyFill="1" applyBorder="1" applyAlignment="1">
      <alignment horizontal="centerContinuous" vertical="center" shrinkToFit="1"/>
    </xf>
    <xf numFmtId="49" fontId="120" fillId="4" borderId="21" xfId="1" applyNumberFormat="1" applyFont="1" applyFill="1" applyBorder="1" applyAlignment="1">
      <alignment horizontal="centerContinuous" vertical="center" shrinkToFit="1"/>
    </xf>
    <xf numFmtId="179" fontId="122" fillId="4" borderId="30" xfId="1" applyNumberFormat="1" applyFont="1" applyFill="1" applyBorder="1" applyAlignment="1">
      <alignment horizontal="centerContinuous" vertical="center" shrinkToFit="1"/>
    </xf>
    <xf numFmtId="0" fontId="122" fillId="4" borderId="30" xfId="1" applyFont="1" applyFill="1" applyBorder="1" applyAlignment="1">
      <alignment horizontal="centerContinuous" vertical="center" shrinkToFit="1"/>
    </xf>
    <xf numFmtId="0" fontId="74" fillId="4" borderId="31" xfId="1" applyFont="1" applyFill="1" applyBorder="1" applyAlignment="1">
      <alignment horizontal="center" vertical="center" shrinkToFit="1"/>
    </xf>
    <xf numFmtId="56" fontId="74" fillId="4" borderId="20" xfId="1" applyNumberFormat="1" applyFont="1" applyFill="1" applyBorder="1" applyAlignment="1">
      <alignment horizontal="center" vertical="center" shrinkToFit="1"/>
    </xf>
    <xf numFmtId="49" fontId="109" fillId="4" borderId="21" xfId="1" applyNumberFormat="1" applyFont="1" applyFill="1" applyBorder="1" applyAlignment="1">
      <alignment horizontal="centerContinuous" vertical="center" shrinkToFit="1"/>
    </xf>
    <xf numFmtId="0" fontId="81" fillId="4" borderId="30" xfId="1" applyFont="1" applyFill="1" applyBorder="1" applyAlignment="1">
      <alignment horizontal="centerContinuous" vertical="center" shrinkToFit="1"/>
    </xf>
    <xf numFmtId="179" fontId="74" fillId="4" borderId="22" xfId="1" applyNumberFormat="1" applyFont="1" applyFill="1" applyBorder="1" applyAlignment="1">
      <alignment vertical="center" shrinkToFit="1"/>
    </xf>
    <xf numFmtId="179" fontId="109" fillId="4" borderId="23" xfId="1" applyNumberFormat="1" applyFont="1" applyFill="1" applyBorder="1" applyAlignment="1">
      <alignment vertical="center" shrinkToFit="1"/>
    </xf>
    <xf numFmtId="179" fontId="73" fillId="4" borderId="22" xfId="1" applyNumberFormat="1" applyFont="1" applyFill="1" applyBorder="1" applyAlignment="1">
      <alignment vertical="center" shrinkToFit="1"/>
    </xf>
    <xf numFmtId="0" fontId="81" fillId="4" borderId="23" xfId="1" applyFont="1" applyFill="1" applyBorder="1" applyAlignment="1">
      <alignment vertical="center" shrinkToFit="1"/>
    </xf>
    <xf numFmtId="49" fontId="124" fillId="4" borderId="9" xfId="1" applyNumberFormat="1" applyFont="1" applyFill="1" applyBorder="1" applyAlignment="1">
      <alignment vertical="center" shrinkToFit="1"/>
    </xf>
    <xf numFmtId="179" fontId="74" fillId="40" borderId="7" xfId="1" applyNumberFormat="1" applyFont="1" applyFill="1" applyBorder="1" applyAlignment="1">
      <alignment horizontal="center" vertical="center" shrinkToFit="1"/>
    </xf>
    <xf numFmtId="49" fontId="73" fillId="40" borderId="9" xfId="1" applyNumberFormat="1" applyFont="1" applyFill="1" applyBorder="1" applyAlignment="1">
      <alignment vertical="center" shrinkToFit="1"/>
    </xf>
    <xf numFmtId="49" fontId="109" fillId="40" borderId="21" xfId="1" applyNumberFormat="1" applyFont="1" applyFill="1" applyBorder="1" applyAlignment="1">
      <alignment horizontal="center" vertical="center" shrinkToFit="1"/>
    </xf>
    <xf numFmtId="0" fontId="81" fillId="40" borderId="30" xfId="1" applyFont="1" applyFill="1" applyBorder="1" applyAlignment="1">
      <alignment horizontal="center" vertical="center" shrinkToFit="1"/>
    </xf>
    <xf numFmtId="179" fontId="73" fillId="40" borderId="22" xfId="1" applyNumberFormat="1" applyFont="1" applyFill="1" applyBorder="1" applyAlignment="1">
      <alignment vertical="center" shrinkToFit="1"/>
    </xf>
    <xf numFmtId="0" fontId="81" fillId="40" borderId="23" xfId="1" applyFont="1" applyFill="1" applyBorder="1" applyAlignment="1">
      <alignment vertical="center" shrinkToFit="1"/>
    </xf>
    <xf numFmtId="49" fontId="73" fillId="4" borderId="9" xfId="1" applyNumberFormat="1" applyFont="1" applyFill="1" applyBorder="1" applyAlignment="1">
      <alignment vertical="center" shrinkToFit="1"/>
    </xf>
    <xf numFmtId="56" fontId="79" fillId="2" borderId="117" xfId="4" quotePrefix="1" applyNumberFormat="1" applyFont="1" applyFill="1" applyBorder="1" applyAlignment="1">
      <alignment horizontal="center" shrinkToFit="1"/>
    </xf>
    <xf numFmtId="0" fontId="79" fillId="4" borderId="61" xfId="4" quotePrefix="1" applyFont="1" applyFill="1" applyBorder="1" applyAlignment="1">
      <alignment horizontal="center" vertical="center" shrinkToFit="1"/>
    </xf>
    <xf numFmtId="56" fontId="79" fillId="4" borderId="61" xfId="4" applyNumberFormat="1" applyFont="1" applyFill="1" applyBorder="1" applyAlignment="1">
      <alignment horizontal="center" vertical="center" shrinkToFit="1"/>
    </xf>
    <xf numFmtId="56" fontId="79" fillId="4" borderId="61" xfId="4" quotePrefix="1" applyNumberFormat="1" applyFont="1" applyFill="1" applyBorder="1" applyAlignment="1">
      <alignment horizontal="center" vertical="center" shrinkToFit="1"/>
    </xf>
    <xf numFmtId="179" fontId="74" fillId="4" borderId="63" xfId="1" applyNumberFormat="1" applyFont="1" applyFill="1" applyBorder="1" applyAlignment="1">
      <alignment horizontal="center" vertical="center" shrinkToFit="1"/>
    </xf>
    <xf numFmtId="0" fontId="73" fillId="4" borderId="64" xfId="4" applyFont="1" applyFill="1" applyBorder="1" applyAlignment="1">
      <alignment vertical="center" shrinkToFit="1"/>
    </xf>
    <xf numFmtId="0" fontId="73" fillId="4" borderId="65" xfId="4" applyFont="1" applyFill="1" applyBorder="1" applyAlignment="1">
      <alignment vertical="center" shrinkToFit="1"/>
    </xf>
    <xf numFmtId="0" fontId="79" fillId="4" borderId="77" xfId="4" applyFont="1" applyFill="1" applyBorder="1" applyAlignment="1">
      <alignment horizontal="center" vertical="center" shrinkToFit="1"/>
    </xf>
    <xf numFmtId="0" fontId="79" fillId="4" borderId="74" xfId="4" applyFont="1" applyFill="1" applyBorder="1" applyAlignment="1">
      <alignment vertical="center" shrinkToFit="1"/>
    </xf>
    <xf numFmtId="179" fontId="74" fillId="4" borderId="85" xfId="1" applyNumberFormat="1" applyFont="1" applyFill="1" applyBorder="1" applyAlignment="1">
      <alignment horizontal="center" vertical="center" shrinkToFit="1"/>
    </xf>
    <xf numFmtId="0" fontId="79" fillId="4" borderId="75" xfId="4" applyFont="1" applyFill="1" applyBorder="1" applyAlignment="1">
      <alignment vertical="center" shrinkToFit="1"/>
    </xf>
    <xf numFmtId="0" fontId="75" fillId="0" borderId="0" xfId="813" applyFont="1"/>
    <xf numFmtId="0" fontId="76" fillId="0" borderId="0" xfId="813" applyFont="1"/>
    <xf numFmtId="178" fontId="76" fillId="0" borderId="0" xfId="813" applyNumberFormat="1" applyFont="1" applyAlignment="1">
      <alignment shrinkToFit="1"/>
    </xf>
    <xf numFmtId="0" fontId="125" fillId="0" borderId="0" xfId="813" applyFont="1" applyAlignment="1">
      <alignment horizontal="center"/>
    </xf>
    <xf numFmtId="0" fontId="125" fillId="0" borderId="0" xfId="813" applyFont="1"/>
    <xf numFmtId="0" fontId="125" fillId="0" borderId="0" xfId="813" applyFont="1" applyAlignment="1">
      <alignment shrinkToFit="1"/>
    </xf>
    <xf numFmtId="49" fontId="126" fillId="0" borderId="0" xfId="813" applyNumberFormat="1" applyFont="1" applyAlignment="1">
      <alignment shrinkToFit="1"/>
    </xf>
    <xf numFmtId="0" fontId="75" fillId="0" borderId="0" xfId="813" applyFont="1" applyAlignment="1">
      <alignment horizontal="left"/>
    </xf>
    <xf numFmtId="0" fontId="75" fillId="0" borderId="0" xfId="813" applyFont="1" applyAlignment="1">
      <alignment horizontal="center"/>
    </xf>
    <xf numFmtId="0" fontId="76" fillId="0" borderId="0" xfId="813" applyFont="1" applyAlignment="1">
      <alignment horizontal="left"/>
    </xf>
    <xf numFmtId="178" fontId="76" fillId="0" borderId="0" xfId="813" applyNumberFormat="1" applyFont="1" applyAlignment="1">
      <alignment horizontal="left" shrinkToFit="1"/>
    </xf>
    <xf numFmtId="0" fontId="77" fillId="0" borderId="0" xfId="813" applyFont="1"/>
    <xf numFmtId="0" fontId="127" fillId="0" borderId="0" xfId="9" applyFont="1" applyAlignment="1" applyProtection="1">
      <alignment horizontal="left" vertical="center"/>
    </xf>
    <xf numFmtId="0" fontId="76" fillId="0" borderId="0" xfId="813" applyFont="1" applyAlignment="1">
      <alignment vertical="center" shrinkToFit="1"/>
    </xf>
    <xf numFmtId="49" fontId="76" fillId="0" borderId="0" xfId="813" applyNumberFormat="1" applyFont="1" applyAlignment="1">
      <alignment shrinkToFit="1"/>
    </xf>
    <xf numFmtId="0" fontId="128" fillId="0" borderId="0" xfId="13" applyFont="1" applyAlignment="1">
      <alignment horizontal="left"/>
    </xf>
    <xf numFmtId="0" fontId="75" fillId="0" borderId="0" xfId="813" applyFont="1" applyAlignment="1">
      <alignment horizontal="left" vertical="center"/>
    </xf>
    <xf numFmtId="0" fontId="76" fillId="0" borderId="0" xfId="813" applyFont="1" applyAlignment="1">
      <alignment vertical="center"/>
    </xf>
    <xf numFmtId="0" fontId="76" fillId="0" borderId="36" xfId="813" applyFont="1" applyBorder="1" applyAlignment="1">
      <alignment vertical="center"/>
    </xf>
    <xf numFmtId="0" fontId="76" fillId="0" borderId="0" xfId="813" applyFont="1" applyAlignment="1">
      <alignment horizontal="center" vertical="center"/>
    </xf>
    <xf numFmtId="0" fontId="127" fillId="0" borderId="0" xfId="9" applyFont="1" applyAlignment="1" applyProtection="1">
      <alignment horizontal="center" vertical="center"/>
    </xf>
    <xf numFmtId="176" fontId="76" fillId="0" borderId="0" xfId="813" applyNumberFormat="1" applyFont="1" applyAlignment="1">
      <alignment horizontal="left" vertical="center"/>
    </xf>
    <xf numFmtId="0" fontId="76" fillId="0" borderId="1" xfId="813" applyFont="1" applyBorder="1" applyAlignment="1">
      <alignment horizontal="left" vertical="center"/>
    </xf>
    <xf numFmtId="176" fontId="76" fillId="0" borderId="1" xfId="813" applyNumberFormat="1" applyFont="1" applyBorder="1" applyAlignment="1">
      <alignment horizontal="left" vertical="center" shrinkToFit="1"/>
    </xf>
    <xf numFmtId="0" fontId="76" fillId="0" borderId="19" xfId="813" applyFont="1" applyBorder="1" applyAlignment="1">
      <alignment vertical="center"/>
    </xf>
    <xf numFmtId="176" fontId="76" fillId="0" borderId="0" xfId="813" applyNumberFormat="1" applyFont="1" applyAlignment="1">
      <alignment horizontal="center" vertical="center" shrinkToFit="1"/>
    </xf>
    <xf numFmtId="0" fontId="129" fillId="0" borderId="0" xfId="813" applyFont="1"/>
    <xf numFmtId="178" fontId="76" fillId="0" borderId="25" xfId="813" applyNumberFormat="1" applyFont="1" applyBorder="1" applyAlignment="1">
      <alignment vertical="center" shrinkToFit="1"/>
    </xf>
    <xf numFmtId="0" fontId="76" fillId="0" borderId="1" xfId="813" applyFont="1" applyBorder="1" applyAlignment="1">
      <alignment horizontal="center" vertical="center"/>
    </xf>
    <xf numFmtId="0" fontId="130" fillId="0" borderId="0" xfId="813" applyFont="1" applyAlignment="1">
      <alignment horizontal="left" vertical="center"/>
    </xf>
    <xf numFmtId="0" fontId="73" fillId="41" borderId="2" xfId="813" applyFont="1" applyFill="1" applyBorder="1" applyAlignment="1">
      <alignment horizontal="center" vertical="center"/>
    </xf>
    <xf numFmtId="178" fontId="73" fillId="59" borderId="2" xfId="813" applyNumberFormat="1" applyFont="1" applyFill="1" applyBorder="1" applyAlignment="1">
      <alignment horizontal="center" vertical="center" shrinkToFit="1"/>
    </xf>
    <xf numFmtId="0" fontId="73" fillId="59" borderId="2" xfId="813" applyFont="1" applyFill="1" applyBorder="1" applyAlignment="1">
      <alignment horizontal="center" vertical="center" shrinkToFit="1"/>
    </xf>
    <xf numFmtId="0" fontId="73" fillId="59" borderId="2" xfId="813" applyFont="1" applyFill="1" applyBorder="1" applyAlignment="1">
      <alignment horizontal="center" vertical="center"/>
    </xf>
    <xf numFmtId="49" fontId="73" fillId="59" borderId="2" xfId="813" applyNumberFormat="1" applyFont="1" applyFill="1" applyBorder="1" applyAlignment="1">
      <alignment horizontal="center" vertical="center" shrinkToFit="1"/>
    </xf>
    <xf numFmtId="0" fontId="73" fillId="59" borderId="4" xfId="813" applyFont="1" applyFill="1" applyBorder="1" applyAlignment="1">
      <alignment horizontal="center" vertical="center" shrinkToFit="1"/>
    </xf>
    <xf numFmtId="180" fontId="73" fillId="59" borderId="2" xfId="813" applyNumberFormat="1" applyFont="1" applyFill="1" applyBorder="1" applyAlignment="1">
      <alignment horizontal="center" vertical="center" shrinkToFit="1"/>
    </xf>
    <xf numFmtId="0" fontId="73" fillId="0" borderId="0" xfId="813" applyFont="1" applyAlignment="1">
      <alignment horizontal="center"/>
    </xf>
    <xf numFmtId="0" fontId="73" fillId="40" borderId="19" xfId="813" applyFont="1" applyFill="1" applyBorder="1" applyAlignment="1">
      <alignment horizontal="center" vertical="center"/>
    </xf>
    <xf numFmtId="178" fontId="73" fillId="60" borderId="36" xfId="813" applyNumberFormat="1" applyFont="1" applyFill="1" applyBorder="1" applyAlignment="1">
      <alignment horizontal="center" vertical="center" shrinkToFit="1"/>
    </xf>
    <xf numFmtId="0" fontId="73" fillId="60" borderId="35" xfId="813" applyFont="1" applyFill="1" applyBorder="1" applyAlignment="1">
      <alignment horizontal="center" vertical="center" shrinkToFit="1"/>
    </xf>
    <xf numFmtId="180" fontId="76" fillId="60" borderId="36" xfId="814" applyNumberFormat="1" applyFont="1" applyFill="1" applyBorder="1" applyAlignment="1">
      <alignment horizontal="left" vertical="center" shrinkToFit="1"/>
    </xf>
    <xf numFmtId="0" fontId="73" fillId="0" borderId="19" xfId="813" applyFont="1" applyBorder="1" applyAlignment="1">
      <alignment horizontal="center" vertical="center"/>
    </xf>
    <xf numFmtId="178" fontId="76" fillId="61" borderId="19" xfId="813" applyNumberFormat="1" applyFont="1" applyFill="1" applyBorder="1" applyAlignment="1">
      <alignment horizontal="center" vertical="center" shrinkToFit="1"/>
    </xf>
    <xf numFmtId="0" fontId="76" fillId="61" borderId="139" xfId="813" applyFont="1" applyFill="1" applyBorder="1" applyAlignment="1">
      <alignment horizontal="center" vertical="center"/>
    </xf>
    <xf numFmtId="0" fontId="76" fillId="61" borderId="19" xfId="813" applyFont="1" applyFill="1" applyBorder="1" applyAlignment="1">
      <alignment horizontal="center" vertical="center"/>
    </xf>
    <xf numFmtId="49" fontId="76" fillId="61" borderId="19" xfId="813" applyNumberFormat="1" applyFont="1" applyFill="1" applyBorder="1" applyAlignment="1">
      <alignment vertical="center"/>
    </xf>
    <xf numFmtId="189" fontId="76" fillId="61" borderId="19" xfId="813" applyNumberFormat="1" applyFont="1" applyFill="1" applyBorder="1" applyAlignment="1">
      <alignment horizontal="left" vertical="center" shrinkToFit="1"/>
    </xf>
    <xf numFmtId="0" fontId="76" fillId="61" borderId="19" xfId="814" applyFont="1" applyFill="1" applyBorder="1" applyAlignment="1">
      <alignment vertical="center" shrinkToFit="1"/>
    </xf>
    <xf numFmtId="180" fontId="76" fillId="61" borderId="19" xfId="814" applyNumberFormat="1" applyFont="1" applyFill="1" applyBorder="1" applyAlignment="1">
      <alignment horizontal="left" vertical="center" shrinkToFit="1"/>
    </xf>
    <xf numFmtId="0" fontId="76" fillId="61" borderId="140" xfId="813" applyFont="1" applyFill="1" applyBorder="1" applyAlignment="1">
      <alignment horizontal="center" vertical="center"/>
    </xf>
    <xf numFmtId="49" fontId="76" fillId="61" borderId="19" xfId="813" applyNumberFormat="1" applyFont="1" applyFill="1" applyBorder="1" applyAlignment="1">
      <alignment vertical="center" shrinkToFit="1"/>
    </xf>
    <xf numFmtId="37" fontId="76" fillId="61" borderId="19" xfId="813" applyNumberFormat="1" applyFont="1" applyFill="1" applyBorder="1" applyAlignment="1">
      <alignment horizontal="left" vertical="center" shrinkToFit="1"/>
    </xf>
    <xf numFmtId="0" fontId="76" fillId="61" borderId="19" xfId="813" quotePrefix="1" applyFont="1" applyFill="1" applyBorder="1" applyAlignment="1">
      <alignment vertical="center" shrinkToFit="1"/>
    </xf>
    <xf numFmtId="0" fontId="76" fillId="61" borderId="108" xfId="813" applyFont="1" applyFill="1" applyBorder="1" applyAlignment="1">
      <alignment horizontal="center" vertical="center"/>
    </xf>
    <xf numFmtId="180" fontId="76" fillId="61" borderId="108" xfId="813" applyNumberFormat="1" applyFont="1" applyFill="1" applyBorder="1" applyAlignment="1">
      <alignment horizontal="left" vertical="center" shrinkToFit="1"/>
    </xf>
    <xf numFmtId="0" fontId="76" fillId="61" borderId="18" xfId="813" applyFont="1" applyFill="1" applyBorder="1" applyAlignment="1">
      <alignment horizontal="center" vertical="center"/>
    </xf>
    <xf numFmtId="0" fontId="76" fillId="61" borderId="19" xfId="813" applyFont="1" applyFill="1" applyBorder="1" applyAlignment="1">
      <alignment vertical="center" shrinkToFit="1"/>
    </xf>
    <xf numFmtId="189" fontId="76" fillId="61" borderId="19" xfId="813" applyNumberFormat="1" applyFont="1" applyFill="1" applyBorder="1" applyAlignment="1">
      <alignment horizontal="left" vertical="center"/>
    </xf>
    <xf numFmtId="0" fontId="76" fillId="61" borderId="139" xfId="813" applyFont="1" applyFill="1" applyBorder="1" applyAlignment="1">
      <alignment horizontal="left" vertical="center"/>
    </xf>
    <xf numFmtId="49" fontId="76" fillId="61" borderId="19" xfId="813" applyNumberFormat="1" applyFont="1" applyFill="1" applyBorder="1" applyAlignment="1">
      <alignment horizontal="left" vertical="center" shrinkToFit="1"/>
    </xf>
    <xf numFmtId="180" fontId="76" fillId="61" borderId="19" xfId="813" applyNumberFormat="1" applyFont="1" applyFill="1" applyBorder="1" applyAlignment="1">
      <alignment horizontal="left" vertical="center" shrinkToFit="1"/>
    </xf>
    <xf numFmtId="0" fontId="76" fillId="61" borderId="19" xfId="159" applyFont="1" applyFill="1" applyBorder="1" applyProtection="1">
      <alignment vertical="center"/>
      <protection locked="0"/>
    </xf>
    <xf numFmtId="0" fontId="76" fillId="61" borderId="19" xfId="159" applyFont="1" applyFill="1" applyBorder="1" applyAlignment="1" applyProtection="1">
      <alignment horizontal="left" vertical="center"/>
      <protection locked="0"/>
    </xf>
    <xf numFmtId="0" fontId="76" fillId="61" borderId="19" xfId="813" applyFont="1" applyFill="1" applyBorder="1" applyAlignment="1">
      <alignment horizontal="left" vertical="center" shrinkToFit="1"/>
    </xf>
    <xf numFmtId="0" fontId="131" fillId="0" borderId="0" xfId="813" applyFont="1"/>
    <xf numFmtId="49" fontId="76" fillId="61" borderId="17" xfId="813" applyNumberFormat="1" applyFont="1" applyFill="1" applyBorder="1" applyAlignment="1">
      <alignment vertical="center" shrinkToFit="1"/>
    </xf>
    <xf numFmtId="0" fontId="76" fillId="61" borderId="141" xfId="813" applyFont="1" applyFill="1" applyBorder="1" applyAlignment="1">
      <alignment horizontal="center" vertical="center"/>
    </xf>
    <xf numFmtId="49" fontId="76" fillId="61" borderId="108" xfId="813" applyNumberFormat="1" applyFont="1" applyFill="1" applyBorder="1" applyAlignment="1">
      <alignment vertical="center" shrinkToFit="1"/>
    </xf>
    <xf numFmtId="189" fontId="76" fillId="61" borderId="108" xfId="813" applyNumberFormat="1" applyFont="1" applyFill="1" applyBorder="1" applyAlignment="1">
      <alignment horizontal="left" vertical="center" shrinkToFit="1"/>
    </xf>
    <xf numFmtId="0" fontId="76" fillId="61" borderId="106" xfId="813" applyFont="1" applyFill="1" applyBorder="1" applyAlignment="1">
      <alignment horizontal="center" vertical="center"/>
    </xf>
    <xf numFmtId="189" fontId="76" fillId="61" borderId="106" xfId="813" applyNumberFormat="1" applyFont="1" applyFill="1" applyBorder="1" applyAlignment="1">
      <alignment horizontal="left" vertical="center" shrinkToFit="1"/>
    </xf>
    <xf numFmtId="0" fontId="75" fillId="0" borderId="32" xfId="815" applyFont="1" applyBorder="1" applyAlignment="1">
      <alignment horizontal="left" vertical="center"/>
    </xf>
    <xf numFmtId="0" fontId="75" fillId="0" borderId="0" xfId="815" applyFont="1" applyAlignment="1">
      <alignment horizontal="left" vertical="center"/>
    </xf>
    <xf numFmtId="37" fontId="76" fillId="61" borderId="106" xfId="813" applyNumberFormat="1" applyFont="1" applyFill="1" applyBorder="1" applyAlignment="1">
      <alignment horizontal="left" vertical="center" shrinkToFit="1"/>
    </xf>
    <xf numFmtId="0" fontId="76" fillId="0" borderId="0" xfId="813" applyFont="1" applyAlignment="1">
      <alignment horizontal="center" shrinkToFit="1"/>
    </xf>
    <xf numFmtId="0" fontId="76" fillId="0" borderId="0" xfId="813" applyFont="1" applyAlignment="1">
      <alignment horizontal="center"/>
    </xf>
    <xf numFmtId="180" fontId="76" fillId="0" borderId="0" xfId="813" applyNumberFormat="1" applyFont="1" applyAlignment="1">
      <alignment horizontal="left" shrinkToFit="1"/>
    </xf>
    <xf numFmtId="49" fontId="73" fillId="4" borderId="6" xfId="1" applyNumberFormat="1" applyFont="1" applyFill="1" applyBorder="1" applyAlignment="1">
      <alignment horizontal="center" vertical="center" shrinkToFit="1"/>
    </xf>
    <xf numFmtId="0" fontId="73" fillId="4" borderId="10" xfId="1" applyFont="1" applyFill="1" applyBorder="1" applyAlignment="1">
      <alignment vertical="center" shrinkToFit="1"/>
    </xf>
    <xf numFmtId="179" fontId="74" fillId="62" borderId="7" xfId="1" applyNumberFormat="1" applyFont="1" applyFill="1" applyBorder="1" applyAlignment="1">
      <alignment horizontal="center" vertical="center" shrinkToFit="1"/>
    </xf>
    <xf numFmtId="0" fontId="74" fillId="62" borderId="31" xfId="1" applyFont="1" applyFill="1" applyBorder="1" applyAlignment="1">
      <alignment horizontal="center" vertical="center" shrinkToFit="1"/>
    </xf>
    <xf numFmtId="179" fontId="74" fillId="4" borderId="7" xfId="1" applyNumberFormat="1" applyFont="1" applyFill="1" applyBorder="1" applyAlignment="1">
      <alignment horizontal="centerContinuous" vertical="center" shrinkToFit="1"/>
    </xf>
    <xf numFmtId="179" fontId="74" fillId="4" borderId="31" xfId="1" applyNumberFormat="1" applyFont="1" applyFill="1" applyBorder="1" applyAlignment="1">
      <alignment horizontal="centerContinuous" vertical="center" shrinkToFit="1"/>
    </xf>
    <xf numFmtId="49" fontId="85" fillId="62" borderId="21" xfId="1" applyNumberFormat="1" applyFont="1" applyFill="1" applyBorder="1" applyAlignment="1">
      <alignment horizontal="center" vertical="center" shrinkToFit="1"/>
    </xf>
    <xf numFmtId="0" fontId="81" fillId="62" borderId="30" xfId="1" applyFont="1" applyFill="1" applyBorder="1" applyAlignment="1">
      <alignment horizontal="center" vertical="center" shrinkToFit="1"/>
    </xf>
    <xf numFmtId="179" fontId="73" fillId="62" borderId="22" xfId="1" applyNumberFormat="1" applyFont="1" applyFill="1" applyBorder="1" applyAlignment="1">
      <alignment vertical="center" shrinkToFit="1"/>
    </xf>
    <xf numFmtId="0" fontId="81" fillId="62" borderId="23" xfId="1" applyFont="1" applyFill="1" applyBorder="1" applyAlignment="1">
      <alignment vertical="center" shrinkToFit="1"/>
    </xf>
    <xf numFmtId="49" fontId="81" fillId="4" borderId="22" xfId="1" applyNumberFormat="1" applyFont="1" applyFill="1" applyBorder="1" applyAlignment="1">
      <alignment vertical="center" shrinkToFit="1"/>
    </xf>
    <xf numFmtId="179" fontId="109" fillId="4" borderId="23" xfId="1" applyNumberFormat="1" applyFont="1" applyFill="1" applyBorder="1" applyAlignment="1">
      <alignment horizontal="centerContinuous" vertical="center" shrinkToFit="1"/>
    </xf>
    <xf numFmtId="49" fontId="81" fillId="4" borderId="22" xfId="1" applyNumberFormat="1" applyFont="1" applyFill="1" applyBorder="1" applyAlignment="1">
      <alignment horizontal="centerContinuous" vertical="center" shrinkToFit="1"/>
    </xf>
    <xf numFmtId="49" fontId="81" fillId="4" borderId="23" xfId="1" applyNumberFormat="1" applyFont="1" applyFill="1" applyBorder="1" applyAlignment="1">
      <alignment horizontal="centerContinuous" vertical="center" shrinkToFit="1"/>
    </xf>
    <xf numFmtId="49" fontId="73" fillId="4" borderId="22" xfId="1" applyNumberFormat="1" applyFont="1" applyFill="1" applyBorder="1" applyAlignment="1">
      <alignment horizontal="centerContinuous" vertical="center" shrinkToFit="1"/>
    </xf>
    <xf numFmtId="49" fontId="73" fillId="4" borderId="23" xfId="1" applyNumberFormat="1" applyFont="1" applyFill="1" applyBorder="1" applyAlignment="1">
      <alignment horizontal="centerContinuous" vertical="center" shrinkToFit="1"/>
    </xf>
    <xf numFmtId="179" fontId="73" fillId="4" borderId="23" xfId="1" applyNumberFormat="1" applyFont="1" applyFill="1" applyBorder="1" applyAlignment="1">
      <alignment horizontal="centerContinuous" vertical="center" shrinkToFit="1"/>
    </xf>
    <xf numFmtId="178" fontId="73" fillId="4" borderId="10" xfId="1" applyNumberFormat="1" applyFont="1" applyFill="1" applyBorder="1" applyAlignment="1">
      <alignment vertical="center" shrinkToFit="1"/>
    </xf>
    <xf numFmtId="49" fontId="73" fillId="62" borderId="9" xfId="1" applyNumberFormat="1" applyFont="1" applyFill="1" applyBorder="1" applyAlignment="1">
      <alignment vertical="center" shrinkToFit="1"/>
    </xf>
    <xf numFmtId="49" fontId="81" fillId="4" borderId="23" xfId="1" applyNumberFormat="1" applyFont="1" applyFill="1" applyBorder="1" applyAlignment="1">
      <alignment vertical="center" shrinkToFit="1"/>
    </xf>
    <xf numFmtId="178" fontId="73" fillId="49" borderId="2" xfId="1" applyNumberFormat="1" applyFont="1" applyFill="1" applyBorder="1" applyAlignment="1">
      <alignment horizontal="center" vertical="center" shrinkToFit="1"/>
    </xf>
    <xf numFmtId="49" fontId="81" fillId="4" borderId="4" xfId="1" applyNumberFormat="1" applyFont="1" applyFill="1" applyBorder="1" applyAlignment="1">
      <alignment horizontal="center" vertical="center" shrinkToFit="1"/>
    </xf>
    <xf numFmtId="178" fontId="73" fillId="4" borderId="2" xfId="1" applyNumberFormat="1" applyFont="1" applyFill="1" applyBorder="1" applyAlignment="1">
      <alignment horizontal="center" vertical="center" shrinkToFit="1"/>
    </xf>
    <xf numFmtId="49" fontId="85" fillId="4" borderId="12" xfId="1" applyNumberFormat="1" applyFont="1" applyFill="1" applyBorder="1" applyAlignment="1">
      <alignment horizontal="center" vertical="center" shrinkToFit="1"/>
    </xf>
    <xf numFmtId="49" fontId="109" fillId="4" borderId="11" xfId="1" applyNumberFormat="1" applyFont="1" applyFill="1" applyBorder="1" applyAlignment="1">
      <alignment horizontal="center" vertical="center" shrinkToFit="1"/>
    </xf>
    <xf numFmtId="49" fontId="85" fillId="4" borderId="11" xfId="1" applyNumberFormat="1" applyFont="1" applyFill="1" applyBorder="1" applyAlignment="1">
      <alignment horizontal="center" vertical="center" shrinkToFit="1"/>
    </xf>
    <xf numFmtId="0" fontId="81" fillId="4" borderId="12" xfId="1" applyFont="1" applyFill="1" applyBorder="1" applyAlignment="1">
      <alignment horizontal="center" vertical="center" shrinkToFit="1"/>
    </xf>
    <xf numFmtId="179" fontId="81" fillId="4" borderId="12" xfId="1" applyNumberFormat="1" applyFont="1" applyFill="1" applyBorder="1" applyAlignment="1">
      <alignment horizontal="center" vertical="center" shrinkToFit="1"/>
    </xf>
    <xf numFmtId="49" fontId="110" fillId="4" borderId="11" xfId="1" applyNumberFormat="1" applyFont="1" applyFill="1" applyBorder="1" applyAlignment="1">
      <alignment horizontal="left" vertical="center"/>
    </xf>
    <xf numFmtId="179" fontId="85" fillId="4" borderId="142" xfId="1" applyNumberFormat="1" applyFont="1" applyFill="1" applyBorder="1" applyAlignment="1">
      <alignment vertical="center" shrinkToFit="1"/>
    </xf>
    <xf numFmtId="49" fontId="111" fillId="4" borderId="143" xfId="1" applyNumberFormat="1" applyFont="1" applyFill="1" applyBorder="1" applyAlignment="1">
      <alignment horizontal="center" vertical="center" shrinkToFit="1"/>
    </xf>
    <xf numFmtId="49" fontId="81" fillId="4" borderId="2" xfId="1" applyNumberFormat="1" applyFont="1" applyFill="1" applyBorder="1" applyAlignment="1">
      <alignment horizontal="center" vertical="center" shrinkToFit="1"/>
    </xf>
    <xf numFmtId="49" fontId="112" fillId="0" borderId="27" xfId="1" applyNumberFormat="1" applyFont="1" applyBorder="1" applyAlignment="1">
      <alignment horizontal="center" vertical="center"/>
    </xf>
    <xf numFmtId="49" fontId="112" fillId="0" borderId="29" xfId="1" applyNumberFormat="1" applyFont="1" applyBorder="1" applyAlignment="1">
      <alignment horizontal="center" vertical="center" shrinkToFit="1"/>
    </xf>
    <xf numFmtId="49" fontId="111" fillId="0" borderId="135" xfId="1" applyNumberFormat="1" applyFont="1" applyBorder="1" applyAlignment="1">
      <alignment horizontal="center" vertical="center" shrinkToFit="1"/>
    </xf>
    <xf numFmtId="178" fontId="73" fillId="64" borderId="2" xfId="1" applyNumberFormat="1" applyFont="1" applyFill="1" applyBorder="1" applyAlignment="1">
      <alignment horizontal="center" vertical="center" shrinkToFit="1"/>
    </xf>
    <xf numFmtId="0" fontId="109" fillId="0" borderId="3" xfId="1" applyFont="1" applyBorder="1" applyAlignment="1">
      <alignment horizontal="center" vertical="center" shrinkToFit="1"/>
    </xf>
    <xf numFmtId="0" fontId="74" fillId="64" borderId="35" xfId="1" applyFont="1" applyFill="1" applyBorder="1" applyAlignment="1">
      <alignment horizontal="center" vertical="center" shrinkToFit="1"/>
    </xf>
    <xf numFmtId="49" fontId="73" fillId="0" borderId="10" xfId="1" applyNumberFormat="1" applyFont="1" applyBorder="1" applyAlignment="1">
      <alignment horizontal="center" vertical="center" shrinkToFit="1"/>
    </xf>
    <xf numFmtId="0" fontId="74" fillId="64" borderId="3" xfId="1" applyFont="1" applyFill="1" applyBorder="1" applyAlignment="1">
      <alignment horizontal="center" vertical="center" shrinkToFit="1"/>
    </xf>
    <xf numFmtId="0" fontId="74" fillId="48" borderId="35" xfId="1" applyFont="1" applyFill="1" applyBorder="1" applyAlignment="1">
      <alignment horizontal="center" vertical="center" shrinkToFit="1"/>
    </xf>
    <xf numFmtId="178" fontId="73" fillId="64" borderId="10" xfId="1" applyNumberFormat="1" applyFont="1" applyFill="1" applyBorder="1" applyAlignment="1">
      <alignment vertical="center" wrapText="1" shrinkToFit="1"/>
    </xf>
    <xf numFmtId="178" fontId="73" fillId="64" borderId="25" xfId="1" applyNumberFormat="1" applyFont="1" applyFill="1" applyBorder="1" applyAlignment="1">
      <alignment horizontal="center" vertical="center" shrinkToFit="1"/>
    </xf>
    <xf numFmtId="0" fontId="74" fillId="64" borderId="20" xfId="1" applyFont="1" applyFill="1" applyBorder="1" applyAlignment="1">
      <alignment horizontal="center" vertical="center" shrinkToFit="1"/>
    </xf>
    <xf numFmtId="49" fontId="73" fillId="63" borderId="6" xfId="1" applyNumberFormat="1" applyFont="1" applyFill="1" applyBorder="1" applyAlignment="1">
      <alignment horizontal="center" vertical="center" shrinkToFit="1"/>
    </xf>
    <xf numFmtId="49" fontId="73" fillId="63" borderId="10" xfId="1" applyNumberFormat="1" applyFont="1" applyFill="1" applyBorder="1" applyAlignment="1">
      <alignment horizontal="center" vertical="center" shrinkToFit="1"/>
    </xf>
    <xf numFmtId="178" fontId="109" fillId="0" borderId="2" xfId="1" applyNumberFormat="1" applyFont="1" applyBorder="1" applyAlignment="1">
      <alignment horizontal="center" vertical="center" textRotation="255" shrinkToFit="1"/>
    </xf>
    <xf numFmtId="179" fontId="74" fillId="48" borderId="58" xfId="1" applyNumberFormat="1" applyFont="1" applyFill="1" applyBorder="1" applyAlignment="1">
      <alignment horizontal="center" vertical="center" shrinkToFit="1"/>
    </xf>
    <xf numFmtId="179" fontId="74" fillId="48" borderId="63" xfId="1" applyNumberFormat="1" applyFont="1" applyFill="1" applyBorder="1" applyAlignment="1">
      <alignment horizontal="center" vertical="center" shrinkToFit="1"/>
    </xf>
    <xf numFmtId="179" fontId="74" fillId="48" borderId="89" xfId="1" applyNumberFormat="1" applyFont="1" applyFill="1" applyBorder="1" applyAlignment="1">
      <alignment horizontal="center" vertical="center" shrinkToFit="1"/>
    </xf>
    <xf numFmtId="179" fontId="74" fillId="0" borderId="138" xfId="1" applyNumberFormat="1" applyFont="1" applyBorder="1" applyAlignment="1">
      <alignment horizontal="center" vertical="center" shrinkToFit="1"/>
    </xf>
    <xf numFmtId="0" fontId="79" fillId="0" borderId="144" xfId="4" applyFont="1" applyBorder="1" applyAlignment="1">
      <alignment vertical="center" shrinkToFit="1"/>
    </xf>
    <xf numFmtId="56" fontId="79" fillId="0" borderId="144" xfId="4" applyNumberFormat="1" applyFont="1" applyBorder="1" applyAlignment="1">
      <alignment vertical="center" shrinkToFit="1"/>
    </xf>
    <xf numFmtId="0" fontId="73" fillId="0" borderId="144" xfId="4" applyFont="1" applyBorder="1" applyAlignment="1">
      <alignment vertical="center" shrinkToFit="1"/>
    </xf>
    <xf numFmtId="0" fontId="79" fillId="4" borderId="145" xfId="4" applyFont="1" applyFill="1" applyBorder="1" applyAlignment="1">
      <alignment vertical="center" shrinkToFit="1"/>
    </xf>
    <xf numFmtId="0" fontId="79" fillId="4" borderId="88" xfId="4" applyFont="1" applyFill="1" applyBorder="1" applyAlignment="1">
      <alignment horizontal="center" vertical="center" shrinkToFit="1"/>
    </xf>
    <xf numFmtId="0" fontId="79" fillId="4" borderId="132" xfId="4" applyFont="1" applyFill="1" applyBorder="1" applyAlignment="1">
      <alignment horizontal="center" vertical="center" shrinkToFit="1"/>
    </xf>
    <xf numFmtId="0" fontId="73" fillId="4" borderId="78" xfId="4" applyFont="1" applyFill="1" applyBorder="1" applyAlignment="1">
      <alignment vertical="center" shrinkToFit="1"/>
    </xf>
    <xf numFmtId="0" fontId="79" fillId="0" borderId="34" xfId="4" quotePrefix="1" applyFont="1" applyBorder="1" applyAlignment="1">
      <alignment vertical="center" shrinkToFit="1"/>
    </xf>
    <xf numFmtId="56" fontId="73" fillId="0" borderId="144" xfId="4" applyNumberFormat="1" applyFont="1" applyBorder="1" applyAlignment="1">
      <alignment vertical="center" shrinkToFit="1"/>
    </xf>
    <xf numFmtId="56" fontId="79" fillId="0" borderId="83" xfId="4" applyNumberFormat="1" applyFont="1" applyBorder="1" applyAlignment="1">
      <alignment vertical="center" shrinkToFit="1"/>
    </xf>
    <xf numFmtId="179" fontId="74" fillId="0" borderId="146" xfId="1" applyNumberFormat="1" applyFont="1" applyBorder="1" applyAlignment="1">
      <alignment horizontal="center" vertical="center" shrinkToFit="1"/>
    </xf>
    <xf numFmtId="0" fontId="79" fillId="48" borderId="73" xfId="4" quotePrefix="1" applyFont="1" applyFill="1" applyBorder="1" applyAlignment="1">
      <alignment vertical="center" shrinkToFit="1"/>
    </xf>
    <xf numFmtId="0" fontId="73" fillId="48" borderId="105" xfId="4" applyFont="1" applyFill="1" applyBorder="1" applyAlignment="1">
      <alignment vertical="center" shrinkToFit="1"/>
    </xf>
    <xf numFmtId="0" fontId="79" fillId="48" borderId="73" xfId="4" applyFont="1" applyFill="1" applyBorder="1" applyAlignment="1">
      <alignment vertical="center" shrinkToFit="1"/>
    </xf>
    <xf numFmtId="0" fontId="73" fillId="48" borderId="73" xfId="4" applyFont="1" applyFill="1" applyBorder="1" applyAlignment="1">
      <alignment vertical="center" shrinkToFit="1"/>
    </xf>
    <xf numFmtId="0" fontId="73" fillId="48" borderId="0" xfId="4" applyFont="1" applyFill="1" applyAlignment="1">
      <alignment vertical="center" shrinkToFit="1"/>
    </xf>
    <xf numFmtId="0" fontId="73" fillId="4" borderId="84" xfId="4" applyFont="1" applyFill="1" applyBorder="1" applyAlignment="1">
      <alignment vertical="center" shrinkToFit="1"/>
    </xf>
    <xf numFmtId="0" fontId="73" fillId="4" borderId="73" xfId="4" applyFont="1" applyFill="1" applyBorder="1" applyAlignment="1">
      <alignment vertical="center" shrinkToFit="1"/>
    </xf>
    <xf numFmtId="0" fontId="73" fillId="4" borderId="74" xfId="4" applyFont="1" applyFill="1" applyBorder="1" applyAlignment="1">
      <alignment vertical="center" shrinkToFit="1"/>
    </xf>
    <xf numFmtId="0" fontId="73" fillId="4" borderId="107" xfId="4" applyFont="1" applyFill="1" applyBorder="1" applyAlignment="1">
      <alignment vertical="center" shrinkToFit="1"/>
    </xf>
    <xf numFmtId="0" fontId="73" fillId="4" borderId="104" xfId="4" applyFont="1" applyFill="1" applyBorder="1" applyAlignment="1">
      <alignment vertical="center" shrinkToFit="1"/>
    </xf>
    <xf numFmtId="0" fontId="73" fillId="4" borderId="62" xfId="4" applyFont="1" applyFill="1" applyBorder="1" applyAlignment="1">
      <alignment vertical="center" shrinkToFit="1"/>
    </xf>
    <xf numFmtId="179" fontId="81" fillId="4" borderId="23" xfId="1" applyNumberFormat="1" applyFont="1" applyFill="1" applyBorder="1" applyAlignment="1">
      <alignment vertical="center" shrinkToFit="1"/>
    </xf>
    <xf numFmtId="49" fontId="109" fillId="4" borderId="6" xfId="1" applyNumberFormat="1" applyFont="1" applyFill="1" applyBorder="1" applyAlignment="1">
      <alignment horizontal="center" vertical="center" shrinkToFit="1"/>
    </xf>
    <xf numFmtId="49" fontId="109" fillId="57" borderId="21" xfId="1" applyNumberFormat="1" applyFont="1" applyFill="1" applyBorder="1" applyAlignment="1">
      <alignment horizontal="centerContinuous" shrinkToFit="1"/>
    </xf>
    <xf numFmtId="179" fontId="81" fillId="57" borderId="30" xfId="1" applyNumberFormat="1" applyFont="1" applyFill="1" applyBorder="1" applyAlignment="1">
      <alignment horizontal="centerContinuous" shrinkToFit="1"/>
    </xf>
    <xf numFmtId="49" fontId="109" fillId="57" borderId="21" xfId="1" applyNumberFormat="1" applyFont="1" applyFill="1" applyBorder="1" applyAlignment="1">
      <alignment horizontal="centerContinuous" vertical="center" shrinkToFit="1"/>
    </xf>
    <xf numFmtId="179" fontId="81" fillId="57" borderId="30" xfId="1" applyNumberFormat="1" applyFont="1" applyFill="1" applyBorder="1" applyAlignment="1">
      <alignment horizontal="centerContinuous" vertical="center" shrinkToFit="1"/>
    </xf>
    <xf numFmtId="49" fontId="109" fillId="4" borderId="10" xfId="1" applyNumberFormat="1" applyFont="1" applyFill="1" applyBorder="1" applyAlignment="1">
      <alignment horizontal="center" vertical="center" shrinkToFit="1"/>
    </xf>
    <xf numFmtId="49" fontId="73" fillId="57" borderId="9" xfId="1" applyNumberFormat="1" applyFont="1" applyFill="1" applyBorder="1" applyAlignment="1">
      <alignment horizontal="centerContinuous" vertical="center" shrinkToFit="1"/>
    </xf>
    <xf numFmtId="179" fontId="74" fillId="57" borderId="7" xfId="1" applyNumberFormat="1" applyFont="1" applyFill="1" applyBorder="1" applyAlignment="1">
      <alignment horizontal="centerContinuous" vertical="center" shrinkToFit="1"/>
    </xf>
    <xf numFmtId="49" fontId="109" fillId="62" borderId="21" xfId="1" applyNumberFormat="1" applyFont="1" applyFill="1" applyBorder="1" applyAlignment="1">
      <alignment horizontal="center" vertical="center" shrinkToFit="1"/>
    </xf>
    <xf numFmtId="179" fontId="73" fillId="0" borderId="23" xfId="1" applyNumberFormat="1" applyFont="1" applyBorder="1" applyAlignment="1">
      <alignment vertical="center" shrinkToFit="1"/>
    </xf>
    <xf numFmtId="179" fontId="109" fillId="0" borderId="22" xfId="1" applyNumberFormat="1" applyFont="1" applyBorder="1" applyAlignment="1">
      <alignment vertical="center" shrinkToFit="1"/>
    </xf>
    <xf numFmtId="179" fontId="85" fillId="0" borderId="14" xfId="1" applyNumberFormat="1" applyFont="1" applyBorder="1">
      <alignment vertical="center"/>
    </xf>
    <xf numFmtId="179" fontId="109" fillId="0" borderId="7" xfId="1" applyNumberFormat="1" applyFont="1" applyBorder="1" applyAlignment="1">
      <alignment horizontal="center" vertical="center" shrinkToFit="1"/>
    </xf>
    <xf numFmtId="49" fontId="109" fillId="0" borderId="9" xfId="1" applyNumberFormat="1" applyFont="1" applyBorder="1" applyAlignment="1">
      <alignment vertical="center" shrinkToFit="1"/>
    </xf>
    <xf numFmtId="49" fontId="109" fillId="4" borderId="21" xfId="1" applyNumberFormat="1" applyFont="1" applyFill="1" applyBorder="1" applyAlignment="1">
      <alignment horizontal="centerContinuous" shrinkToFit="1"/>
    </xf>
    <xf numFmtId="179" fontId="81" fillId="4" borderId="30" xfId="1" applyNumberFormat="1" applyFont="1" applyFill="1" applyBorder="1" applyAlignment="1">
      <alignment horizontal="centerContinuous" shrinkToFit="1"/>
    </xf>
    <xf numFmtId="178" fontId="73" fillId="4" borderId="25" xfId="1" applyNumberFormat="1" applyFont="1" applyFill="1" applyBorder="1" applyAlignment="1">
      <alignment horizontal="center" vertical="center" textRotation="255" shrinkToFit="1"/>
    </xf>
    <xf numFmtId="0" fontId="74" fillId="4" borderId="26" xfId="1" applyFont="1" applyFill="1" applyBorder="1" applyAlignment="1">
      <alignment horizontal="center" vertical="center" shrinkToFit="1"/>
    </xf>
    <xf numFmtId="49" fontId="112" fillId="4" borderId="27" xfId="1" applyNumberFormat="1" applyFont="1" applyFill="1" applyBorder="1" applyAlignment="1">
      <alignment horizontal="center" vertical="center"/>
    </xf>
    <xf numFmtId="49" fontId="112" fillId="4" borderId="29" xfId="1" applyNumberFormat="1" applyFont="1" applyFill="1" applyBorder="1" applyAlignment="1">
      <alignment horizontal="center" vertical="center" shrinkToFit="1"/>
    </xf>
    <xf numFmtId="49" fontId="111" fillId="4" borderId="135" xfId="1" applyNumberFormat="1" applyFont="1" applyFill="1" applyBorder="1" applyAlignment="1">
      <alignment horizontal="center" vertical="center" shrinkToFit="1"/>
    </xf>
    <xf numFmtId="179" fontId="73" fillId="4" borderId="23" xfId="1" applyNumberFormat="1" applyFont="1" applyFill="1" applyBorder="1" applyAlignment="1">
      <alignment vertical="center" shrinkToFit="1"/>
    </xf>
    <xf numFmtId="179" fontId="109" fillId="4" borderId="22" xfId="1" applyNumberFormat="1" applyFont="1" applyFill="1" applyBorder="1" applyAlignment="1">
      <alignment vertical="center" shrinkToFit="1"/>
    </xf>
    <xf numFmtId="179" fontId="85" fillId="4" borderId="14" xfId="1" applyNumberFormat="1" applyFont="1" applyFill="1" applyBorder="1">
      <alignment vertical="center"/>
    </xf>
    <xf numFmtId="0" fontId="132" fillId="4" borderId="10" xfId="1" applyFont="1" applyFill="1" applyBorder="1" applyAlignment="1">
      <alignment vertical="center" shrinkToFit="1"/>
    </xf>
    <xf numFmtId="179" fontId="81" fillId="4" borderId="30" xfId="1" quotePrefix="1" applyNumberFormat="1" applyFont="1" applyFill="1" applyBorder="1" applyAlignment="1">
      <alignment horizontal="center" vertical="center" shrinkToFit="1"/>
    </xf>
    <xf numFmtId="49" fontId="133" fillId="58" borderId="32" xfId="1" applyNumberFormat="1" applyFont="1" applyFill="1" applyBorder="1" applyAlignment="1">
      <alignment horizontal="center" vertical="center" shrinkToFit="1"/>
    </xf>
    <xf numFmtId="49" fontId="109" fillId="48" borderId="11" xfId="1" applyNumberFormat="1" applyFont="1" applyFill="1" applyBorder="1" applyAlignment="1">
      <alignment horizontal="center" vertical="center" shrinkToFit="1"/>
    </xf>
    <xf numFmtId="179" fontId="81" fillId="48" borderId="12" xfId="1" applyNumberFormat="1" applyFont="1" applyFill="1" applyBorder="1" applyAlignment="1">
      <alignment horizontal="center" vertical="center" shrinkToFit="1"/>
    </xf>
    <xf numFmtId="49" fontId="110" fillId="48" borderId="11" xfId="1" applyNumberFormat="1" applyFont="1" applyFill="1" applyBorder="1" applyAlignment="1">
      <alignment horizontal="left" vertical="center"/>
    </xf>
    <xf numFmtId="179" fontId="85" fillId="48" borderId="142" xfId="1" applyNumberFormat="1" applyFont="1" applyFill="1" applyBorder="1" applyAlignment="1">
      <alignment vertical="center" shrinkToFit="1"/>
    </xf>
    <xf numFmtId="49" fontId="111" fillId="48" borderId="143" xfId="1" applyNumberFormat="1" applyFont="1" applyFill="1" applyBorder="1" applyAlignment="1">
      <alignment horizontal="center" vertical="center" shrinkToFit="1"/>
    </xf>
    <xf numFmtId="49" fontId="81" fillId="48" borderId="2" xfId="1" applyNumberFormat="1" applyFont="1" applyFill="1" applyBorder="1" applyAlignment="1">
      <alignment horizontal="center" vertical="center" shrinkToFit="1"/>
    </xf>
    <xf numFmtId="179" fontId="74" fillId="0" borderId="22" xfId="1" applyNumberFormat="1" applyFont="1" applyBorder="1" applyAlignment="1">
      <alignment horizontal="center" vertical="center" shrinkToFit="1"/>
    </xf>
    <xf numFmtId="0" fontId="74" fillId="0" borderId="23" xfId="1" applyFont="1" applyBorder="1" applyAlignment="1">
      <alignment horizontal="center" vertical="center" shrinkToFit="1"/>
    </xf>
    <xf numFmtId="49" fontId="81" fillId="0" borderId="22" xfId="1" applyNumberFormat="1" applyFont="1" applyBorder="1" applyAlignment="1">
      <alignment horizontal="center" vertical="center" shrinkToFit="1"/>
    </xf>
    <xf numFmtId="49" fontId="81" fillId="0" borderId="23" xfId="1" applyNumberFormat="1" applyFont="1" applyBorder="1" applyAlignment="1">
      <alignment horizontal="center" vertical="center" shrinkToFit="1"/>
    </xf>
    <xf numFmtId="20" fontId="73" fillId="0" borderId="4" xfId="1" quotePrefix="1" applyNumberFormat="1" applyFont="1" applyBorder="1" applyAlignment="1">
      <alignment horizontal="center" vertical="center" shrinkToFit="1"/>
    </xf>
    <xf numFmtId="20" fontId="73" fillId="0" borderId="3" xfId="1" quotePrefix="1" applyNumberFormat="1" applyFont="1" applyBorder="1" applyAlignment="1">
      <alignment horizontal="center" vertical="center" shrinkToFit="1"/>
    </xf>
    <xf numFmtId="20" fontId="73" fillId="54" borderId="11" xfId="1" applyNumberFormat="1" applyFont="1" applyFill="1" applyBorder="1" applyAlignment="1">
      <alignment horizontal="center" vertical="center" shrinkToFit="1"/>
    </xf>
    <xf numFmtId="20" fontId="73" fillId="54" borderId="12" xfId="1" applyNumberFormat="1" applyFont="1" applyFill="1" applyBorder="1" applyAlignment="1">
      <alignment horizontal="center" vertical="center" shrinkToFit="1"/>
    </xf>
    <xf numFmtId="20" fontId="73" fillId="54" borderId="4" xfId="1" applyNumberFormat="1" applyFont="1" applyFill="1" applyBorder="1" applyAlignment="1">
      <alignment horizontal="center" vertical="center"/>
    </xf>
    <xf numFmtId="20" fontId="73" fillId="54" borderId="3" xfId="1" applyNumberFormat="1" applyFont="1" applyFill="1" applyBorder="1" applyAlignment="1">
      <alignment horizontal="center" vertical="center"/>
    </xf>
    <xf numFmtId="20" fontId="73" fillId="0" borderId="27" xfId="1" quotePrefix="1" applyNumberFormat="1" applyFont="1" applyBorder="1" applyAlignment="1">
      <alignment horizontal="center" vertical="center" shrinkToFit="1"/>
    </xf>
    <xf numFmtId="20" fontId="73" fillId="0" borderId="28" xfId="1" applyNumberFormat="1" applyFont="1" applyBorder="1" applyAlignment="1">
      <alignment horizontal="center" vertical="center" shrinkToFit="1"/>
    </xf>
    <xf numFmtId="20" fontId="73" fillId="40" borderId="4" xfId="1" quotePrefix="1" applyNumberFormat="1" applyFont="1" applyFill="1" applyBorder="1" applyAlignment="1">
      <alignment horizontal="center" vertical="center" shrinkToFit="1"/>
    </xf>
    <xf numFmtId="20" fontId="73" fillId="40" borderId="3" xfId="1" quotePrefix="1" applyNumberFormat="1" applyFont="1" applyFill="1" applyBorder="1" applyAlignment="1">
      <alignment horizontal="center" vertical="center" shrinkToFit="1"/>
    </xf>
    <xf numFmtId="179" fontId="73" fillId="0" borderId="22" xfId="1" applyNumberFormat="1" applyFont="1" applyBorder="1" applyAlignment="1">
      <alignment horizontal="center" vertical="center" shrinkToFit="1"/>
    </xf>
    <xf numFmtId="0" fontId="73" fillId="0" borderId="23" xfId="1" applyFont="1" applyBorder="1" applyAlignment="1">
      <alignment horizontal="center" vertical="center" shrinkToFit="1"/>
    </xf>
    <xf numFmtId="20" fontId="73" fillId="4" borderId="11" xfId="1" applyNumberFormat="1" applyFont="1" applyFill="1" applyBorder="1" applyAlignment="1">
      <alignment horizontal="center" vertical="center" shrinkToFit="1"/>
    </xf>
    <xf numFmtId="20" fontId="73" fillId="4" borderId="12" xfId="1" applyNumberFormat="1" applyFont="1" applyFill="1" applyBorder="1" applyAlignment="1">
      <alignment horizontal="center" vertical="center" shrinkToFit="1"/>
    </xf>
    <xf numFmtId="20" fontId="73" fillId="4" borderId="4" xfId="1" quotePrefix="1" applyNumberFormat="1" applyFont="1" applyFill="1" applyBorder="1" applyAlignment="1">
      <alignment horizontal="center" vertical="center" shrinkToFit="1"/>
    </xf>
    <xf numFmtId="20" fontId="73" fillId="4" borderId="3" xfId="1" quotePrefix="1" applyNumberFormat="1" applyFont="1" applyFill="1" applyBorder="1" applyAlignment="1">
      <alignment horizontal="center" vertical="center" shrinkToFit="1"/>
    </xf>
    <xf numFmtId="20" fontId="73" fillId="0" borderId="11" xfId="1" applyNumberFormat="1" applyFont="1" applyBorder="1" applyAlignment="1">
      <alignment horizontal="center" vertical="center" shrinkToFit="1"/>
    </xf>
    <xf numFmtId="20" fontId="73" fillId="0" borderId="12" xfId="1" applyNumberFormat="1" applyFont="1" applyBorder="1" applyAlignment="1">
      <alignment horizontal="center" vertical="center" shrinkToFit="1"/>
    </xf>
    <xf numFmtId="20" fontId="73" fillId="4" borderId="4" xfId="1" applyNumberFormat="1" applyFont="1" applyFill="1" applyBorder="1" applyAlignment="1">
      <alignment horizontal="center" vertical="center"/>
    </xf>
    <xf numFmtId="20" fontId="73" fillId="4" borderId="3" xfId="1" applyNumberFormat="1" applyFont="1" applyFill="1" applyBorder="1" applyAlignment="1">
      <alignment horizontal="center" vertical="center"/>
    </xf>
    <xf numFmtId="49" fontId="81" fillId="4" borderId="22" xfId="1" applyNumberFormat="1" applyFont="1" applyFill="1" applyBorder="1" applyAlignment="1">
      <alignment horizontal="center" vertical="center" shrinkToFit="1"/>
    </xf>
    <xf numFmtId="49" fontId="81" fillId="4" borderId="23" xfId="1" applyNumberFormat="1" applyFont="1" applyFill="1" applyBorder="1" applyAlignment="1">
      <alignment horizontal="center" vertical="center" shrinkToFit="1"/>
    </xf>
    <xf numFmtId="179" fontId="74" fillId="4" borderId="22" xfId="1" applyNumberFormat="1" applyFont="1" applyFill="1" applyBorder="1" applyAlignment="1">
      <alignment horizontal="center" vertical="center" shrinkToFit="1"/>
    </xf>
    <xf numFmtId="0" fontId="74" fillId="4" borderId="23" xfId="1" applyFont="1" applyFill="1" applyBorder="1" applyAlignment="1">
      <alignment horizontal="center" vertical="center" shrinkToFit="1"/>
    </xf>
    <xf numFmtId="20" fontId="73" fillId="4" borderId="27" xfId="1" quotePrefix="1" applyNumberFormat="1" applyFont="1" applyFill="1" applyBorder="1" applyAlignment="1">
      <alignment horizontal="center" vertical="center" shrinkToFit="1"/>
    </xf>
    <xf numFmtId="20" fontId="73" fillId="4" borderId="28" xfId="1" applyNumberFormat="1" applyFont="1" applyFill="1" applyBorder="1" applyAlignment="1">
      <alignment horizontal="center" vertical="center" shrinkToFit="1"/>
    </xf>
    <xf numFmtId="20" fontId="73" fillId="62" borderId="4" xfId="1" quotePrefix="1" applyNumberFormat="1" applyFont="1" applyFill="1" applyBorder="1" applyAlignment="1">
      <alignment horizontal="center" vertical="center" shrinkToFit="1"/>
    </xf>
    <xf numFmtId="20" fontId="73" fillId="62" borderId="3" xfId="1" quotePrefix="1" applyNumberFormat="1" applyFont="1" applyFill="1" applyBorder="1" applyAlignment="1">
      <alignment horizontal="center" vertical="center" shrinkToFit="1"/>
    </xf>
    <xf numFmtId="179" fontId="73" fillId="4" borderId="22" xfId="1" applyNumberFormat="1" applyFont="1" applyFill="1" applyBorder="1" applyAlignment="1">
      <alignment horizontal="center" vertical="center" shrinkToFit="1"/>
    </xf>
    <xf numFmtId="0" fontId="73" fillId="4" borderId="23" xfId="1" applyFont="1" applyFill="1" applyBorder="1" applyAlignment="1">
      <alignment horizontal="center" vertical="center" shrinkToFit="1"/>
    </xf>
    <xf numFmtId="179" fontId="74" fillId="4" borderId="23" xfId="1" applyNumberFormat="1" applyFont="1" applyFill="1" applyBorder="1" applyAlignment="1">
      <alignment horizontal="center" vertical="center" shrinkToFit="1"/>
    </xf>
    <xf numFmtId="20" fontId="73" fillId="4" borderId="24" xfId="1" quotePrefix="1" applyNumberFormat="1" applyFont="1" applyFill="1" applyBorder="1" applyAlignment="1">
      <alignment horizontal="center" vertical="center" shrinkToFit="1"/>
    </xf>
    <xf numFmtId="20" fontId="73" fillId="4" borderId="26" xfId="1" quotePrefix="1" applyNumberFormat="1" applyFont="1" applyFill="1" applyBorder="1" applyAlignment="1">
      <alignment horizontal="center" vertical="center" shrinkToFit="1"/>
    </xf>
    <xf numFmtId="20" fontId="73" fillId="54" borderId="24" xfId="1" applyNumberFormat="1" applyFont="1" applyFill="1" applyBorder="1" applyAlignment="1">
      <alignment horizontal="center" vertical="center"/>
    </xf>
    <xf numFmtId="20" fontId="73" fillId="54" borderId="26" xfId="1" applyNumberFormat="1" applyFont="1" applyFill="1" applyBorder="1" applyAlignment="1">
      <alignment horizontal="center" vertical="center"/>
    </xf>
    <xf numFmtId="20" fontId="73" fillId="54" borderId="27" xfId="1" applyNumberFormat="1" applyFont="1" applyFill="1" applyBorder="1" applyAlignment="1">
      <alignment horizontal="center" vertical="center" shrinkToFit="1"/>
    </xf>
    <xf numFmtId="20" fontId="73" fillId="54" borderId="28" xfId="1" applyNumberFormat="1" applyFont="1" applyFill="1" applyBorder="1" applyAlignment="1">
      <alignment horizontal="center" vertical="center" shrinkToFit="1"/>
    </xf>
    <xf numFmtId="20" fontId="73" fillId="40" borderId="24" xfId="1" quotePrefix="1" applyNumberFormat="1" applyFont="1" applyFill="1" applyBorder="1" applyAlignment="1">
      <alignment horizontal="center" vertical="center" shrinkToFit="1"/>
    </xf>
    <xf numFmtId="20" fontId="73" fillId="40" borderId="26" xfId="1" quotePrefix="1" applyNumberFormat="1" applyFont="1" applyFill="1" applyBorder="1" applyAlignment="1">
      <alignment horizontal="center" vertical="center" shrinkToFit="1"/>
    </xf>
    <xf numFmtId="20" fontId="73" fillId="54" borderId="4" xfId="1" applyNumberFormat="1" applyFont="1" applyFill="1" applyBorder="1" applyAlignment="1">
      <alignment horizontal="center" vertical="center" shrinkToFit="1"/>
    </xf>
    <xf numFmtId="20" fontId="73" fillId="54" borderId="3" xfId="1" applyNumberFormat="1" applyFont="1" applyFill="1" applyBorder="1" applyAlignment="1">
      <alignment horizontal="center" vertical="center" shrinkToFit="1"/>
    </xf>
    <xf numFmtId="0" fontId="86" fillId="47" borderId="138" xfId="1" applyFont="1" applyFill="1" applyBorder="1" applyAlignment="1">
      <alignment horizontal="left" vertical="center" wrapText="1" shrinkToFit="1"/>
    </xf>
    <xf numFmtId="0" fontId="86" fillId="47" borderId="87" xfId="1" applyFont="1" applyFill="1" applyBorder="1" applyAlignment="1">
      <alignment horizontal="left" vertical="center" wrapText="1" shrinkToFit="1"/>
    </xf>
    <xf numFmtId="0" fontId="75" fillId="46" borderId="10" xfId="1" applyFont="1" applyFill="1" applyBorder="1" applyAlignment="1">
      <alignment horizontal="center" vertical="center" shrinkToFit="1"/>
    </xf>
    <xf numFmtId="0" fontId="75" fillId="46" borderId="25" xfId="1" applyFont="1" applyFill="1" applyBorder="1" applyAlignment="1">
      <alignment horizontal="center" vertical="center" shrinkToFit="1"/>
    </xf>
    <xf numFmtId="0" fontId="91" fillId="46" borderId="10" xfId="191" applyFont="1" applyFill="1" applyBorder="1" applyAlignment="1">
      <alignment horizontal="center" vertical="center" shrinkToFit="1"/>
    </xf>
    <xf numFmtId="0" fontId="91" fillId="46" borderId="25" xfId="191" applyFont="1" applyFill="1" applyBorder="1" applyAlignment="1">
      <alignment horizontal="center" vertical="center" shrinkToFit="1"/>
    </xf>
    <xf numFmtId="186" fontId="96" fillId="46" borderId="10" xfId="191" applyNumberFormat="1" applyFont="1" applyFill="1" applyBorder="1" applyAlignment="1">
      <alignment horizontal="center" vertical="center" shrinkToFit="1"/>
    </xf>
    <xf numFmtId="186" fontId="96" fillId="46" borderId="25" xfId="191" applyNumberFormat="1" applyFont="1" applyFill="1" applyBorder="1" applyAlignment="1">
      <alignment horizontal="center" vertical="center" shrinkToFit="1"/>
    </xf>
    <xf numFmtId="186" fontId="96" fillId="46" borderId="16" xfId="191" applyNumberFormat="1" applyFont="1" applyFill="1" applyBorder="1" applyAlignment="1">
      <alignment horizontal="center" vertical="center" shrinkToFit="1"/>
    </xf>
    <xf numFmtId="186" fontId="96" fillId="46" borderId="95" xfId="191" applyNumberFormat="1" applyFont="1" applyFill="1" applyBorder="1" applyAlignment="1">
      <alignment horizontal="center" vertical="center" shrinkToFit="1"/>
    </xf>
    <xf numFmtId="186" fontId="96" fillId="46" borderId="96" xfId="191" applyNumberFormat="1" applyFont="1" applyFill="1" applyBorder="1" applyAlignment="1">
      <alignment horizontal="center" vertical="center" shrinkToFit="1"/>
    </xf>
    <xf numFmtId="188" fontId="73" fillId="3" borderId="10" xfId="6" applyNumberFormat="1" applyFont="1" applyFill="1" applyBorder="1" applyAlignment="1">
      <alignment vertical="center" shrinkToFit="1"/>
    </xf>
    <xf numFmtId="188" fontId="73" fillId="3" borderId="25" xfId="6" applyNumberFormat="1" applyFont="1" applyFill="1" applyBorder="1" applyAlignment="1">
      <alignment vertical="center" shrinkToFit="1"/>
    </xf>
    <xf numFmtId="187" fontId="73" fillId="3" borderId="10" xfId="6" applyNumberFormat="1" applyFont="1" applyFill="1" applyBorder="1" applyAlignment="1">
      <alignment vertical="center" shrinkToFit="1"/>
    </xf>
    <xf numFmtId="187" fontId="73" fillId="3" borderId="25" xfId="6" applyNumberFormat="1" applyFont="1" applyFill="1" applyBorder="1" applyAlignment="1">
      <alignment vertical="center" shrinkToFit="1"/>
    </xf>
    <xf numFmtId="0" fontId="86" fillId="4" borderId="97" xfId="1" applyFont="1" applyFill="1" applyBorder="1" applyAlignment="1">
      <alignment horizontal="left" vertical="center" wrapText="1" shrinkToFit="1"/>
    </xf>
    <xf numFmtId="0" fontId="86" fillId="4" borderId="98" xfId="1" applyFont="1" applyFill="1" applyBorder="1" applyAlignment="1">
      <alignment horizontal="left" vertical="center" wrapText="1" shrinkToFit="1"/>
    </xf>
    <xf numFmtId="0" fontId="91" fillId="46" borderId="101" xfId="191" applyFont="1" applyFill="1" applyBorder="1" applyAlignment="1">
      <alignment horizontal="center" vertical="center" shrinkToFit="1"/>
    </xf>
    <xf numFmtId="186" fontId="96" fillId="46" borderId="101" xfId="191" applyNumberFormat="1" applyFont="1" applyFill="1" applyBorder="1" applyAlignment="1">
      <alignment horizontal="center" vertical="center" shrinkToFit="1"/>
    </xf>
    <xf numFmtId="186" fontId="96" fillId="46" borderId="102" xfId="191" applyNumberFormat="1" applyFont="1" applyFill="1" applyBorder="1" applyAlignment="1">
      <alignment horizontal="center" vertical="center" shrinkToFit="1"/>
    </xf>
    <xf numFmtId="0" fontId="86" fillId="47" borderId="89" xfId="1" applyFont="1" applyFill="1" applyBorder="1" applyAlignment="1">
      <alignment horizontal="left" vertical="center" wrapText="1" shrinkToFit="1"/>
    </xf>
    <xf numFmtId="0" fontId="86" fillId="57" borderId="89" xfId="1" applyFont="1" applyFill="1" applyBorder="1" applyAlignment="1">
      <alignment horizontal="left" vertical="center" wrapText="1" shrinkToFit="1"/>
    </xf>
    <xf numFmtId="0" fontId="86" fillId="57" borderId="138" xfId="1" applyFont="1" applyFill="1" applyBorder="1" applyAlignment="1">
      <alignment horizontal="left" vertical="center" wrapText="1" shrinkToFit="1"/>
    </xf>
    <xf numFmtId="0" fontId="86" fillId="57" borderId="87" xfId="1" applyFont="1" applyFill="1" applyBorder="1" applyAlignment="1">
      <alignment horizontal="left" vertical="center" wrapText="1" shrinkToFit="1"/>
    </xf>
    <xf numFmtId="0" fontId="86" fillId="57" borderId="97" xfId="1" applyFont="1" applyFill="1" applyBorder="1" applyAlignment="1">
      <alignment horizontal="left" vertical="center" wrapText="1" shrinkToFit="1"/>
    </xf>
    <xf numFmtId="0" fontId="86" fillId="57" borderId="98" xfId="1" applyFont="1" applyFill="1" applyBorder="1" applyAlignment="1">
      <alignment horizontal="left" vertical="center" wrapText="1" shrinkToFit="1"/>
    </xf>
    <xf numFmtId="186" fontId="86" fillId="0" borderId="0" xfId="1" applyNumberFormat="1" applyFont="1" applyAlignment="1">
      <alignment horizontal="center" vertical="center"/>
    </xf>
    <xf numFmtId="0" fontId="86" fillId="0" borderId="0" xfId="1" applyFont="1" applyAlignment="1">
      <alignment horizontal="center" vertical="center"/>
    </xf>
    <xf numFmtId="0" fontId="86" fillId="47" borderId="97" xfId="1" applyFont="1" applyFill="1" applyBorder="1" applyAlignment="1">
      <alignment horizontal="left" vertical="center" wrapText="1" shrinkToFit="1"/>
    </xf>
    <xf numFmtId="0" fontId="86" fillId="47" borderId="98" xfId="1" applyFont="1" applyFill="1" applyBorder="1" applyAlignment="1">
      <alignment horizontal="left" vertical="center" wrapText="1" shrinkToFit="1"/>
    </xf>
    <xf numFmtId="0" fontId="75" fillId="47" borderId="87" xfId="1" applyFont="1" applyFill="1" applyBorder="1" applyAlignment="1">
      <alignment horizontal="left" vertical="center" wrapText="1" shrinkToFit="1"/>
    </xf>
    <xf numFmtId="0" fontId="75" fillId="47" borderId="97" xfId="1" applyFont="1" applyFill="1" applyBorder="1" applyAlignment="1">
      <alignment horizontal="left" vertical="center" wrapText="1" shrinkToFit="1"/>
    </xf>
    <xf numFmtId="0" fontId="75" fillId="47" borderId="89" xfId="1" applyFont="1" applyFill="1" applyBorder="1" applyAlignment="1">
      <alignment horizontal="left" vertical="center" wrapText="1" shrinkToFit="1"/>
    </xf>
    <xf numFmtId="0" fontId="86" fillId="2" borderId="69" xfId="1" applyFont="1" applyFill="1" applyBorder="1" applyAlignment="1">
      <alignment horizontal="center" vertical="center"/>
    </xf>
    <xf numFmtId="0" fontId="86" fillId="46" borderId="94" xfId="1" applyFont="1" applyFill="1" applyBorder="1" applyAlignment="1">
      <alignment horizontal="center" vertical="center" shrinkToFit="1"/>
    </xf>
    <xf numFmtId="0" fontId="86" fillId="46" borderId="92" xfId="1" applyFont="1" applyFill="1" applyBorder="1" applyAlignment="1">
      <alignment horizontal="center" vertical="center" shrinkToFit="1"/>
    </xf>
    <xf numFmtId="0" fontId="86" fillId="46" borderId="56" xfId="1" applyFont="1" applyFill="1" applyBorder="1" applyAlignment="1">
      <alignment horizontal="center" vertical="center" shrinkToFit="1"/>
    </xf>
    <xf numFmtId="0" fontId="86" fillId="4" borderId="94" xfId="1" applyFont="1" applyFill="1" applyBorder="1" applyAlignment="1">
      <alignment horizontal="center" vertical="center" shrinkToFit="1"/>
    </xf>
    <xf numFmtId="0" fontId="86" fillId="4" borderId="92" xfId="1" applyFont="1" applyFill="1" applyBorder="1" applyAlignment="1">
      <alignment horizontal="center" vertical="center" shrinkToFit="1"/>
    </xf>
    <xf numFmtId="0" fontId="86" fillId="4" borderId="56" xfId="1" applyFont="1" applyFill="1" applyBorder="1" applyAlignment="1">
      <alignment horizontal="center" vertical="center" shrinkToFit="1"/>
    </xf>
    <xf numFmtId="0" fontId="86" fillId="46" borderId="24" xfId="1" applyFont="1" applyFill="1" applyBorder="1" applyAlignment="1">
      <alignment horizontal="center" vertical="center" shrinkToFit="1"/>
    </xf>
    <xf numFmtId="0" fontId="86" fillId="46" borderId="1" xfId="1" applyFont="1" applyFill="1" applyBorder="1" applyAlignment="1">
      <alignment horizontal="center" vertical="center" shrinkToFit="1"/>
    </xf>
    <xf numFmtId="0" fontId="86" fillId="46" borderId="26" xfId="1" applyFont="1" applyFill="1" applyBorder="1" applyAlignment="1">
      <alignment horizontal="center" vertical="center" shrinkToFit="1"/>
    </xf>
    <xf numFmtId="0" fontId="86" fillId="4" borderId="24" xfId="1" applyFont="1" applyFill="1" applyBorder="1" applyAlignment="1">
      <alignment horizontal="center" vertical="center" shrinkToFit="1"/>
    </xf>
    <xf numFmtId="0" fontId="86" fillId="4" borderId="1" xfId="1" applyFont="1" applyFill="1" applyBorder="1" applyAlignment="1">
      <alignment horizontal="center" vertical="center" shrinkToFit="1"/>
    </xf>
    <xf numFmtId="0" fontId="86" fillId="4" borderId="26" xfId="1" applyFont="1" applyFill="1" applyBorder="1" applyAlignment="1">
      <alignment horizontal="center" vertical="center" shrinkToFit="1"/>
    </xf>
    <xf numFmtId="0" fontId="75" fillId="57" borderId="89" xfId="1" applyFont="1" applyFill="1" applyBorder="1" applyAlignment="1">
      <alignment horizontal="left" vertical="center" wrapText="1" shrinkToFit="1"/>
    </xf>
    <xf numFmtId="0" fontId="75" fillId="57" borderId="87" xfId="1" applyFont="1" applyFill="1" applyBorder="1" applyAlignment="1">
      <alignment horizontal="left" vertical="center" wrapText="1" shrinkToFit="1"/>
    </xf>
    <xf numFmtId="0" fontId="75" fillId="0" borderId="16" xfId="1" applyFont="1" applyBorder="1" applyAlignment="1">
      <alignment horizontal="center" vertical="center" shrinkToFit="1"/>
    </xf>
    <xf numFmtId="0" fontId="76" fillId="0" borderId="25" xfId="1" applyFont="1" applyBorder="1" applyAlignment="1">
      <alignment vertical="center" shrinkToFit="1"/>
    </xf>
    <xf numFmtId="0" fontId="86" fillId="3" borderId="4" xfId="1" applyFont="1" applyFill="1" applyBorder="1" applyAlignment="1">
      <alignment horizontal="center" vertical="center"/>
    </xf>
    <xf numFmtId="0" fontId="86" fillId="3" borderId="3" xfId="1" applyFont="1" applyFill="1" applyBorder="1" applyAlignment="1">
      <alignment horizontal="center" vertical="center"/>
    </xf>
    <xf numFmtId="0" fontId="89" fillId="0" borderId="0" xfId="1" applyFont="1" applyAlignment="1">
      <alignment horizontal="right" vertical="center" shrinkToFit="1"/>
    </xf>
    <xf numFmtId="185" fontId="88" fillId="0" borderId="116" xfId="1" applyNumberFormat="1" applyFont="1" applyBorder="1" applyAlignment="1">
      <alignment horizontal="center" vertical="center" shrinkToFit="1"/>
    </xf>
    <xf numFmtId="186" fontId="75" fillId="0" borderId="0" xfId="1" applyNumberFormat="1" applyFont="1" applyAlignment="1">
      <alignment horizontal="center" vertical="center" shrinkToFit="1"/>
    </xf>
    <xf numFmtId="9" fontId="86" fillId="0" borderId="0" xfId="5" applyFont="1" applyAlignment="1">
      <alignment horizontal="center" vertical="center" shrinkToFit="1"/>
    </xf>
    <xf numFmtId="0" fontId="75" fillId="0" borderId="10" xfId="1" applyFont="1" applyBorder="1" applyAlignment="1">
      <alignment horizontal="center" vertical="center" shrinkToFit="1"/>
    </xf>
    <xf numFmtId="0" fontId="75" fillId="0" borderId="25" xfId="1" applyFont="1" applyBorder="1" applyAlignment="1">
      <alignment horizontal="center" vertical="center" shrinkToFit="1"/>
    </xf>
    <xf numFmtId="0" fontId="86" fillId="57" borderId="90" xfId="1" applyFont="1" applyFill="1" applyBorder="1" applyAlignment="1">
      <alignment horizontal="left" vertical="center" wrapText="1" shrinkToFit="1"/>
    </xf>
    <xf numFmtId="0" fontId="76" fillId="0" borderId="101" xfId="1" applyFont="1" applyBorder="1" applyAlignment="1">
      <alignment vertical="center" shrinkToFit="1"/>
    </xf>
    <xf numFmtId="0" fontId="75" fillId="57" borderId="90" xfId="1" applyFont="1" applyFill="1" applyBorder="1" applyAlignment="1">
      <alignment horizontal="left" vertical="center" wrapText="1" shrinkToFit="1"/>
    </xf>
    <xf numFmtId="0" fontId="75" fillId="57" borderId="97" xfId="1" applyFont="1" applyFill="1" applyBorder="1" applyAlignment="1">
      <alignment horizontal="left" vertical="center" wrapText="1" shrinkToFit="1"/>
    </xf>
    <xf numFmtId="0" fontId="75" fillId="46" borderId="101" xfId="1" applyFont="1" applyFill="1" applyBorder="1" applyAlignment="1">
      <alignment horizontal="center" vertical="center" shrinkToFit="1"/>
    </xf>
    <xf numFmtId="186" fontId="96" fillId="46" borderId="103" xfId="191" applyNumberFormat="1" applyFont="1" applyFill="1" applyBorder="1" applyAlignment="1">
      <alignment horizontal="center" vertical="center" shrinkToFit="1"/>
    </xf>
    <xf numFmtId="0" fontId="91" fillId="46" borderId="16" xfId="191" applyFont="1" applyFill="1" applyBorder="1" applyAlignment="1">
      <alignment horizontal="center" vertical="center" shrinkToFit="1"/>
    </xf>
    <xf numFmtId="0" fontId="75" fillId="57" borderId="138" xfId="1" applyFont="1" applyFill="1" applyBorder="1" applyAlignment="1">
      <alignment horizontal="left" vertical="center" wrapText="1" shrinkToFit="1"/>
    </xf>
    <xf numFmtId="0" fontId="75" fillId="47" borderId="138" xfId="1" applyFont="1" applyFill="1" applyBorder="1" applyAlignment="1">
      <alignment horizontal="left" vertical="center" wrapText="1" shrinkToFit="1"/>
    </xf>
    <xf numFmtId="0" fontId="75" fillId="58" borderId="4" xfId="813" applyFont="1" applyFill="1" applyBorder="1" applyAlignment="1">
      <alignment horizontal="center"/>
    </xf>
    <xf numFmtId="0" fontId="75" fillId="58" borderId="5" xfId="813" applyFont="1" applyFill="1" applyBorder="1" applyAlignment="1">
      <alignment horizontal="center"/>
    </xf>
    <xf numFmtId="0" fontId="75" fillId="58" borderId="3" xfId="813" applyFont="1" applyFill="1" applyBorder="1" applyAlignment="1">
      <alignment horizontal="center"/>
    </xf>
    <xf numFmtId="49" fontId="109" fillId="4" borderId="32" xfId="1" applyNumberFormat="1" applyFont="1" applyFill="1" applyBorder="1" applyAlignment="1">
      <alignment horizontal="center" vertical="center" shrinkToFit="1"/>
    </xf>
    <xf numFmtId="178" fontId="109" fillId="4" borderId="10" xfId="1" applyNumberFormat="1" applyFont="1" applyFill="1" applyBorder="1" applyAlignment="1">
      <alignment vertical="center" wrapText="1" shrinkToFit="1"/>
    </xf>
    <xf numFmtId="20" fontId="134" fillId="54" borderId="11" xfId="1" applyNumberFormat="1" applyFont="1" applyFill="1" applyBorder="1" applyAlignment="1">
      <alignment horizontal="center" vertical="center" shrinkToFit="1"/>
    </xf>
    <xf numFmtId="20" fontId="134" fillId="54" borderId="12" xfId="1" applyNumberFormat="1" applyFont="1" applyFill="1" applyBorder="1" applyAlignment="1">
      <alignment horizontal="center" vertical="center" shrinkToFit="1"/>
    </xf>
    <xf numFmtId="49" fontId="135" fillId="48" borderId="4" xfId="1" applyNumberFormat="1" applyFont="1" applyFill="1" applyBorder="1" applyAlignment="1">
      <alignment horizontal="center" vertical="center" shrinkToFit="1"/>
    </xf>
    <xf numFmtId="178" fontId="73" fillId="48" borderId="2" xfId="1" applyNumberFormat="1" applyFont="1" applyFill="1" applyBorder="1" applyAlignment="1">
      <alignment horizontal="center" vertical="center" shrinkToFit="1"/>
    </xf>
    <xf numFmtId="0" fontId="74" fillId="48" borderId="3" xfId="1" applyFont="1" applyFill="1" applyBorder="1" applyAlignment="1">
      <alignment horizontal="center" vertical="center" shrinkToFit="1"/>
    </xf>
    <xf numFmtId="49" fontId="85" fillId="48" borderId="11" xfId="1" applyNumberFormat="1" applyFont="1" applyFill="1" applyBorder="1" applyAlignment="1">
      <alignment horizontal="center" vertical="center" shrinkToFit="1"/>
    </xf>
    <xf numFmtId="49" fontId="85" fillId="48" borderId="12" xfId="1" applyNumberFormat="1" applyFont="1" applyFill="1" applyBorder="1" applyAlignment="1">
      <alignment horizontal="center" vertical="center" shrinkToFit="1"/>
    </xf>
    <xf numFmtId="0" fontId="81" fillId="48" borderId="12" xfId="1" applyFont="1" applyFill="1" applyBorder="1" applyAlignment="1">
      <alignment horizontal="center" vertical="center" shrinkToFit="1"/>
    </xf>
    <xf numFmtId="49" fontId="73" fillId="53" borderId="24" xfId="1" applyNumberFormat="1" applyFont="1" applyFill="1" applyBorder="1" applyAlignment="1">
      <alignment horizontal="center" vertical="center" shrinkToFit="1"/>
    </xf>
    <xf numFmtId="178" fontId="73" fillId="0" borderId="25" xfId="1" applyNumberFormat="1" applyFont="1" applyBorder="1" applyAlignment="1">
      <alignment horizontal="center" vertical="center" textRotation="255" shrinkToFit="1"/>
    </xf>
    <xf numFmtId="0" fontId="74" fillId="0" borderId="26" xfId="1" applyFont="1" applyBorder="1" applyAlignment="1">
      <alignment horizontal="center" vertical="center" shrinkToFit="1"/>
    </xf>
    <xf numFmtId="20" fontId="134" fillId="54" borderId="4" xfId="1" applyNumberFormat="1" applyFont="1" applyFill="1" applyBorder="1" applyAlignment="1">
      <alignment horizontal="center" vertical="center"/>
    </xf>
    <xf numFmtId="20" fontId="134" fillId="54" borderId="3" xfId="1" applyNumberFormat="1" applyFont="1" applyFill="1" applyBorder="1" applyAlignment="1">
      <alignment horizontal="center" vertical="center"/>
    </xf>
    <xf numFmtId="20" fontId="73" fillId="65" borderId="4" xfId="1" quotePrefix="1" applyNumberFormat="1" applyFont="1" applyFill="1" applyBorder="1" applyAlignment="1">
      <alignment horizontal="center" vertical="center" shrinkToFit="1"/>
    </xf>
    <xf numFmtId="20" fontId="73" fillId="65" borderId="3" xfId="1" quotePrefix="1" applyNumberFormat="1" applyFont="1" applyFill="1" applyBorder="1" applyAlignment="1">
      <alignment horizontal="center" vertical="center" shrinkToFit="1"/>
    </xf>
    <xf numFmtId="179" fontId="74" fillId="65" borderId="7" xfId="1" applyNumberFormat="1" applyFont="1" applyFill="1" applyBorder="1" applyAlignment="1">
      <alignment horizontal="center" vertical="center" shrinkToFit="1"/>
    </xf>
    <xf numFmtId="49" fontId="73" fillId="65" borderId="9" xfId="1" applyNumberFormat="1" applyFont="1" applyFill="1" applyBorder="1" applyAlignment="1">
      <alignment vertical="center" shrinkToFit="1"/>
    </xf>
    <xf numFmtId="49" fontId="109" fillId="65" borderId="21" xfId="1" applyNumberFormat="1" applyFont="1" applyFill="1" applyBorder="1" applyAlignment="1">
      <alignment horizontal="center" vertical="center" shrinkToFit="1"/>
    </xf>
    <xf numFmtId="0" fontId="81" fillId="65" borderId="30" xfId="1" applyFont="1" applyFill="1" applyBorder="1" applyAlignment="1">
      <alignment horizontal="center" vertical="center" shrinkToFit="1"/>
    </xf>
    <xf numFmtId="179" fontId="74" fillId="0" borderId="23" xfId="1" applyNumberFormat="1" applyFont="1" applyBorder="1" applyAlignment="1">
      <alignment horizontal="center" vertical="center" shrinkToFit="1"/>
    </xf>
    <xf numFmtId="179" fontId="73" fillId="65" borderId="22" xfId="1" applyNumberFormat="1" applyFont="1" applyFill="1" applyBorder="1" applyAlignment="1">
      <alignment vertical="center" shrinkToFit="1"/>
    </xf>
    <xf numFmtId="0" fontId="81" fillId="65" borderId="23" xfId="1" applyFont="1" applyFill="1" applyBorder="1" applyAlignment="1">
      <alignment vertical="center" shrinkToFit="1"/>
    </xf>
    <xf numFmtId="49" fontId="94" fillId="4" borderId="11" xfId="1" applyNumberFormat="1" applyFont="1" applyFill="1" applyBorder="1" applyAlignment="1">
      <alignment horizontal="centerContinuous" vertical="center" shrinkToFit="1"/>
    </xf>
    <xf numFmtId="49" fontId="120" fillId="4" borderId="12" xfId="1" applyNumberFormat="1" applyFont="1" applyFill="1" applyBorder="1" applyAlignment="1">
      <alignment horizontal="centerContinuous" vertical="center" shrinkToFit="1"/>
    </xf>
    <xf numFmtId="49" fontId="121" fillId="4" borderId="11" xfId="1" applyNumberFormat="1" applyFont="1" applyFill="1" applyBorder="1" applyAlignment="1">
      <alignment horizontal="centerContinuous" vertical="center" shrinkToFit="1"/>
    </xf>
    <xf numFmtId="49" fontId="120" fillId="4" borderId="11" xfId="1" applyNumberFormat="1" applyFont="1" applyFill="1" applyBorder="1" applyAlignment="1">
      <alignment horizontal="centerContinuous" vertical="center" shrinkToFit="1"/>
    </xf>
    <xf numFmtId="179" fontId="122" fillId="4" borderId="12" xfId="1" applyNumberFormat="1" applyFont="1" applyFill="1" applyBorder="1" applyAlignment="1">
      <alignment horizontal="centerContinuous" vertical="center" shrinkToFit="1"/>
    </xf>
    <xf numFmtId="0" fontId="122" fillId="4" borderId="12" xfId="1" applyFont="1" applyFill="1" applyBorder="1" applyAlignment="1">
      <alignment horizontal="centerContinuous" vertical="center" shrinkToFit="1"/>
    </xf>
    <xf numFmtId="178" fontId="73" fillId="4" borderId="2" xfId="1" applyNumberFormat="1" applyFont="1" applyFill="1" applyBorder="1" applyAlignment="1">
      <alignment horizontal="centerContinuous" vertical="center" shrinkToFit="1"/>
    </xf>
    <xf numFmtId="0" fontId="74" fillId="4" borderId="3" xfId="1" applyFont="1" applyFill="1" applyBorder="1" applyAlignment="1">
      <alignment horizontal="centerContinuous" vertical="center" shrinkToFit="1"/>
    </xf>
    <xf numFmtId="49" fontId="81" fillId="57" borderId="32" xfId="1" applyNumberFormat="1" applyFont="1" applyFill="1" applyBorder="1" applyAlignment="1">
      <alignment horizontal="center" vertical="center" shrinkToFit="1"/>
    </xf>
    <xf numFmtId="0" fontId="74" fillId="66" borderId="35" xfId="1" applyFont="1" applyFill="1" applyBorder="1" applyAlignment="1">
      <alignment horizontal="center" vertical="center" shrinkToFit="1"/>
    </xf>
    <xf numFmtId="0" fontId="73" fillId="0" borderId="59" xfId="4" applyFont="1" applyBorder="1" applyAlignment="1">
      <alignment vertical="center" shrinkToFit="1"/>
    </xf>
    <xf numFmtId="0" fontId="79" fillId="0" borderId="77" xfId="4" applyFont="1" applyBorder="1" applyAlignment="1">
      <alignment horizontal="center" vertical="center" shrinkToFit="1"/>
    </xf>
    <xf numFmtId="0" fontId="73" fillId="0" borderId="111" xfId="4" applyFont="1" applyBorder="1" applyAlignment="1">
      <alignment vertical="center" shrinkToFit="1"/>
    </xf>
    <xf numFmtId="0" fontId="79" fillId="0" borderId="33" xfId="4" applyFont="1" applyBorder="1">
      <alignment vertical="center"/>
    </xf>
  </cellXfs>
  <cellStyles count="816">
    <cellStyle name="20% - アクセント 1 2" xfId="16" xr:uid="{2B3FD8F5-AFB8-4881-B0BF-B998FD356844}"/>
    <cellStyle name="20% - アクセント 1 3" xfId="17" xr:uid="{261E1F8F-D4FE-4E26-A038-7A7DA6EF6A64}"/>
    <cellStyle name="20% - アクセント 2 2" xfId="18" xr:uid="{A09A8819-5D40-4390-A30A-16F14A04B8B7}"/>
    <cellStyle name="20% - アクセント 2 3" xfId="19" xr:uid="{D1E529F3-E93D-4A1D-9DD3-EB10921D296E}"/>
    <cellStyle name="20% - アクセント 3 2" xfId="20" xr:uid="{6CC9D829-FDB9-4F01-8F08-6B869A337E8F}"/>
    <cellStyle name="20% - アクセント 3 3" xfId="21" xr:uid="{EEE4CE68-EB72-4417-83CC-25039DB937D9}"/>
    <cellStyle name="20% - アクセント 4 2" xfId="22" xr:uid="{39B26527-FDD6-42E0-BDE0-2EDB7838FF8A}"/>
    <cellStyle name="20% - アクセント 4 3" xfId="23" xr:uid="{2F7B215E-BF26-434A-B014-27DCCBAE5993}"/>
    <cellStyle name="20% - アクセント 5 2" xfId="24" xr:uid="{2FB54BBD-FEF2-4233-B80E-88092D8A3A29}"/>
    <cellStyle name="20% - アクセント 5 3" xfId="25" xr:uid="{D09DB16A-A68F-4B5D-9AAD-390716DA95D8}"/>
    <cellStyle name="20% - アクセント 6 2" xfId="26" xr:uid="{82536609-80E5-4059-8E81-AEFCB275C423}"/>
    <cellStyle name="20% - アクセント 6 3" xfId="27" xr:uid="{32F41CAE-4E29-4EA6-89E9-BA8A8695FE21}"/>
    <cellStyle name="20% - アクセント1" xfId="28" xr:uid="{BA8795B0-731E-4BB5-A5DB-4D882B79B262}"/>
    <cellStyle name="20% - アクセント2" xfId="29" xr:uid="{1CCD4C4A-755A-4435-B3CD-EC05CAC08304}"/>
    <cellStyle name="20% - アクセント3" xfId="30" xr:uid="{2AE3AECF-D683-46F4-9583-85F50967B57E}"/>
    <cellStyle name="20% - アクセント4" xfId="31" xr:uid="{3C918F80-A943-4AA7-9A35-13C1BC744B36}"/>
    <cellStyle name="20% - アクセント5" xfId="32" xr:uid="{7B2C76B4-649F-4A6C-AB10-EDBD8F8473D8}"/>
    <cellStyle name="20% - アクセント6" xfId="33" xr:uid="{6A36A84A-8366-405B-8FD5-45A430A99727}"/>
    <cellStyle name="40% - アクセント 1 2" xfId="34" xr:uid="{40947522-E31A-40AB-A036-4EC35F8D814A}"/>
    <cellStyle name="40% - アクセント 1 3" xfId="35" xr:uid="{E8808FA6-966A-4065-80D8-0BD9FBD35479}"/>
    <cellStyle name="40% - アクセント 2 2" xfId="36" xr:uid="{F9D5C93B-8F39-4362-B808-23FCDD78E762}"/>
    <cellStyle name="40% - アクセント 2 3" xfId="37" xr:uid="{9A8D2A73-EB7C-4307-B1FF-9C6199633DA5}"/>
    <cellStyle name="40% - アクセント 3 2" xfId="38" xr:uid="{8D2AA38A-5781-46CB-84CE-0D6D7343FB16}"/>
    <cellStyle name="40% - アクセント 3 3" xfId="39" xr:uid="{883ABFCB-B8EE-4070-ABEF-F668C3CD4AA3}"/>
    <cellStyle name="40% - アクセント 4 2" xfId="40" xr:uid="{55221BF4-F959-431B-8BAA-7396A59F1F33}"/>
    <cellStyle name="40% - アクセント 4 3" xfId="41" xr:uid="{F1B6159D-A88D-4269-8A3D-F948ECC751CD}"/>
    <cellStyle name="40% - アクセント 5 2" xfId="42" xr:uid="{B78D91A2-DF04-42B3-AC04-8793322B51B8}"/>
    <cellStyle name="40% - アクセント 5 3" xfId="43" xr:uid="{62DA5EE0-90E7-417F-814B-DDD2EDBA05D1}"/>
    <cellStyle name="40% - アクセント 6 2" xfId="44" xr:uid="{329BD492-E2B0-4C69-BD3A-0EC8EF7EB221}"/>
    <cellStyle name="40% - アクセント 6 3" xfId="45" xr:uid="{9370918A-B670-46AB-9A8C-1E4F69854325}"/>
    <cellStyle name="40% - アクセント1" xfId="46" xr:uid="{E3E46735-3087-4D6D-86D4-530EB9740AC4}"/>
    <cellStyle name="40% - アクセント2" xfId="47" xr:uid="{CA419D3B-A3D0-4561-B431-14A5D93A2C2E}"/>
    <cellStyle name="40% - アクセント3" xfId="48" xr:uid="{BC610A72-7BF5-4DDD-B86A-39DEC31D4863}"/>
    <cellStyle name="40% - アクセント4" xfId="49" xr:uid="{8D429EA0-261E-4EC3-BB77-CA1E2036B2EA}"/>
    <cellStyle name="40% - アクセント5" xfId="50" xr:uid="{DD67069F-2F17-447D-B19F-5D41EE55E55F}"/>
    <cellStyle name="40% - アクセント6" xfId="51" xr:uid="{86909AB4-A495-4463-BE59-C04961D31DB1}"/>
    <cellStyle name="60% - アクセント 1 2" xfId="52" xr:uid="{C56B2B71-B735-4227-859D-C5CBEBD269C8}"/>
    <cellStyle name="60% - アクセント 1 3" xfId="53" xr:uid="{9B337C3D-36C5-478D-B55B-F285EAD84236}"/>
    <cellStyle name="60% - アクセント 2 2" xfId="54" xr:uid="{7869D971-1835-4671-9020-26104E219258}"/>
    <cellStyle name="60% - アクセント 2 3" xfId="55" xr:uid="{8770019D-8473-4ABA-9E7F-FB8DD30599B2}"/>
    <cellStyle name="60% - アクセント 3 2" xfId="56" xr:uid="{BEB5F9C5-4704-41A8-8F2D-A75E4EF20904}"/>
    <cellStyle name="60% - アクセント 3 3" xfId="57" xr:uid="{F4A77E9A-A379-4143-AA16-4DD9D8632BBE}"/>
    <cellStyle name="60% - アクセント 4 2" xfId="58" xr:uid="{75E3B322-2F00-4179-B2EC-DFEF69971D33}"/>
    <cellStyle name="60% - アクセント 4 3" xfId="59" xr:uid="{BAD2F6EF-C312-4308-915B-DBCB3CD8D923}"/>
    <cellStyle name="60% - アクセント 5 2" xfId="60" xr:uid="{57CBD337-F96D-45EB-A44F-8DB45D912CEF}"/>
    <cellStyle name="60% - アクセント 5 3" xfId="61" xr:uid="{B6A1F538-729D-48DF-A618-4D37C5A94173}"/>
    <cellStyle name="60% - アクセント 6 2" xfId="62" xr:uid="{D69D314B-D05B-4D6C-B82B-964E566D69E0}"/>
    <cellStyle name="60% - アクセント 6 3" xfId="63" xr:uid="{1188EABE-CC99-4D33-B6E8-DE149A60DDA9}"/>
    <cellStyle name="60% - アクセント1" xfId="64" xr:uid="{EDC64B42-CDB4-4E9D-A742-49047E1E0A8A}"/>
    <cellStyle name="60% - アクセント2" xfId="65" xr:uid="{22ED1FB6-3475-4A0C-80C2-6C6BE9D0235B}"/>
    <cellStyle name="60% - アクセント3" xfId="66" xr:uid="{04830286-8FD8-434D-BBD8-9AACF5545E07}"/>
    <cellStyle name="60% - アクセント4" xfId="67" xr:uid="{044EFDF3-EAF7-40E6-9485-46C47E916ECC}"/>
    <cellStyle name="60% - アクセント5" xfId="68" xr:uid="{3A40B1C3-63DB-41CD-9782-2A8CD6B3F2B7}"/>
    <cellStyle name="60% - アクセント6" xfId="69" xr:uid="{EFB56570-85B8-4921-A6F8-419FCB8EDB7B}"/>
    <cellStyle name="Accent" xfId="70" xr:uid="{CCA5E748-4021-4CFE-8FBA-B4EA7324DC53}"/>
    <cellStyle name="Accent 1" xfId="71" xr:uid="{EE4BB913-845D-4F2D-B6C5-E7FC47EBF36D}"/>
    <cellStyle name="Accent 2" xfId="72" xr:uid="{786F77CC-EA1D-40DA-847B-4BF8FFD31CE7}"/>
    <cellStyle name="Accent 3" xfId="73" xr:uid="{2CB76C6A-1DC7-47BB-8BC1-2CBA42293E2B}"/>
    <cellStyle name="Bad" xfId="74" xr:uid="{068E3669-188C-4108-A5C4-BEDF46AB8FC5}"/>
    <cellStyle name="Error" xfId="75" xr:uid="{25A510D4-68F9-4278-BB55-BCEB78FFA5A8}"/>
    <cellStyle name="Excel Built-in Normal" xfId="76" xr:uid="{1D9F3904-546D-4705-999D-75D23E374059}"/>
    <cellStyle name="Footnote" xfId="77" xr:uid="{05F27331-E39C-41E5-8F8B-89401EC4E340}"/>
    <cellStyle name="Good" xfId="78" xr:uid="{106EDA04-D8D3-4834-BEB0-1B5044D73156}"/>
    <cellStyle name="Heading" xfId="79" xr:uid="{6067BF77-19EA-4A86-8D17-D81FBEA606CC}"/>
    <cellStyle name="Heading 1" xfId="80" xr:uid="{034FD563-454A-4608-B044-E8083E4F3DFC}"/>
    <cellStyle name="Heading 2" xfId="81" xr:uid="{6A5A5625-F61C-4815-BF0A-111ECDAEEEC6}"/>
    <cellStyle name="Heading_結果報告ﾏｽﾀｰ" xfId="82" xr:uid="{87B0A938-2381-4427-A6D1-D39514143AA9}"/>
    <cellStyle name="Heading1" xfId="83" xr:uid="{80AB1B1B-2D9F-4278-8B44-1AEBB45D8467}"/>
    <cellStyle name="Hyperlink" xfId="180" xr:uid="{0D573920-1D33-4F5E-9F60-6A551878BD7E}"/>
    <cellStyle name="Neutral" xfId="84" xr:uid="{0BD7D5CB-605B-4AEC-8912-720181651813}"/>
    <cellStyle name="Note" xfId="85" xr:uid="{91EBE229-5BEF-4B89-9D14-0C6C2FBF8AE1}"/>
    <cellStyle name="Note 2" xfId="199" xr:uid="{0DD1EFBC-EC0F-4847-9741-ED99FBB06C6E}"/>
    <cellStyle name="Result" xfId="86" xr:uid="{F5D84DB2-3E3C-4566-A544-B2EE6DB6C911}"/>
    <cellStyle name="Result2" xfId="87" xr:uid="{AB688E59-383F-4049-9594-E56FF8DE95BE}"/>
    <cellStyle name="Status" xfId="88" xr:uid="{9EBA1660-1766-4BBD-BE12-91A9C0C5CAB6}"/>
    <cellStyle name="Text" xfId="89" xr:uid="{79EBCB4A-19AD-45D4-9A60-312D90815471}"/>
    <cellStyle name="Warning" xfId="90" xr:uid="{83AC2A75-749C-4D8F-9615-9D005D2FE3DE}"/>
    <cellStyle name="アクセント 1 2" xfId="91" xr:uid="{01300B07-3A33-418E-B469-EEF9DBD90671}"/>
    <cellStyle name="アクセント 1 3" xfId="92" xr:uid="{7E8938C2-807A-4076-878F-8A0521689BC7}"/>
    <cellStyle name="アクセント 2 2" xfId="93" xr:uid="{8C273AAF-C598-4412-85EA-EED394579932}"/>
    <cellStyle name="アクセント 2 3" xfId="94" xr:uid="{CB361056-B0EA-470F-B78E-B411BFF20F74}"/>
    <cellStyle name="アクセント 3 2" xfId="95" xr:uid="{0B0D4E16-5B51-4084-964C-CE29523CAAAF}"/>
    <cellStyle name="アクセント 3 3" xfId="96" xr:uid="{84BA98E4-E315-4CB3-ACB8-B6AD5901C572}"/>
    <cellStyle name="アクセント 4 2" xfId="97" xr:uid="{FAEF9105-65C5-4727-A68F-9B138B2A827F}"/>
    <cellStyle name="アクセント 4 3" xfId="98" xr:uid="{09429EDC-1282-4808-961F-25F317C9093F}"/>
    <cellStyle name="アクセント 5 2" xfId="99" xr:uid="{8A3A1218-9484-4E3B-9746-F4E113A97391}"/>
    <cellStyle name="アクセント 5 3" xfId="100" xr:uid="{F09AE1B8-9A3A-498B-B8C1-CE41CD0BFB33}"/>
    <cellStyle name="アクセント 6 2" xfId="101" xr:uid="{DAE92D53-56CA-4672-B7E1-80AC5F6CC9B7}"/>
    <cellStyle name="アクセント 6 3" xfId="102" xr:uid="{3E249C5D-67A9-422A-836D-9940DC2DC35B}"/>
    <cellStyle name="タイトル 2" xfId="103" xr:uid="{3DB8BABB-B855-45A9-9DC6-283D5493F0D0}"/>
    <cellStyle name="タイトル 3" xfId="104" xr:uid="{ED602869-DB85-4393-AF6D-5A6DC3018CA9}"/>
    <cellStyle name="チェック セル 2" xfId="105" xr:uid="{97A0F93C-666F-4DCD-9BD1-C805F0E88B0F}"/>
    <cellStyle name="チェック セル 3" xfId="106" xr:uid="{92E63D5C-74D7-4D19-9BA3-2E8495EE6250}"/>
    <cellStyle name="どちらでもない 2" xfId="107" xr:uid="{1A979B9F-AECC-4FE6-8374-E09E854BC64B}"/>
    <cellStyle name="どちらでもない 3" xfId="108" xr:uid="{619FD18E-4986-4372-9AAD-FF60471ACC08}"/>
    <cellStyle name="パーセント" xfId="306" builtinId="5"/>
    <cellStyle name="パーセント 2" xfId="5" xr:uid="{00000000-0005-0000-0000-000000000000}"/>
    <cellStyle name="ハイパーリンク 10" xfId="603" xr:uid="{E6CCEF12-9FDD-4AA8-B2AE-666A6E78FCFB}"/>
    <cellStyle name="ハイパーリンク 2" xfId="13" xr:uid="{16FBEDC8-6D5E-4423-8533-5AE1CE7EDD1F}"/>
    <cellStyle name="ハイパーリンク 2 2" xfId="9" xr:uid="{00000000-0005-0000-0000-000001000000}"/>
    <cellStyle name="ハイパーリンク 2 2 2" xfId="360" xr:uid="{7E17CD39-73D3-43C3-A03C-5C7CD287DB88}"/>
    <cellStyle name="ハイパーリンク 2 3" xfId="109" xr:uid="{5447ACE6-3654-44A5-8100-5BDDBE4CAFCD}"/>
    <cellStyle name="ハイパーリンク 2_0603リーグ結果" xfId="110" xr:uid="{75B18646-A411-4F69-8B38-75D4054D53C9}"/>
    <cellStyle name="ハイパーリンク 3" xfId="111" xr:uid="{F2123F84-9572-4D81-B2A2-E2AA40A413B9}"/>
    <cellStyle name="ハイパーリンク 4" xfId="386" xr:uid="{DCE95704-266A-4B9F-9213-3F50D6DA413A}"/>
    <cellStyle name="ハイパーリンク 5" xfId="387" xr:uid="{25AD6673-EFB1-450E-A841-554B7AF72D4A}"/>
    <cellStyle name="ハイパーリンク 6" xfId="388" xr:uid="{ACB07117-27F7-4CCA-B949-A8B472DBFB57}"/>
    <cellStyle name="ハイパーリンク 7" xfId="390" xr:uid="{756C4AF1-F087-41C2-9F8C-52F0269A2BEC}"/>
    <cellStyle name="ハイパーリンク 8" xfId="392" xr:uid="{F77E36A1-B369-4965-8548-90519F87D71D}"/>
    <cellStyle name="ハイパーリンク 9" xfId="602" xr:uid="{FD742393-0969-4D74-96B7-37837386A497}"/>
    <cellStyle name="メモ 2" xfId="112" xr:uid="{144B0B7B-C8A2-4C8A-9590-13724CC472A0}"/>
    <cellStyle name="メモ 2 2" xfId="200" xr:uid="{BB3B1AB9-6FD6-40B6-8D87-0EEA415F69B4}"/>
    <cellStyle name="メモ 3" xfId="113" xr:uid="{298599AA-5AF4-4208-9330-377F74A5E71A}"/>
    <cellStyle name="メモ 3 2" xfId="201" xr:uid="{516DB57E-BF72-4A82-9D43-BBBA2D8B412B}"/>
    <cellStyle name="リンク セル 2" xfId="114" xr:uid="{47A773F5-3028-44CC-A68A-5D1D3FDF04BE}"/>
    <cellStyle name="リンク セル 3" xfId="115" xr:uid="{49C105A8-0F34-4924-A56D-310CED3E98F9}"/>
    <cellStyle name="悪い 2" xfId="116" xr:uid="{D20FFB58-80D7-4A00-B7AB-C403B4EFFF45}"/>
    <cellStyle name="悪い 3" xfId="117" xr:uid="{A3564942-3EB3-44CD-A6B6-EB8A29D7A6F7}"/>
    <cellStyle name="計算 2" xfId="118" xr:uid="{2B229F48-B616-4CA3-904A-C4C11CF26BFA}"/>
    <cellStyle name="計算 2 2" xfId="202" xr:uid="{D86A5CA2-EE79-4D6D-8005-F5F1BE088D51}"/>
    <cellStyle name="計算 3" xfId="119" xr:uid="{0B053810-6FA4-4A08-955D-1B2BE959A983}"/>
    <cellStyle name="計算 3 2" xfId="203" xr:uid="{E33075F5-8A0F-4EFE-ADE7-8106934B78B4}"/>
    <cellStyle name="警告文 2" xfId="120" xr:uid="{E0DDD3A3-1E16-487A-9DED-71215F40634A}"/>
    <cellStyle name="警告文 3" xfId="121" xr:uid="{85564910-4EA9-49A8-9BC9-47F4D735224E}"/>
    <cellStyle name="桁区切り 2" xfId="6" xr:uid="{00000000-0005-0000-0000-000003000000}"/>
    <cellStyle name="桁区切り 2 2" xfId="7" xr:uid="{00000000-0005-0000-0000-000004000000}"/>
    <cellStyle name="桁区切り 3" xfId="122" xr:uid="{AFDF1A57-2C95-4BA2-93A2-BBCBE548943B}"/>
    <cellStyle name="桁区切り 3 2" xfId="123" xr:uid="{788EE7D5-C3B4-4C9E-B14E-C5C7F8116A18}"/>
    <cellStyle name="見出し 1 2" xfId="124" xr:uid="{59C7DFA0-E578-4AE7-9338-EEC400F3A6A4}"/>
    <cellStyle name="見出し 1 3" xfId="125" xr:uid="{9AD08837-93AE-41F2-8752-ACAD76834BC9}"/>
    <cellStyle name="見出し 2 2" xfId="126" xr:uid="{FB8F6183-C254-48E9-99E2-E4A13C5B1064}"/>
    <cellStyle name="見出し 2 3" xfId="127" xr:uid="{61FD704F-DD91-4083-A680-A35CBAE1845C}"/>
    <cellStyle name="見出し 3 2" xfId="128" xr:uid="{42926420-2511-45EB-BBA9-B2A9471E97CD}"/>
    <cellStyle name="見出し 3 3" xfId="129" xr:uid="{B57B14F2-1AF1-457D-B3D9-369F5FB87B38}"/>
    <cellStyle name="見出し 4 2" xfId="130" xr:uid="{83A6075C-4F66-453E-BB37-D335B36B2908}"/>
    <cellStyle name="見出し 4 3" xfId="131" xr:uid="{CC391422-0454-4D33-BF2B-8A24AA252985}"/>
    <cellStyle name="合計" xfId="132" xr:uid="{65C1EEBB-74F1-41D3-9ADB-5D77C21E0F9C}"/>
    <cellStyle name="合計 2" xfId="204" xr:uid="{ABAF621C-04E4-4674-AE35-5D74A7B09201}"/>
    <cellStyle name="集計 2" xfId="133" xr:uid="{E5BC9C7A-97B1-4851-A2A2-5EE2185EF4DC}"/>
    <cellStyle name="集計 2 2" xfId="205" xr:uid="{943F1E96-1DFD-4834-9113-7E5607F330DD}"/>
    <cellStyle name="集計 3" xfId="134" xr:uid="{7EAA8011-BDFA-43A7-81F3-28A489EFC9D6}"/>
    <cellStyle name="集計 3 2" xfId="206" xr:uid="{528470AE-5A90-42E3-91A1-E34300F009A1}"/>
    <cellStyle name="出力 2" xfId="135" xr:uid="{07BAE117-615C-44AD-9A74-2C2B76E4D09A}"/>
    <cellStyle name="出力 2 2" xfId="207" xr:uid="{9AD4A21E-2AF7-4F18-B965-9909E0A2B0A7}"/>
    <cellStyle name="出力 3" xfId="136" xr:uid="{D657CE5F-CC0E-4BD5-8629-C9B33A05772B}"/>
    <cellStyle name="出力 3 2" xfId="208" xr:uid="{6DE0FF13-63A0-4284-8AC9-9A366C2F30A8}"/>
    <cellStyle name="説明文 2" xfId="137" xr:uid="{1A3A10CA-0C1B-4A4D-BC9C-8F32E3CDAD50}"/>
    <cellStyle name="説明文 3" xfId="138" xr:uid="{F36D7B8B-74F2-44A6-ADDE-FB4F746E15FB}"/>
    <cellStyle name="通貨 2" xfId="3" xr:uid="{00000000-0005-0000-0000-000005000000}"/>
    <cellStyle name="通貨 2 10" xfId="187" xr:uid="{D7547926-C58E-4BAC-B41D-9E46212DA0EA}"/>
    <cellStyle name="通貨 2 10 2" xfId="234" xr:uid="{D8071FC2-E477-4AC8-95B0-9AB383B61E23}"/>
    <cellStyle name="通貨 2 10 2 2" xfId="299" xr:uid="{67D027BB-48B6-4D53-BE32-83A9D6B0E31C}"/>
    <cellStyle name="通貨 2 10 2 2 2" xfId="515" xr:uid="{B28CD8C4-DD7A-4A9A-A32B-6FC3D18E00C5}"/>
    <cellStyle name="通貨 2 10 2 2 3" xfId="730" xr:uid="{D77583EB-FF34-41B1-890E-42FED1D0E6AD}"/>
    <cellStyle name="通貨 2 10 2 3" xfId="450" xr:uid="{F858EE02-09AC-4FF2-9BBD-90FD13CA78B4}"/>
    <cellStyle name="通貨 2 10 2 4" xfId="665" xr:uid="{C53E46DB-529B-4FAB-87F6-7A8CF805F050}"/>
    <cellStyle name="通貨 2 10 3" xfId="267" xr:uid="{A9808712-9958-4176-B192-C04A894942F2}"/>
    <cellStyle name="通貨 2 10 3 2" xfId="483" xr:uid="{BD8F728C-A3B5-4584-8C66-5C59754FB357}"/>
    <cellStyle name="通貨 2 10 3 3" xfId="698" xr:uid="{E8465E36-0D7F-40DB-8EAB-2DC7C5959A8C}"/>
    <cellStyle name="通貨 2 10 4" xfId="355" xr:uid="{CD8D9008-4643-479E-8232-07DE3717E2F5}"/>
    <cellStyle name="通貨 2 10 4 2" xfId="570" xr:uid="{8719EF6F-4512-4437-A3FD-C56A3132925F}"/>
    <cellStyle name="通貨 2 10 4 3" xfId="785" xr:uid="{4BC9AF3E-AD19-458B-9B44-08640BBA1389}"/>
    <cellStyle name="通貨 2 10 5" xfId="418" xr:uid="{4C6A3C04-A0C9-4B38-8A8E-EBB813C49DD7}"/>
    <cellStyle name="通貨 2 10 6" xfId="633" xr:uid="{924F7931-5A08-4844-B55B-F73808047A10}"/>
    <cellStyle name="通貨 2 11" xfId="197" xr:uid="{C60D9C83-1D4C-4713-B5FF-D6EF02D77D58}"/>
    <cellStyle name="通貨 2 11 2" xfId="274" xr:uid="{6DF632AD-C25A-4AD6-B7A9-C44436F00EFF}"/>
    <cellStyle name="通貨 2 11 2 2" xfId="490" xr:uid="{BDCB59C6-76AE-4290-B1BF-CB7FAC50E27A}"/>
    <cellStyle name="通貨 2 11 2 3" xfId="705" xr:uid="{69BE0DB0-EA90-47A1-8C2F-5D140ECB5F4F}"/>
    <cellStyle name="通貨 2 11 3" xfId="425" xr:uid="{9241180B-5B5A-4166-A878-085994112A0C}"/>
    <cellStyle name="通貨 2 11 4" xfId="640" xr:uid="{C1B24D9F-933F-4ED4-8059-10B0A1724B27}"/>
    <cellStyle name="通貨 2 12" xfId="242" xr:uid="{9B2824B3-9BF2-4C89-A93B-5FBF7C3B5C5C}"/>
    <cellStyle name="通貨 2 12 2" xfId="458" xr:uid="{B6357815-BD1C-408C-9270-8081A174E5A5}"/>
    <cellStyle name="通貨 2 12 3" xfId="673" xr:uid="{C1D102B0-3AA1-4347-897A-15BC4D68440F}"/>
    <cellStyle name="通貨 2 13" xfId="307" xr:uid="{34F818ED-1DAA-48CB-A463-557B23C9B4B8}"/>
    <cellStyle name="通貨 2 13 2" xfId="522" xr:uid="{FC8D81D3-BC3E-49C7-AC19-3C0C791B0CB1}"/>
    <cellStyle name="通貨 2 13 3" xfId="737" xr:uid="{A032D284-9B90-43D1-9BB7-A7103C0BFC88}"/>
    <cellStyle name="通貨 2 14" xfId="330" xr:uid="{3EF4625B-5396-49A2-B496-61B72D29C6DD}"/>
    <cellStyle name="通貨 2 14 2" xfId="545" xr:uid="{ABD7F324-19FA-498A-B287-C90D5B8CE11E}"/>
    <cellStyle name="通貨 2 14 3" xfId="760" xr:uid="{DB02B7C2-FA76-4E23-BDA9-5FD78FD99AB5}"/>
    <cellStyle name="通貨 2 15" xfId="362" xr:uid="{39C1A973-B576-493F-831A-E3E5533A71B7}"/>
    <cellStyle name="通貨 2 15 2" xfId="576" xr:uid="{75462D38-38CD-4FD6-A73C-DEE883645F69}"/>
    <cellStyle name="通貨 2 15 3" xfId="791" xr:uid="{850C7615-1678-4CE2-994C-ECE6DDDD5637}"/>
    <cellStyle name="通貨 2 16" xfId="393" xr:uid="{4E4A187E-9679-4B3C-B581-319F4946446A}"/>
    <cellStyle name="通貨 2 17" xfId="608" xr:uid="{EB570715-A070-4A52-B257-6CAB36E49414}"/>
    <cellStyle name="通貨 2 2" xfId="140" xr:uid="{5C267933-925E-4EC1-A46D-E3A9DDE2D9AD}"/>
    <cellStyle name="通貨 2 2 10" xfId="396" xr:uid="{727520F8-AD24-4F96-ABBE-2B5390560D61}"/>
    <cellStyle name="通貨 2 2 11" xfId="611" xr:uid="{4F4C56BA-2FFA-4C3F-ABD1-58103D1EB37A}"/>
    <cellStyle name="通貨 2 2 2" xfId="141" xr:uid="{C94F336F-9F7F-4671-AB3F-ACBEEF1BFF00}"/>
    <cellStyle name="通貨 2 2 2 2" xfId="142" xr:uid="{49B41F33-F4AE-4095-90DF-73CEF4E2052F}"/>
    <cellStyle name="通貨 2 2 2 2 2" xfId="212" xr:uid="{69D1A78A-7C71-4603-8F4B-280AEBC75710}"/>
    <cellStyle name="通貨 2 2 2 2 2 2" xfId="279" xr:uid="{E57727E4-BCA8-4C33-ADAC-E067A356B7CA}"/>
    <cellStyle name="通貨 2 2 2 2 2 2 2" xfId="495" xr:uid="{5FBDA1B3-3D3D-42D2-B110-1E411CB4C251}"/>
    <cellStyle name="通貨 2 2 2 2 2 2 3" xfId="710" xr:uid="{A44AB691-1F9B-410F-8B91-FC93781C8316}"/>
    <cellStyle name="通貨 2 2 2 2 2 3" xfId="430" xr:uid="{E8AD269D-F8AC-485C-A201-37A7A5E971D2}"/>
    <cellStyle name="通貨 2 2 2 2 2 4" xfId="645" xr:uid="{59818F51-604D-459B-9ABB-ADCF37738C08}"/>
    <cellStyle name="通貨 2 2 2 2 3" xfId="247" xr:uid="{E3987504-4A5B-4D5D-B6B4-D334853F5C8C}"/>
    <cellStyle name="通貨 2 2 2 2 3 2" xfId="463" xr:uid="{D712948E-4468-4F7A-BD3B-36E6F1D01410}"/>
    <cellStyle name="通貨 2 2 2 2 3 3" xfId="678" xr:uid="{0A561515-3DEB-4725-84F2-044AB7DBEEC1}"/>
    <cellStyle name="通貨 2 2 2 2 4" xfId="310" xr:uid="{0BD201CF-14CB-4A5D-805F-E9151DD6797E}"/>
    <cellStyle name="通貨 2 2 2 2 4 2" xfId="525" xr:uid="{73B652C0-B85C-4EBB-BE66-7D34D88B0B3A}"/>
    <cellStyle name="通貨 2 2 2 2 4 3" xfId="740" xr:uid="{B0FB5AED-139A-4E23-A02A-077BCDF9C031}"/>
    <cellStyle name="通貨 2 2 2 2 5" xfId="335" xr:uid="{4F77090B-6A99-48B6-9712-E366D3A97524}"/>
    <cellStyle name="通貨 2 2 2 2 5 2" xfId="550" xr:uid="{3FFC53F0-9D87-4C7F-A4BD-6D885DBB11AB}"/>
    <cellStyle name="通貨 2 2 2 2 5 3" xfId="765" xr:uid="{37B4660B-FBE3-4333-B97A-47E1D4420F23}"/>
    <cellStyle name="通貨 2 2 2 2 6" xfId="365" xr:uid="{FF6ACDF8-D48D-476F-9AFF-D129AD370FE0}"/>
    <cellStyle name="通貨 2 2 2 2 6 2" xfId="579" xr:uid="{F714EBEE-AD10-4B67-86EA-ABE305F2CB59}"/>
    <cellStyle name="通貨 2 2 2 2 6 3" xfId="794" xr:uid="{BAD3BA67-A5A1-4C41-AF3A-2B52AC28A100}"/>
    <cellStyle name="通貨 2 2 2 2 7" xfId="398" xr:uid="{D4CD6AED-04CC-411F-A2F5-56632D241701}"/>
    <cellStyle name="通貨 2 2 2 2 8" xfId="613" xr:uid="{73F3706C-0C99-4A92-8E7F-89BE32877CE6}"/>
    <cellStyle name="通貨 2 2 2 3" xfId="211" xr:uid="{1CEA0215-6AB7-4EB5-9A3F-5D523848679B}"/>
    <cellStyle name="通貨 2 2 2 3 2" xfId="278" xr:uid="{A3F48E16-EA79-4269-AD4D-58E2E5ED963A}"/>
    <cellStyle name="通貨 2 2 2 3 2 2" xfId="494" xr:uid="{EC317874-3571-40E5-8E12-03F51CA2718D}"/>
    <cellStyle name="通貨 2 2 2 3 2 3" xfId="709" xr:uid="{83B0CFD6-4EB4-4AEE-BE01-C9EC6D6ED41E}"/>
    <cellStyle name="通貨 2 2 2 3 3" xfId="429" xr:uid="{C570BB68-ECD3-4B01-B68F-A9E19947DE42}"/>
    <cellStyle name="通貨 2 2 2 3 4" xfId="644" xr:uid="{0B240AEB-D2F6-4597-BAFC-8A59DFB25115}"/>
    <cellStyle name="通貨 2 2 2 4" xfId="246" xr:uid="{71D8A74E-2852-41B4-B6FC-298FFF90B130}"/>
    <cellStyle name="通貨 2 2 2 4 2" xfId="462" xr:uid="{23A80ED0-4AE7-46B2-AE3C-BC018FA89F3A}"/>
    <cellStyle name="通貨 2 2 2 4 3" xfId="677" xr:uid="{4C3A3D25-2581-4EC5-B129-FBEADADBE996}"/>
    <cellStyle name="通貨 2 2 2 5" xfId="309" xr:uid="{C6F94DB6-B9E6-49D3-B8B5-E552DFFCED99}"/>
    <cellStyle name="通貨 2 2 2 5 2" xfId="524" xr:uid="{32E68EEF-03AA-47FA-B19B-A285DF584C23}"/>
    <cellStyle name="通貨 2 2 2 5 3" xfId="739" xr:uid="{E59D8267-9553-4C56-8497-3B6B8B5B6C80}"/>
    <cellStyle name="通貨 2 2 2 6" xfId="334" xr:uid="{775CF56D-8D1C-4D1D-B4F6-0C7CB065EF68}"/>
    <cellStyle name="通貨 2 2 2 6 2" xfId="549" xr:uid="{FE4F6A6D-A858-4F14-AC67-C00F30B8896C}"/>
    <cellStyle name="通貨 2 2 2 6 3" xfId="764" xr:uid="{8C7A942A-B1CA-4117-A5FD-4814142C0D21}"/>
    <cellStyle name="通貨 2 2 2 7" xfId="364" xr:uid="{E2E624DD-5AE5-499A-913B-64B5D5C2AC91}"/>
    <cellStyle name="通貨 2 2 2 7 2" xfId="578" xr:uid="{EF83248E-62E0-4D73-B8AE-B501AC978C24}"/>
    <cellStyle name="通貨 2 2 2 7 3" xfId="793" xr:uid="{B2383325-B34F-4F25-83DD-F8E76F91777F}"/>
    <cellStyle name="通貨 2 2 2 8" xfId="397" xr:uid="{A09632A4-8C46-4219-B580-8D51C41BFCAE}"/>
    <cellStyle name="通貨 2 2 2 9" xfId="612" xr:uid="{D4484DB7-A9D3-4F5C-911D-C3A22C8162E0}"/>
    <cellStyle name="通貨 2 2 3" xfId="143" xr:uid="{82B5928F-06C7-4416-B97D-266676D848C3}"/>
    <cellStyle name="通貨 2 2 3 2" xfId="213" xr:uid="{C2DDC3EB-DBD3-4344-A691-0B3435B9C619}"/>
    <cellStyle name="通貨 2 2 3 2 2" xfId="280" xr:uid="{852BE342-3B79-4D9C-B629-A341ECF5C9A1}"/>
    <cellStyle name="通貨 2 2 3 2 2 2" xfId="496" xr:uid="{805C3A4E-5BA9-450D-BCE8-5336818F5539}"/>
    <cellStyle name="通貨 2 2 3 2 2 3" xfId="711" xr:uid="{1ADBA124-6B61-49F9-B2FE-2B0A64BA5A22}"/>
    <cellStyle name="通貨 2 2 3 2 3" xfId="431" xr:uid="{E06497F5-5FEA-419E-A34B-CAB5FB010857}"/>
    <cellStyle name="通貨 2 2 3 2 4" xfId="646" xr:uid="{28267794-6D17-4B12-A0B9-AC5095DEBB44}"/>
    <cellStyle name="通貨 2 2 3 3" xfId="248" xr:uid="{181C93FB-F065-4EB8-9191-A2F5940CB090}"/>
    <cellStyle name="通貨 2 2 3 3 2" xfId="464" xr:uid="{A5C4273B-066E-492B-B690-67CEF622FDC7}"/>
    <cellStyle name="通貨 2 2 3 3 3" xfId="679" xr:uid="{9444075F-0688-4480-878F-8AD1DE0B229B}"/>
    <cellStyle name="通貨 2 2 3 4" xfId="311" xr:uid="{737D940A-0627-4E29-83E7-3FC6E6BA8111}"/>
    <cellStyle name="通貨 2 2 3 4 2" xfId="526" xr:uid="{682277B7-C4B6-439C-B369-882D9C8B480A}"/>
    <cellStyle name="通貨 2 2 3 4 3" xfId="741" xr:uid="{598A696D-AECB-4973-844C-17B7B5B8E95B}"/>
    <cellStyle name="通貨 2 2 3 5" xfId="336" xr:uid="{E0475C57-6542-40D3-B7CB-731F2018174F}"/>
    <cellStyle name="通貨 2 2 3 5 2" xfId="551" xr:uid="{B4406AE9-169C-4C82-8CE9-F69A07285798}"/>
    <cellStyle name="通貨 2 2 3 5 3" xfId="766" xr:uid="{E31CE044-1DCD-4AB7-9282-57BB6810C647}"/>
    <cellStyle name="通貨 2 2 3 6" xfId="366" xr:uid="{42E9455F-7E74-4730-B402-563ADC9B0F4A}"/>
    <cellStyle name="通貨 2 2 3 6 2" xfId="580" xr:uid="{DD0391C5-3E93-4977-B2D0-34BCADDDDFA4}"/>
    <cellStyle name="通貨 2 2 3 6 3" xfId="795" xr:uid="{F8940CDF-0DF9-4746-BF27-FD1421E30003}"/>
    <cellStyle name="通貨 2 2 3 7" xfId="399" xr:uid="{642142F5-B628-4339-9B97-DEA83A36A661}"/>
    <cellStyle name="通貨 2 2 3 8" xfId="614" xr:uid="{C6FE7CFA-847E-48A3-A428-801EFA449A67}"/>
    <cellStyle name="通貨 2 2 4" xfId="183" xr:uid="{9FB163DC-6CA6-4060-AC38-D126C39CC0DC}"/>
    <cellStyle name="通貨 2 2 4 2" xfId="230" xr:uid="{EE112F81-3E3F-4A0C-8833-8CD6A19E885C}"/>
    <cellStyle name="通貨 2 2 4 2 2" xfId="295" xr:uid="{071A5F75-8AFB-4A87-AB12-097ACF1DC3DF}"/>
    <cellStyle name="通貨 2 2 4 2 2 2" xfId="511" xr:uid="{E92BC3FF-7A6B-4639-8521-4C8D76892D28}"/>
    <cellStyle name="通貨 2 2 4 2 2 3" xfId="726" xr:uid="{0A3F4E8F-2669-48ED-93C4-9FE9ECF19542}"/>
    <cellStyle name="通貨 2 2 4 2 3" xfId="446" xr:uid="{69592B5E-C953-42F0-B8F4-A8BD97A97701}"/>
    <cellStyle name="通貨 2 2 4 2 4" xfId="661" xr:uid="{1EC0FB5B-5F9C-4E78-9B37-FB6B84DD9747}"/>
    <cellStyle name="通貨 2 2 4 3" xfId="263" xr:uid="{2A5FD028-AF70-40F5-8B18-D162FEAAA952}"/>
    <cellStyle name="通貨 2 2 4 3 2" xfId="479" xr:uid="{12D6909A-9BB4-454E-BE6B-DC8AD358724B}"/>
    <cellStyle name="通貨 2 2 4 3 3" xfId="694" xr:uid="{E26A2EA1-4ABD-4C19-A672-F10B984E9C8A}"/>
    <cellStyle name="通貨 2 2 4 4" xfId="326" xr:uid="{F4E939C5-4860-44E3-A9F0-BF9CE8E9AC89}"/>
    <cellStyle name="通貨 2 2 4 4 2" xfId="541" xr:uid="{5A0CC04A-18EF-4968-95B8-C0BCB373443D}"/>
    <cellStyle name="通貨 2 2 4 4 3" xfId="756" xr:uid="{EBB2FCBD-6D8D-4501-809B-BE5E71E47E63}"/>
    <cellStyle name="通貨 2 2 4 5" xfId="351" xr:uid="{3761B905-959A-4C51-8ECF-EC4C0D9E9E1C}"/>
    <cellStyle name="通貨 2 2 4 5 2" xfId="566" xr:uid="{6CC6B95B-B7B7-4231-A955-BF98E3845DC7}"/>
    <cellStyle name="通貨 2 2 4 5 3" xfId="781" xr:uid="{C241BF10-7610-4B76-853D-03F294F9674E}"/>
    <cellStyle name="通貨 2 2 4 6" xfId="381" xr:uid="{A26169D0-6E61-4A12-8348-E07001030AB6}"/>
    <cellStyle name="通貨 2 2 4 6 2" xfId="595" xr:uid="{6BEA6107-C90F-4192-9100-A05A887DFDEB}"/>
    <cellStyle name="通貨 2 2 4 6 3" xfId="810" xr:uid="{937A0CD4-3847-41E0-BC66-88660E94F86B}"/>
    <cellStyle name="通貨 2 2 4 7" xfId="414" xr:uid="{05E05757-3740-444A-BE5E-76E8F698CF0B}"/>
    <cellStyle name="通貨 2 2 4 8" xfId="629" xr:uid="{0D1D93D0-7F1F-4E19-BC08-328BAEDA01EB}"/>
    <cellStyle name="通貨 2 2 5" xfId="210" xr:uid="{52B2B2F6-A600-4789-B71C-6E91CE3F9FC2}"/>
    <cellStyle name="通貨 2 2 5 2" xfId="277" xr:uid="{00D2DC28-E4CB-4080-81C3-9F9BF1B2835B}"/>
    <cellStyle name="通貨 2 2 5 2 2" xfId="493" xr:uid="{C36CD029-B790-44F7-9A1D-EF57BD7BE8ED}"/>
    <cellStyle name="通貨 2 2 5 2 3" xfId="708" xr:uid="{1B82596A-EBAD-4E89-BE33-CAC66497874A}"/>
    <cellStyle name="通貨 2 2 5 3" xfId="428" xr:uid="{8602359E-32DD-4FC0-A53E-E51D8EEC61EB}"/>
    <cellStyle name="通貨 2 2 5 4" xfId="643" xr:uid="{63037E2D-EB50-4828-8B4D-FD14E7FC00B3}"/>
    <cellStyle name="通貨 2 2 6" xfId="245" xr:uid="{EA2795B0-827C-42F0-9EBB-2A827934DC24}"/>
    <cellStyle name="通貨 2 2 6 2" xfId="461" xr:uid="{3C50A45A-73E3-469A-B52B-457BE474AD77}"/>
    <cellStyle name="通貨 2 2 6 3" xfId="676" xr:uid="{89764405-207A-4DD2-A67D-2661539A72CE}"/>
    <cellStyle name="通貨 2 2 7" xfId="308" xr:uid="{31526C0B-CA9B-42CC-A222-AB742778C2DF}"/>
    <cellStyle name="通貨 2 2 7 2" xfId="523" xr:uid="{781EA4C5-35DE-4A86-ABC3-D76BA694F203}"/>
    <cellStyle name="通貨 2 2 7 3" xfId="738" xr:uid="{73EEA1FC-A38A-4F9F-8549-2F041C1BA9B4}"/>
    <cellStyle name="通貨 2 2 8" xfId="333" xr:uid="{84E7162E-E0EB-474D-A139-E6827FC0E3D7}"/>
    <cellStyle name="通貨 2 2 8 2" xfId="548" xr:uid="{610E9288-FF4B-4F13-9B3E-222A6F774E7B}"/>
    <cellStyle name="通貨 2 2 8 3" xfId="763" xr:uid="{D35302EE-5F16-4B51-885A-7A519A6771E9}"/>
    <cellStyle name="通貨 2 2 9" xfId="363" xr:uid="{EB4367AF-E081-42B7-ACA5-4D69E6F817E7}"/>
    <cellStyle name="通貨 2 2 9 2" xfId="577" xr:uid="{3C66A7D4-842A-4DE6-8616-CEB14E69C42B}"/>
    <cellStyle name="通貨 2 2 9 3" xfId="792" xr:uid="{44FBA22B-3A2A-46A6-A734-C591BC21905B}"/>
    <cellStyle name="通貨 2 3" xfId="144" xr:uid="{650FDEAE-068E-47BE-82EC-209DFD776358}"/>
    <cellStyle name="通貨 2 3 10" xfId="400" xr:uid="{486D9216-4FC7-473C-85B6-ADD3C463173A}"/>
    <cellStyle name="通貨 2 3 11" xfId="615" xr:uid="{0D93AC7A-8904-4B1F-A837-894B57FAF84F}"/>
    <cellStyle name="通貨 2 3 2" xfId="145" xr:uid="{333897BD-E48D-4FEF-B01B-B88F15BB6AAD}"/>
    <cellStyle name="通貨 2 3 2 2" xfId="146" xr:uid="{EF623D43-255C-49A6-8C07-FEB1EEFF7D56}"/>
    <cellStyle name="通貨 2 3 2 2 2" xfId="216" xr:uid="{AAA69859-2E7B-4654-B02D-FE77E6F5D5C1}"/>
    <cellStyle name="通貨 2 3 2 2 2 2" xfId="283" xr:uid="{E5DF2070-D67E-4F7B-BD9B-A0FFE7E6C6C4}"/>
    <cellStyle name="通貨 2 3 2 2 2 2 2" xfId="499" xr:uid="{F71BD484-CCA5-4671-B93F-05091A999C20}"/>
    <cellStyle name="通貨 2 3 2 2 2 2 3" xfId="714" xr:uid="{672F25F2-ECEE-466B-8A05-E6667926B8A2}"/>
    <cellStyle name="通貨 2 3 2 2 2 3" xfId="434" xr:uid="{E2F126CE-E36E-479D-89CE-455FCE2EB413}"/>
    <cellStyle name="通貨 2 3 2 2 2 4" xfId="649" xr:uid="{890E9FC6-8E02-4BE8-B62C-49407560B087}"/>
    <cellStyle name="通貨 2 3 2 2 3" xfId="251" xr:uid="{99557B9C-9DFD-4D38-B9B3-A03F8363966F}"/>
    <cellStyle name="通貨 2 3 2 2 3 2" xfId="467" xr:uid="{2650E55B-041B-49FE-B054-C74C5C43CDB8}"/>
    <cellStyle name="通貨 2 3 2 2 3 3" xfId="682" xr:uid="{729C834E-DF0D-4AC3-8855-103A9B26283C}"/>
    <cellStyle name="通貨 2 3 2 2 4" xfId="314" xr:uid="{910F0EB0-C33A-4958-9E60-32056AED4CF3}"/>
    <cellStyle name="通貨 2 3 2 2 4 2" xfId="529" xr:uid="{E6A17818-6C90-4AFC-9862-A8CEEACEE8AF}"/>
    <cellStyle name="通貨 2 3 2 2 4 3" xfId="744" xr:uid="{237FD66C-8C2C-470D-8D47-F1C082217BD0}"/>
    <cellStyle name="通貨 2 3 2 2 5" xfId="339" xr:uid="{3B23D8DB-4238-43DC-B336-723DA6D1F6FF}"/>
    <cellStyle name="通貨 2 3 2 2 5 2" xfId="554" xr:uid="{92B0D795-663C-46F0-89EB-69CF18938492}"/>
    <cellStyle name="通貨 2 3 2 2 5 3" xfId="769" xr:uid="{BB6919F8-C965-488E-9D30-069CB00F3E5A}"/>
    <cellStyle name="通貨 2 3 2 2 6" xfId="369" xr:uid="{5B37E761-AE8B-4FB5-963C-113DAA825B5B}"/>
    <cellStyle name="通貨 2 3 2 2 6 2" xfId="583" xr:uid="{C001CBCD-9FE5-4BFA-87AA-257F64C91306}"/>
    <cellStyle name="通貨 2 3 2 2 6 3" xfId="798" xr:uid="{ED2343B5-4E64-4F8C-8952-9B57F88B543C}"/>
    <cellStyle name="通貨 2 3 2 2 7" xfId="402" xr:uid="{7A937D3E-08CC-4812-ACBC-5E0B0AAA001C}"/>
    <cellStyle name="通貨 2 3 2 2 8" xfId="617" xr:uid="{488595CF-8B45-457F-B6A5-272553ECD8EE}"/>
    <cellStyle name="通貨 2 3 2 3" xfId="215" xr:uid="{EA576846-F795-411B-A4B6-53BF9AB96F0B}"/>
    <cellStyle name="通貨 2 3 2 3 2" xfId="282" xr:uid="{9DCA7F4E-F8B7-4936-8BA8-C714AB8745C4}"/>
    <cellStyle name="通貨 2 3 2 3 2 2" xfId="498" xr:uid="{FC472B9F-52B9-4F14-BF11-DD36AF63DC84}"/>
    <cellStyle name="通貨 2 3 2 3 2 3" xfId="713" xr:uid="{2AA42D4F-68CB-499F-96FE-0C4BB08A7882}"/>
    <cellStyle name="通貨 2 3 2 3 3" xfId="433" xr:uid="{7BF7EDCF-BD2D-4E33-84C3-C97B88D6485A}"/>
    <cellStyle name="通貨 2 3 2 3 4" xfId="648" xr:uid="{D2B71D07-D2BD-4120-9277-EE75712929B2}"/>
    <cellStyle name="通貨 2 3 2 4" xfId="250" xr:uid="{C13A1B28-4CA3-4022-B28E-9CCE2B1C4B13}"/>
    <cellStyle name="通貨 2 3 2 4 2" xfId="466" xr:uid="{5FD9A86B-9090-4A80-9AC5-455F9733281A}"/>
    <cellStyle name="通貨 2 3 2 4 3" xfId="681" xr:uid="{C8861139-B2F1-4D0F-979D-150AF70488FA}"/>
    <cellStyle name="通貨 2 3 2 5" xfId="313" xr:uid="{AA5C63FE-8E53-49AB-A9D6-93F8C705F55A}"/>
    <cellStyle name="通貨 2 3 2 5 2" xfId="528" xr:uid="{B507F322-7711-44B6-A17B-0027F9F5A681}"/>
    <cellStyle name="通貨 2 3 2 5 3" xfId="743" xr:uid="{F04F3FF9-C480-4D2A-86BA-87D53B07BAAE}"/>
    <cellStyle name="通貨 2 3 2 6" xfId="338" xr:uid="{E68E7EB7-680D-4D46-8519-E41A447EE38D}"/>
    <cellStyle name="通貨 2 3 2 6 2" xfId="553" xr:uid="{49A13D58-D3F9-4086-9FF8-C261995454FE}"/>
    <cellStyle name="通貨 2 3 2 6 3" xfId="768" xr:uid="{CA21FA04-7267-4BA1-A7BB-A30BA6A94585}"/>
    <cellStyle name="通貨 2 3 2 7" xfId="368" xr:uid="{5D587F52-A9D4-407A-8C4D-1252AB405B27}"/>
    <cellStyle name="通貨 2 3 2 7 2" xfId="582" xr:uid="{5D3D1111-6AB3-43DB-80C6-B812CBE0B374}"/>
    <cellStyle name="通貨 2 3 2 7 3" xfId="797" xr:uid="{1C6B281A-BD48-4FB7-BA88-CD28422FF579}"/>
    <cellStyle name="通貨 2 3 2 8" xfId="401" xr:uid="{C153F40A-5EB2-47FF-84C8-A74D73B03CA8}"/>
    <cellStyle name="通貨 2 3 2 9" xfId="616" xr:uid="{CB480BB2-C9C8-44CF-8ACC-71B3F98102D1}"/>
    <cellStyle name="通貨 2 3 3" xfId="147" xr:uid="{8B52CB83-0D0D-4489-81D2-B1308F28BE1D}"/>
    <cellStyle name="通貨 2 3 3 2" xfId="217" xr:uid="{1DE2AB39-750C-4288-96D9-0B39193E6E9B}"/>
    <cellStyle name="通貨 2 3 3 2 2" xfId="284" xr:uid="{0394C0FD-5D12-454F-8B7E-3B92F5F2D37E}"/>
    <cellStyle name="通貨 2 3 3 2 2 2" xfId="500" xr:uid="{F4CA7D64-90DF-480A-9354-7FD6A9B3B14A}"/>
    <cellStyle name="通貨 2 3 3 2 2 3" xfId="715" xr:uid="{339DFBA9-2A39-4ED1-B36C-F6FD1E12E8C0}"/>
    <cellStyle name="通貨 2 3 3 2 3" xfId="435" xr:uid="{8A023FAE-48A4-48A7-80F6-B556A32E4212}"/>
    <cellStyle name="通貨 2 3 3 2 4" xfId="650" xr:uid="{959E3C10-D65E-4738-95D3-095FDEA45154}"/>
    <cellStyle name="通貨 2 3 3 3" xfId="252" xr:uid="{4829A4D0-8257-438F-B254-F69427329387}"/>
    <cellStyle name="通貨 2 3 3 3 2" xfId="468" xr:uid="{1F035C85-C47C-4421-BBFF-2B1969D36040}"/>
    <cellStyle name="通貨 2 3 3 3 3" xfId="683" xr:uid="{25D0A1F6-3EF2-4A10-B4A2-3B0C87231A9D}"/>
    <cellStyle name="通貨 2 3 3 4" xfId="315" xr:uid="{BB7532A1-DCD0-4E07-BF36-E9018C4749C5}"/>
    <cellStyle name="通貨 2 3 3 4 2" xfId="530" xr:uid="{3137CC9E-9052-4310-A710-022B41DF1768}"/>
    <cellStyle name="通貨 2 3 3 4 3" xfId="745" xr:uid="{1E50038B-6E70-4FA6-9216-80E4E3278E96}"/>
    <cellStyle name="通貨 2 3 3 5" xfId="340" xr:uid="{B662C4F0-6472-4F45-BBA0-8B9C9AD5BE3C}"/>
    <cellStyle name="通貨 2 3 3 5 2" xfId="555" xr:uid="{5A7C661D-B5C4-4172-B184-51D595B74CD3}"/>
    <cellStyle name="通貨 2 3 3 5 3" xfId="770" xr:uid="{17FE4683-AA58-4995-A5F6-F6E0AE5089BB}"/>
    <cellStyle name="通貨 2 3 3 6" xfId="370" xr:uid="{0F77974A-D9FC-48D3-A606-7F8611CFA765}"/>
    <cellStyle name="通貨 2 3 3 6 2" xfId="584" xr:uid="{620CB323-BA57-40AB-827B-DDCD7C895D05}"/>
    <cellStyle name="通貨 2 3 3 6 3" xfId="799" xr:uid="{D12031F4-1374-415A-AA08-4265238FEB27}"/>
    <cellStyle name="通貨 2 3 3 7" xfId="403" xr:uid="{B184FF78-0F9A-47EC-8114-D9B5E8C57FDE}"/>
    <cellStyle name="通貨 2 3 3 8" xfId="618" xr:uid="{38AAF6CC-4A59-49F7-BD9D-8A0AFFF78B14}"/>
    <cellStyle name="通貨 2 3 4" xfId="184" xr:uid="{E0AE5732-B631-4EE3-A4C6-A7D364836904}"/>
    <cellStyle name="通貨 2 3 4 2" xfId="231" xr:uid="{03ECCAF3-6928-4C06-A47A-3AA11DEFE83F}"/>
    <cellStyle name="通貨 2 3 4 2 2" xfId="296" xr:uid="{2A130C14-BB0D-4CD6-A0EA-B806A7523D14}"/>
    <cellStyle name="通貨 2 3 4 2 2 2" xfId="512" xr:uid="{92DA31B2-CDD6-43F5-887E-BC2B4F186601}"/>
    <cellStyle name="通貨 2 3 4 2 2 3" xfId="727" xr:uid="{65BC3E6A-A93F-4EB7-BB6F-A68A25D916F3}"/>
    <cellStyle name="通貨 2 3 4 2 3" xfId="447" xr:uid="{4E6469FB-4D27-4F9C-A7B7-9FF6A323AD6D}"/>
    <cellStyle name="通貨 2 3 4 2 4" xfId="662" xr:uid="{D460F526-35BC-4FD0-9D41-F55279342D57}"/>
    <cellStyle name="通貨 2 3 4 3" xfId="264" xr:uid="{CE5F1F01-496C-4354-B3B5-16A295B159D1}"/>
    <cellStyle name="通貨 2 3 4 3 2" xfId="480" xr:uid="{611BB074-CCC6-4CA2-9A7A-E0273E4CE5D4}"/>
    <cellStyle name="通貨 2 3 4 3 3" xfId="695" xr:uid="{4537929B-D4D7-471A-90D1-203BD55EED98}"/>
    <cellStyle name="通貨 2 3 4 4" xfId="327" xr:uid="{FC18DD5E-2A77-44AE-9A3A-99BA5F82D59E}"/>
    <cellStyle name="通貨 2 3 4 4 2" xfId="542" xr:uid="{AAFAF92F-73E6-4A77-84A3-454538C5D56A}"/>
    <cellStyle name="通貨 2 3 4 4 3" xfId="757" xr:uid="{F47D000A-EC8E-42EF-80B4-DD9C397C62AD}"/>
    <cellStyle name="通貨 2 3 4 5" xfId="352" xr:uid="{BCF89E09-2EF4-41EA-AFE5-B9E41D9CC738}"/>
    <cellStyle name="通貨 2 3 4 5 2" xfId="567" xr:uid="{6057AE64-0F2F-47CE-9AA0-D078846DD6B1}"/>
    <cellStyle name="通貨 2 3 4 5 3" xfId="782" xr:uid="{99C36C0F-305C-42F1-9BC4-998A2CD9796B}"/>
    <cellStyle name="通貨 2 3 4 6" xfId="382" xr:uid="{38DB99DE-8F73-4592-BE4F-A2721E1B8EEA}"/>
    <cellStyle name="通貨 2 3 4 6 2" xfId="596" xr:uid="{DC2776CE-9F93-49F8-BF17-71935D7478B7}"/>
    <cellStyle name="通貨 2 3 4 6 3" xfId="811" xr:uid="{485530FA-2FEE-4619-9448-D54966F9F6F9}"/>
    <cellStyle name="通貨 2 3 4 7" xfId="415" xr:uid="{3ADD2CDD-CF85-4E84-A583-4FB426F4F9DA}"/>
    <cellStyle name="通貨 2 3 4 8" xfId="630" xr:uid="{0905AE9D-3A09-4A42-9E1A-ECB2A2233A8D}"/>
    <cellStyle name="通貨 2 3 5" xfId="214" xr:uid="{F9B613F2-C22C-4C1E-AC26-FBF63EBD4FE7}"/>
    <cellStyle name="通貨 2 3 5 2" xfId="281" xr:uid="{09A2889E-B4FB-4B42-BDAE-60BFEED57466}"/>
    <cellStyle name="通貨 2 3 5 2 2" xfId="497" xr:uid="{241BBB07-48E7-4624-9181-F6A5079043C6}"/>
    <cellStyle name="通貨 2 3 5 2 3" xfId="712" xr:uid="{63C70A4F-5639-4040-A5ED-C6561EE791CA}"/>
    <cellStyle name="通貨 2 3 5 3" xfId="432" xr:uid="{D6B3A769-736E-4A16-87C2-D78B7F2DBAD0}"/>
    <cellStyle name="通貨 2 3 5 4" xfId="647" xr:uid="{4E00E752-6AB0-4616-87FB-CC06D8883978}"/>
    <cellStyle name="通貨 2 3 6" xfId="249" xr:uid="{ED6DD1BA-18B4-493D-A2A3-8CC437702C43}"/>
    <cellStyle name="通貨 2 3 6 2" xfId="465" xr:uid="{1B27550A-6148-497F-8DFF-02AFA73EB9D8}"/>
    <cellStyle name="通貨 2 3 6 3" xfId="680" xr:uid="{372BCF4D-15BE-4B76-B3F9-54B0F8F09F13}"/>
    <cellStyle name="通貨 2 3 7" xfId="312" xr:uid="{FBA59910-223C-47DE-A168-20CE1F594117}"/>
    <cellStyle name="通貨 2 3 7 2" xfId="527" xr:uid="{7D343F8B-BF99-408C-B6A2-88322ED53A85}"/>
    <cellStyle name="通貨 2 3 7 3" xfId="742" xr:uid="{3D849885-ADAC-4460-B824-1793AA19E059}"/>
    <cellStyle name="通貨 2 3 8" xfId="337" xr:uid="{D26B24E5-C14B-44C5-9AA5-C50D043F1A90}"/>
    <cellStyle name="通貨 2 3 8 2" xfId="552" xr:uid="{0949E6BE-B66E-4046-8E0F-D34B82DE2B74}"/>
    <cellStyle name="通貨 2 3 8 3" xfId="767" xr:uid="{90E4BE87-C9E0-486A-A883-23795DCF8AB6}"/>
    <cellStyle name="通貨 2 3 9" xfId="367" xr:uid="{9CE778A1-F4E1-46F2-B52B-7253841A5AC1}"/>
    <cellStyle name="通貨 2 3 9 2" xfId="581" xr:uid="{5DBCA497-46C4-4539-A22F-D3EE0046DD9E}"/>
    <cellStyle name="通貨 2 3 9 3" xfId="796" xr:uid="{7BF01718-9E3D-4C22-876E-EE68E2730E49}"/>
    <cellStyle name="通貨 2 4" xfId="148" xr:uid="{8F08402F-28FA-40AF-853D-F1D467045A17}"/>
    <cellStyle name="通貨 2 4 10" xfId="404" xr:uid="{67E966BA-B1F7-4D62-9086-42FDCFBB778F}"/>
    <cellStyle name="通貨 2 4 11" xfId="619" xr:uid="{8E4D3F36-DEEB-49BB-913F-35CD5B09A19F}"/>
    <cellStyle name="通貨 2 4 2" xfId="149" xr:uid="{EBA5E1F7-CC16-4535-AC57-3722D482AEA2}"/>
    <cellStyle name="通貨 2 4 2 2" xfId="150" xr:uid="{757B68F9-B1E3-428E-9910-F9AD9542374D}"/>
    <cellStyle name="通貨 2 4 2 2 2" xfId="220" xr:uid="{6A516E48-9D58-4024-A37F-F260ED8319A9}"/>
    <cellStyle name="通貨 2 4 2 2 2 2" xfId="287" xr:uid="{53FBD68D-DAC3-4742-B690-631886D12217}"/>
    <cellStyle name="通貨 2 4 2 2 2 2 2" xfId="503" xr:uid="{A770BF63-CA2A-4408-B809-43F828958B78}"/>
    <cellStyle name="通貨 2 4 2 2 2 2 3" xfId="718" xr:uid="{DCF6FC6F-FD6A-438D-B33B-33B5745307C6}"/>
    <cellStyle name="通貨 2 4 2 2 2 3" xfId="438" xr:uid="{532BFC2B-EB83-46EB-9465-DC51E449418E}"/>
    <cellStyle name="通貨 2 4 2 2 2 4" xfId="653" xr:uid="{62A72B4B-4806-4502-BF3A-4D076669AFAA}"/>
    <cellStyle name="通貨 2 4 2 2 3" xfId="255" xr:uid="{4B216034-161B-4599-8A6C-FA7F0E2F9441}"/>
    <cellStyle name="通貨 2 4 2 2 3 2" xfId="471" xr:uid="{5981B817-E1DE-4DA9-B919-87C53D3671EF}"/>
    <cellStyle name="通貨 2 4 2 2 3 3" xfId="686" xr:uid="{B5A96170-0B88-4E4C-A0B0-554C5617B8EA}"/>
    <cellStyle name="通貨 2 4 2 2 4" xfId="318" xr:uid="{D4EF5E4D-5E2E-443A-BF16-5C66DA7F7110}"/>
    <cellStyle name="通貨 2 4 2 2 4 2" xfId="533" xr:uid="{6901EFF6-CB5D-4A86-83A8-408F63EDEAEA}"/>
    <cellStyle name="通貨 2 4 2 2 4 3" xfId="748" xr:uid="{C9E717F0-260D-404D-82A6-AF91A20FF8B7}"/>
    <cellStyle name="通貨 2 4 2 2 5" xfId="343" xr:uid="{97AC0F4D-21EB-4362-8CB6-79A2B83E5370}"/>
    <cellStyle name="通貨 2 4 2 2 5 2" xfId="558" xr:uid="{2F436EF8-7005-4FB0-A741-53B4DB33BB7C}"/>
    <cellStyle name="通貨 2 4 2 2 5 3" xfId="773" xr:uid="{F47B55EF-C092-4428-BA0B-30686E815683}"/>
    <cellStyle name="通貨 2 4 2 2 6" xfId="373" xr:uid="{74D9043B-44F7-4875-AAEE-249B43F41ED8}"/>
    <cellStyle name="通貨 2 4 2 2 6 2" xfId="587" xr:uid="{0A794318-48EB-4DC1-A68B-BE79A3F002BE}"/>
    <cellStyle name="通貨 2 4 2 2 6 3" xfId="802" xr:uid="{5E3816AA-66EA-45A7-A418-CC43FAFA8781}"/>
    <cellStyle name="通貨 2 4 2 2 7" xfId="406" xr:uid="{D47058A9-3312-4AF2-A935-380868D3E49D}"/>
    <cellStyle name="通貨 2 4 2 2 8" xfId="621" xr:uid="{9AD0D9E0-773B-4C50-BB71-104A3A4499E1}"/>
    <cellStyle name="通貨 2 4 2 3" xfId="219" xr:uid="{C61E602F-6C22-4C3C-B678-94E682421347}"/>
    <cellStyle name="通貨 2 4 2 3 2" xfId="286" xr:uid="{72EDFB68-A470-4678-9476-F220BC300109}"/>
    <cellStyle name="通貨 2 4 2 3 2 2" xfId="502" xr:uid="{719D0CA9-7270-42DA-BFAA-2BDECDD57C8D}"/>
    <cellStyle name="通貨 2 4 2 3 2 3" xfId="717" xr:uid="{2B9571AC-022C-4EBC-A684-4B71D3AA6C62}"/>
    <cellStyle name="通貨 2 4 2 3 3" xfId="437" xr:uid="{F86E63AA-897D-472D-B7A0-084FD8DF98DD}"/>
    <cellStyle name="通貨 2 4 2 3 4" xfId="652" xr:uid="{F0BEF4B4-EF67-48BE-9D27-F614E6BFD0B0}"/>
    <cellStyle name="通貨 2 4 2 4" xfId="254" xr:uid="{3F6B8B79-06A0-4DA2-8F35-83706CDDC59B}"/>
    <cellStyle name="通貨 2 4 2 4 2" xfId="470" xr:uid="{6027DE47-12FD-407E-8456-8BEA43F4C4D2}"/>
    <cellStyle name="通貨 2 4 2 4 3" xfId="685" xr:uid="{8509AE55-C3C7-4692-B6E2-0B415962D1B6}"/>
    <cellStyle name="通貨 2 4 2 5" xfId="317" xr:uid="{E9343395-AA61-4A01-B1A2-D39F5F6547FC}"/>
    <cellStyle name="通貨 2 4 2 5 2" xfId="532" xr:uid="{745EA573-3855-4C7B-98D5-0DAC68196208}"/>
    <cellStyle name="通貨 2 4 2 5 3" xfId="747" xr:uid="{31D4DF1E-244D-4BBC-A64D-27F0506F0EF6}"/>
    <cellStyle name="通貨 2 4 2 6" xfId="342" xr:uid="{E0881C2C-D0B9-45F3-9035-E8E65ACE35BC}"/>
    <cellStyle name="通貨 2 4 2 6 2" xfId="557" xr:uid="{012EBE75-2B1C-49E0-B6FF-D599A0C5352B}"/>
    <cellStyle name="通貨 2 4 2 6 3" xfId="772" xr:uid="{5995DCB2-04EB-4F70-8619-37F0D118B2C6}"/>
    <cellStyle name="通貨 2 4 2 7" xfId="372" xr:uid="{CF80CB07-BD05-4110-9672-95883B820659}"/>
    <cellStyle name="通貨 2 4 2 7 2" xfId="586" xr:uid="{3A8D0B14-DB4E-4C33-B639-151C3FBC4EA0}"/>
    <cellStyle name="通貨 2 4 2 7 3" xfId="801" xr:uid="{1D3402C8-99F4-49D4-A013-CBB95760EC34}"/>
    <cellStyle name="通貨 2 4 2 8" xfId="405" xr:uid="{8ABB5A04-BA94-41A8-9602-5A1F05A4DC17}"/>
    <cellStyle name="通貨 2 4 2 9" xfId="620" xr:uid="{C74CAE1B-F4A1-4C24-AEF6-CD10D373720B}"/>
    <cellStyle name="通貨 2 4 3" xfId="151" xr:uid="{0DFB6EB1-1B89-4935-9210-AE890A0C99FF}"/>
    <cellStyle name="通貨 2 4 3 2" xfId="221" xr:uid="{6594ADA4-FC1E-4CAD-9320-8A15C146F9E3}"/>
    <cellStyle name="通貨 2 4 3 2 2" xfId="288" xr:uid="{F1ED77F9-B41E-4C02-914F-B5288A59F919}"/>
    <cellStyle name="通貨 2 4 3 2 2 2" xfId="504" xr:uid="{D042781A-5A22-4389-BFAE-004BB9F09B35}"/>
    <cellStyle name="通貨 2 4 3 2 2 3" xfId="719" xr:uid="{DACD87B1-6A7E-4ED4-AE67-74C71A7DED1C}"/>
    <cellStyle name="通貨 2 4 3 2 3" xfId="439" xr:uid="{65A31313-7C76-431B-BFBC-618CE355C0F9}"/>
    <cellStyle name="通貨 2 4 3 2 4" xfId="654" xr:uid="{6C7F7238-43A8-42A5-B29D-FD7301D464D5}"/>
    <cellStyle name="通貨 2 4 3 3" xfId="256" xr:uid="{31657853-14DB-4B1E-94D9-6BB13F3AA075}"/>
    <cellStyle name="通貨 2 4 3 3 2" xfId="472" xr:uid="{9CA82AB1-0D75-4309-A367-47B9DE449648}"/>
    <cellStyle name="通貨 2 4 3 3 3" xfId="687" xr:uid="{F32EE905-AA17-46EB-BA40-DC57781B146B}"/>
    <cellStyle name="通貨 2 4 3 4" xfId="319" xr:uid="{2E04D87E-3C31-4AEC-A5FF-07FCCC636A9C}"/>
    <cellStyle name="通貨 2 4 3 4 2" xfId="534" xr:uid="{CD6C916C-A059-487B-93D2-319DC9B7664E}"/>
    <cellStyle name="通貨 2 4 3 4 3" xfId="749" xr:uid="{97A3C794-5C2A-4B52-8B65-C435597CC3AD}"/>
    <cellStyle name="通貨 2 4 3 5" xfId="344" xr:uid="{537F0D06-562B-470C-B069-43AF58843270}"/>
    <cellStyle name="通貨 2 4 3 5 2" xfId="559" xr:uid="{16135F15-E0EF-4759-8969-13E2DDD5602B}"/>
    <cellStyle name="通貨 2 4 3 5 3" xfId="774" xr:uid="{B94C04F7-D7CB-44A9-875C-5988C075DA75}"/>
    <cellStyle name="通貨 2 4 3 6" xfId="374" xr:uid="{16048FCF-38BB-4059-BECA-1352782557C9}"/>
    <cellStyle name="通貨 2 4 3 6 2" xfId="588" xr:uid="{154F1420-B210-4D0F-A81D-B6D934C47B8B}"/>
    <cellStyle name="通貨 2 4 3 6 3" xfId="803" xr:uid="{94810A4E-5216-43CB-9531-D67576FF08B5}"/>
    <cellStyle name="通貨 2 4 3 7" xfId="407" xr:uid="{D62E03A2-70CA-4394-86F6-A73F3D57173D}"/>
    <cellStyle name="通貨 2 4 3 8" xfId="622" xr:uid="{7A466E55-5D72-43BA-A890-CF28793FAA51}"/>
    <cellStyle name="通貨 2 4 4" xfId="185" xr:uid="{AB9DF7C1-5E17-4EB8-A826-E8C54748DA39}"/>
    <cellStyle name="通貨 2 4 4 2" xfId="232" xr:uid="{7F3B0133-AD78-45A5-9136-60D0453BF11D}"/>
    <cellStyle name="通貨 2 4 4 2 2" xfId="297" xr:uid="{F11BBCD5-9F4C-4007-8696-16629BAF5884}"/>
    <cellStyle name="通貨 2 4 4 2 2 2" xfId="513" xr:uid="{6102EC8E-AAEF-43A5-A79D-23810CB14338}"/>
    <cellStyle name="通貨 2 4 4 2 2 3" xfId="728" xr:uid="{9403561B-56CF-4C4F-AF99-C5DC4B56D571}"/>
    <cellStyle name="通貨 2 4 4 2 3" xfId="448" xr:uid="{82B99B2B-2C2E-4A86-87D5-C7B06239FFDA}"/>
    <cellStyle name="通貨 2 4 4 2 4" xfId="663" xr:uid="{A91D41D9-02DE-4939-8D0C-75EA5DFF8FBF}"/>
    <cellStyle name="通貨 2 4 4 3" xfId="265" xr:uid="{7B2F73C7-3139-4190-9297-7454EA8F0580}"/>
    <cellStyle name="通貨 2 4 4 3 2" xfId="481" xr:uid="{8022B75F-8351-432F-B577-36A5571CCCA6}"/>
    <cellStyle name="通貨 2 4 4 3 3" xfId="696" xr:uid="{D690C47F-32FC-4CAD-9B85-B6CFD81A16F6}"/>
    <cellStyle name="通貨 2 4 4 4" xfId="328" xr:uid="{AB9F7795-B793-46A9-BA64-C14378CBD461}"/>
    <cellStyle name="通貨 2 4 4 4 2" xfId="543" xr:uid="{0A9559EE-1FCA-4A17-B163-A126519664E6}"/>
    <cellStyle name="通貨 2 4 4 4 3" xfId="758" xr:uid="{586A151E-DF0B-49FD-BB4B-3BDE7CB5E2B7}"/>
    <cellStyle name="通貨 2 4 4 5" xfId="353" xr:uid="{C1D22A8D-576D-4A3A-9174-ADF543BB6C9D}"/>
    <cellStyle name="通貨 2 4 4 5 2" xfId="568" xr:uid="{78ACF5B1-03B1-413E-99DE-27E5CE9EDCD5}"/>
    <cellStyle name="通貨 2 4 4 5 3" xfId="783" xr:uid="{6268012A-8C53-4AF0-9403-D6629B2B6B8F}"/>
    <cellStyle name="通貨 2 4 4 6" xfId="383" xr:uid="{9F2CBE32-5700-4B8D-91BF-33D7444F31BA}"/>
    <cellStyle name="通貨 2 4 4 6 2" xfId="597" xr:uid="{F75C90F7-02F5-4879-B1C2-C3EC54564F98}"/>
    <cellStyle name="通貨 2 4 4 6 3" xfId="812" xr:uid="{233FB9C4-13B4-43B2-BEA7-A47EF42BA6D7}"/>
    <cellStyle name="通貨 2 4 4 7" xfId="416" xr:uid="{59A02F24-B090-4FB4-BDC4-D27DCC389459}"/>
    <cellStyle name="通貨 2 4 4 8" xfId="631" xr:uid="{871A5EF1-963E-44AD-B540-FD5461EC828D}"/>
    <cellStyle name="通貨 2 4 5" xfId="218" xr:uid="{FE6A79CA-C725-4129-BAB5-FFE48A580E1D}"/>
    <cellStyle name="通貨 2 4 5 2" xfId="285" xr:uid="{07DC02D0-EE80-4CEB-9CD2-2C1995D68053}"/>
    <cellStyle name="通貨 2 4 5 2 2" xfId="501" xr:uid="{4679C679-4ED0-40B4-B5DF-B28383D1AC04}"/>
    <cellStyle name="通貨 2 4 5 2 3" xfId="716" xr:uid="{C3A1CC76-F890-4078-BF87-202BD16DC00D}"/>
    <cellStyle name="通貨 2 4 5 3" xfId="436" xr:uid="{A69908C8-9C1C-44A7-A5D9-59AA0834A086}"/>
    <cellStyle name="通貨 2 4 5 4" xfId="651" xr:uid="{2B91EBCA-F982-42BD-947B-CD69D1F2A25B}"/>
    <cellStyle name="通貨 2 4 6" xfId="253" xr:uid="{08DEC721-8EE6-4B20-91F2-24D3FBA8F092}"/>
    <cellStyle name="通貨 2 4 6 2" xfId="469" xr:uid="{9F1B711B-3881-4144-9716-57CAA7483D91}"/>
    <cellStyle name="通貨 2 4 6 3" xfId="684" xr:uid="{E4CA7381-0759-487C-A569-8F2D4ED6E710}"/>
    <cellStyle name="通貨 2 4 7" xfId="316" xr:uid="{3F2C84BD-3C5C-4931-BEBA-DEE0F68014DA}"/>
    <cellStyle name="通貨 2 4 7 2" xfId="531" xr:uid="{4CDC5A51-F914-4F8E-A5BF-AD1548180F56}"/>
    <cellStyle name="通貨 2 4 7 3" xfId="746" xr:uid="{F9C9D0C4-9F87-426E-B1A1-75695849A344}"/>
    <cellStyle name="通貨 2 4 8" xfId="341" xr:uid="{3AF970E4-B175-484D-B235-3B68B117366D}"/>
    <cellStyle name="通貨 2 4 8 2" xfId="556" xr:uid="{AE5E6293-8653-4821-AC6B-96BECE31A830}"/>
    <cellStyle name="通貨 2 4 8 3" xfId="771" xr:uid="{37B40391-0463-4199-A06A-822B9CD1F6AF}"/>
    <cellStyle name="通貨 2 4 9" xfId="371" xr:uid="{3D98B601-CCC3-4639-B2DC-E622F10DF4A1}"/>
    <cellStyle name="通貨 2 4 9 2" xfId="585" xr:uid="{CE54CC98-4064-4868-836D-F5967316B629}"/>
    <cellStyle name="通貨 2 4 9 3" xfId="800" xr:uid="{D19084D1-6296-43EC-8FD3-6F56853BC25B}"/>
    <cellStyle name="通貨 2 5" xfId="152" xr:uid="{47C87882-4786-410D-8F54-495FB85A9B80}"/>
    <cellStyle name="通貨 2 5 2" xfId="153" xr:uid="{25489044-852D-4711-BCF3-A65C37AEB2F2}"/>
    <cellStyle name="通貨 2 5 2 2" xfId="223" xr:uid="{969E1F1C-38D2-46F6-A62B-78E0C469DBB5}"/>
    <cellStyle name="通貨 2 5 2 2 2" xfId="290" xr:uid="{D1AFD251-ABAD-4172-BCF4-59042C03941A}"/>
    <cellStyle name="通貨 2 5 2 2 2 2" xfId="506" xr:uid="{2F3880E4-CE0D-4306-9EE9-7994C3D6C40F}"/>
    <cellStyle name="通貨 2 5 2 2 2 3" xfId="721" xr:uid="{8E04AF2A-59DE-400E-B78E-69BF2B987356}"/>
    <cellStyle name="通貨 2 5 2 2 3" xfId="441" xr:uid="{AC4C9E6F-B69B-40DD-BA7D-E8F1F4DE4E82}"/>
    <cellStyle name="通貨 2 5 2 2 4" xfId="656" xr:uid="{F3F5AD2B-62A2-47C9-A5C4-E8FEA1472A35}"/>
    <cellStyle name="通貨 2 5 2 3" xfId="258" xr:uid="{73709641-A868-472C-A144-55A887684D18}"/>
    <cellStyle name="通貨 2 5 2 3 2" xfId="474" xr:uid="{50D9E5B8-CE57-4F21-AECD-238133510832}"/>
    <cellStyle name="通貨 2 5 2 3 3" xfId="689" xr:uid="{17E4F6B9-F5B3-42C3-96C7-B191A5E828A4}"/>
    <cellStyle name="通貨 2 5 2 4" xfId="321" xr:uid="{49846C8B-8F59-4ABB-845A-26F12EA68ED6}"/>
    <cellStyle name="通貨 2 5 2 4 2" xfId="536" xr:uid="{48812203-ECFF-496A-A4EF-6F4324A625AF}"/>
    <cellStyle name="通貨 2 5 2 4 3" xfId="751" xr:uid="{697A5833-D97D-409A-AC2A-7F6280CCD6E5}"/>
    <cellStyle name="通貨 2 5 2 5" xfId="346" xr:uid="{3A64743F-A93D-4D82-B9E4-DD59BE535B5C}"/>
    <cellStyle name="通貨 2 5 2 5 2" xfId="561" xr:uid="{D58C1759-1AEC-4DBF-A08F-C17511F05EB5}"/>
    <cellStyle name="通貨 2 5 2 5 3" xfId="776" xr:uid="{B930BA60-E86E-427C-8E91-CFFDA514C5C9}"/>
    <cellStyle name="通貨 2 5 2 6" xfId="376" xr:uid="{2177CB4D-003F-4F91-802F-66FAB055600B}"/>
    <cellStyle name="通貨 2 5 2 6 2" xfId="590" xr:uid="{1A2D92C2-F307-4F77-9594-1FD2E30AD193}"/>
    <cellStyle name="通貨 2 5 2 6 3" xfId="805" xr:uid="{2C8E180F-62F7-4F2E-AB1F-BDE4099BE15C}"/>
    <cellStyle name="通貨 2 5 2 7" xfId="409" xr:uid="{208D7AAD-8DB9-4296-A5ED-14A030D5E2C6}"/>
    <cellStyle name="通貨 2 5 2 8" xfId="624" xr:uid="{2303DC86-010F-42A9-A8F3-1DFADBBBBD2D}"/>
    <cellStyle name="通貨 2 5 3" xfId="222" xr:uid="{3CD56A4E-3D3D-4480-83AC-6F708E91F253}"/>
    <cellStyle name="通貨 2 5 3 2" xfId="289" xr:uid="{9D237DF2-1DD6-46D2-8514-D010BA6AB6D6}"/>
    <cellStyle name="通貨 2 5 3 2 2" xfId="505" xr:uid="{BC7E2480-6FDC-43CE-87E9-ABB2E98A1283}"/>
    <cellStyle name="通貨 2 5 3 2 3" xfId="720" xr:uid="{827E512F-6F7A-4014-B543-A9A7215F9EB7}"/>
    <cellStyle name="通貨 2 5 3 3" xfId="440" xr:uid="{DA10F060-EE3F-4571-91AF-45779CF74FD2}"/>
    <cellStyle name="通貨 2 5 3 4" xfId="655" xr:uid="{9ADFAF29-0A59-41CD-ABDB-29E584BD6B34}"/>
    <cellStyle name="通貨 2 5 4" xfId="257" xr:uid="{47299517-E449-4DB4-A625-1CF468981797}"/>
    <cellStyle name="通貨 2 5 4 2" xfId="473" xr:uid="{306FDC9A-2C94-45C2-8B94-4D06D40F576E}"/>
    <cellStyle name="通貨 2 5 4 3" xfId="688" xr:uid="{2A0603BC-0A5F-472E-8B5F-F73975BB8802}"/>
    <cellStyle name="通貨 2 5 5" xfId="320" xr:uid="{A11E24D6-D2E9-41D2-9E19-681BE8F4FFE2}"/>
    <cellStyle name="通貨 2 5 5 2" xfId="535" xr:uid="{88D63977-038E-4E63-BC87-7E708167449F}"/>
    <cellStyle name="通貨 2 5 5 3" xfId="750" xr:uid="{9BB91950-2FCA-48DA-A5B2-78AD27CCECCC}"/>
    <cellStyle name="通貨 2 5 6" xfId="345" xr:uid="{7E145C9F-BDE7-4AB1-B519-F85B988D49F3}"/>
    <cellStyle name="通貨 2 5 6 2" xfId="560" xr:uid="{4ED51E62-5628-449C-AE43-F5E5C336371C}"/>
    <cellStyle name="通貨 2 5 6 3" xfId="775" xr:uid="{90D9361B-6F88-4F94-A616-51E3969D2B30}"/>
    <cellStyle name="通貨 2 5 7" xfId="375" xr:uid="{8F68169F-B6C4-42FB-989F-53C0BDB11615}"/>
    <cellStyle name="通貨 2 5 7 2" xfId="589" xr:uid="{257C90B9-CB90-4D68-8D88-18C364D5C3F3}"/>
    <cellStyle name="通貨 2 5 7 3" xfId="804" xr:uid="{6A1803AA-7712-4435-8413-23DDCCB2B352}"/>
    <cellStyle name="通貨 2 5 8" xfId="408" xr:uid="{6B2706F2-7C07-4C10-98AF-07B09AA9528F}"/>
    <cellStyle name="通貨 2 5 9" xfId="623" xr:uid="{2399CF49-2B8B-4999-824A-AD091565CCA3}"/>
    <cellStyle name="通貨 2 6" xfId="154" xr:uid="{F55AC5D4-443E-430C-899B-3D18178786B6}"/>
    <cellStyle name="通貨 2 6 2" xfId="224" xr:uid="{96EEE508-8CC2-4CF5-BA16-3F59B4207D67}"/>
    <cellStyle name="通貨 2 6 2 2" xfId="291" xr:uid="{F5F5BC79-56CD-442C-AE83-78FBE4240DA3}"/>
    <cellStyle name="通貨 2 6 2 2 2" xfId="507" xr:uid="{295090A8-4BFB-447A-B110-22897DFB8A4F}"/>
    <cellStyle name="通貨 2 6 2 2 3" xfId="722" xr:uid="{79A03D85-B821-4866-B8E5-54DC64D31A10}"/>
    <cellStyle name="通貨 2 6 2 3" xfId="442" xr:uid="{FF4DFEA1-85EB-45B6-AADD-F13CCC6BC631}"/>
    <cellStyle name="通貨 2 6 2 4" xfId="657" xr:uid="{A852270D-8E7A-40AE-B739-B20D0305D169}"/>
    <cellStyle name="通貨 2 6 3" xfId="259" xr:uid="{4253E0BE-F84B-48BA-AE82-17AB13B18053}"/>
    <cellStyle name="通貨 2 6 3 2" xfId="475" xr:uid="{5E0073FD-33D1-43D9-9111-99841C675E60}"/>
    <cellStyle name="通貨 2 6 3 3" xfId="690" xr:uid="{29DBA653-8D46-4486-AC87-8B69506BF08B}"/>
    <cellStyle name="通貨 2 6 4" xfId="322" xr:uid="{99D74A7F-2D0E-4552-B1DA-04B119F5316D}"/>
    <cellStyle name="通貨 2 6 4 2" xfId="537" xr:uid="{23DB3C06-9D79-4B81-AC3D-7383C46CD9CC}"/>
    <cellStyle name="通貨 2 6 4 3" xfId="752" xr:uid="{A22C5A10-5BA6-4806-977E-C679D0F7906D}"/>
    <cellStyle name="通貨 2 6 5" xfId="347" xr:uid="{C23DB5A8-E2EA-406D-87FF-169EB55F763C}"/>
    <cellStyle name="通貨 2 6 5 2" xfId="562" xr:uid="{DB9671B6-C1E1-4119-86A2-BA55BC90DF65}"/>
    <cellStyle name="通貨 2 6 5 3" xfId="777" xr:uid="{DE992E99-26AB-428C-A386-F0640D1B13D4}"/>
    <cellStyle name="通貨 2 6 6" xfId="377" xr:uid="{1A417EFF-DD1C-47FB-9AD8-684BE314CF61}"/>
    <cellStyle name="通貨 2 6 6 2" xfId="591" xr:uid="{31C58F1F-6537-422F-8B63-00C85C9BBA36}"/>
    <cellStyle name="通貨 2 6 6 3" xfId="806" xr:uid="{3FBBE038-B102-481E-9AEC-A046C2E9DDE7}"/>
    <cellStyle name="通貨 2 6 7" xfId="410" xr:uid="{9948B6EA-6CF4-4FD0-8FB4-F5F616304C09}"/>
    <cellStyle name="通貨 2 6 8" xfId="625" xr:uid="{AB4F5228-75C0-43AA-BE01-43C468925A43}"/>
    <cellStyle name="通貨 2 7" xfId="182" xr:uid="{B117C7FF-7ABA-4C16-BB1E-EDC78380BB3D}"/>
    <cellStyle name="通貨 2 7 2" xfId="229" xr:uid="{3ADBF65E-E7E0-4515-BEA5-211F7FACF34E}"/>
    <cellStyle name="通貨 2 7 2 2" xfId="294" xr:uid="{8557FBFB-FA67-4053-BA2B-6154504918C8}"/>
    <cellStyle name="通貨 2 7 2 2 2" xfId="510" xr:uid="{075FF79B-BB7F-43CA-BFAA-CF768808B1CD}"/>
    <cellStyle name="通貨 2 7 2 2 3" xfId="725" xr:uid="{D48961D5-6258-4DA4-8ABD-F92C9D3171A5}"/>
    <cellStyle name="通貨 2 7 2 3" xfId="445" xr:uid="{DEB1939F-2BFF-4F44-B6E8-5EDB575B88EB}"/>
    <cellStyle name="通貨 2 7 2 4" xfId="660" xr:uid="{36293918-0B35-4224-8D0F-4C47DD5BE6C7}"/>
    <cellStyle name="通貨 2 7 3" xfId="262" xr:uid="{3824767A-936B-40E3-9F20-FB02DCDEC0D6}"/>
    <cellStyle name="通貨 2 7 3 2" xfId="478" xr:uid="{246F0D01-C2C1-48D6-959F-3FEB3B13F003}"/>
    <cellStyle name="通貨 2 7 3 3" xfId="693" xr:uid="{300E7235-A202-4AF3-B67C-8AAA210C66F1}"/>
    <cellStyle name="通貨 2 7 4" xfId="325" xr:uid="{5947A170-4DF6-4119-8EC8-D1DECE886F82}"/>
    <cellStyle name="通貨 2 7 4 2" xfId="540" xr:uid="{BB0C5BA2-5C82-4C25-A08F-8A49319FE023}"/>
    <cellStyle name="通貨 2 7 4 3" xfId="755" xr:uid="{B37F2C29-2AED-4E3B-BF6C-60163C2E76A2}"/>
    <cellStyle name="通貨 2 7 5" xfId="350" xr:uid="{9D6F3C46-6F45-46BF-B027-5E2B4C808EAC}"/>
    <cellStyle name="通貨 2 7 5 2" xfId="565" xr:uid="{E9D85B4E-66C5-4EC0-8888-CD8683EB92E8}"/>
    <cellStyle name="通貨 2 7 5 3" xfId="780" xr:uid="{2A19C5F3-59E1-4DDA-A9AC-136123C87CEE}"/>
    <cellStyle name="通貨 2 7 6" xfId="380" xr:uid="{C31E6FFF-A55B-4352-A753-0A32774B7840}"/>
    <cellStyle name="通貨 2 7 6 2" xfId="594" xr:uid="{ADBE3E15-1BF2-4038-BA4C-3E99651AB540}"/>
    <cellStyle name="通貨 2 7 6 3" xfId="809" xr:uid="{974CCBB2-9871-4794-BA99-7DE540DB2DB6}"/>
    <cellStyle name="通貨 2 7 7" xfId="413" xr:uid="{969EEC4C-2303-4DE2-8D66-B1F5B0B53F5B}"/>
    <cellStyle name="通貨 2 7 8" xfId="628" xr:uid="{0079D622-EFC7-41E2-BBDA-4E0A75A5209B}"/>
    <cellStyle name="通貨 2 8" xfId="139" xr:uid="{7ACC069C-D419-4176-80A0-CE27DFD38244}"/>
    <cellStyle name="通貨 2 8 2" xfId="209" xr:uid="{A553442C-8837-4A06-AB0E-994668D09104}"/>
    <cellStyle name="通貨 2 8 2 2" xfId="276" xr:uid="{649B6EF6-40A3-422C-8295-59177703DF99}"/>
    <cellStyle name="通貨 2 8 2 2 2" xfId="492" xr:uid="{E4783FE5-4C81-4A03-8565-29216E44A6E6}"/>
    <cellStyle name="通貨 2 8 2 2 3" xfId="707" xr:uid="{B0590879-ABD0-4402-8D68-7D6D89BB5D60}"/>
    <cellStyle name="通貨 2 8 2 3" xfId="427" xr:uid="{B6B02B44-8314-4D23-8675-588809D48372}"/>
    <cellStyle name="通貨 2 8 2 4" xfId="642" xr:uid="{9F557084-3768-4EE1-A8D2-254D21A924B9}"/>
    <cellStyle name="通貨 2 8 3" xfId="244" xr:uid="{3BBC7B98-9836-4232-B49D-62A54621A329}"/>
    <cellStyle name="通貨 2 8 3 2" xfId="460" xr:uid="{5C274317-9B0C-41C3-8DB0-029D9734D5FE}"/>
    <cellStyle name="通貨 2 8 3 3" xfId="675" xr:uid="{318E1652-5531-4495-9A30-45DF211C0D15}"/>
    <cellStyle name="通貨 2 8 4" xfId="332" xr:uid="{59529C45-F6C2-4070-9A77-A2E2818B65D0}"/>
    <cellStyle name="通貨 2 8 4 2" xfId="547" xr:uid="{A54174AC-4014-41B5-9436-565EDFDF4F95}"/>
    <cellStyle name="通貨 2 8 4 3" xfId="762" xr:uid="{9D2549A2-AFCD-48B0-AFCC-CC23DF9D5D9D}"/>
    <cellStyle name="通貨 2 8 5" xfId="395" xr:uid="{36B79154-98B1-4D6D-A6F5-1805726B18FD}"/>
    <cellStyle name="通貨 2 8 6" xfId="610" xr:uid="{938A7115-E0AD-46FC-B110-A4095DBA4B0E}"/>
    <cellStyle name="通貨 2 9" xfId="186" xr:uid="{F3345996-8488-4D32-90A7-1255DB91DEE5}"/>
    <cellStyle name="通貨 2 9 2" xfId="233" xr:uid="{33BD1908-606C-4C63-8130-0F03CBE398F4}"/>
    <cellStyle name="通貨 2 9 2 2" xfId="298" xr:uid="{7C394AF3-2719-4E61-8373-636C91A7C2DE}"/>
    <cellStyle name="通貨 2 9 2 2 2" xfId="514" xr:uid="{29EE7C8A-BDED-4302-AF07-DECB259631D8}"/>
    <cellStyle name="通貨 2 9 2 2 3" xfId="729" xr:uid="{878DC81A-7DCF-4234-B6DF-ADFDBEFA4485}"/>
    <cellStyle name="通貨 2 9 2 3" xfId="449" xr:uid="{3C7A3931-B4ED-4736-89D4-9359EF6D34B0}"/>
    <cellStyle name="通貨 2 9 2 4" xfId="664" xr:uid="{18540CDE-8036-450D-BE16-A5961D875C32}"/>
    <cellStyle name="通貨 2 9 3" xfId="266" xr:uid="{55E9D7DE-3954-494F-B053-257D58BCCCA0}"/>
    <cellStyle name="通貨 2 9 3 2" xfId="482" xr:uid="{E79CA8DE-386B-4652-A952-E9CCE247B250}"/>
    <cellStyle name="通貨 2 9 3 3" xfId="697" xr:uid="{55BA301E-C9E2-474E-A591-2F5ED1165860}"/>
    <cellStyle name="通貨 2 9 4" xfId="354" xr:uid="{E501AA79-C564-4BA9-A9BF-15F92C4C9105}"/>
    <cellStyle name="通貨 2 9 4 2" xfId="569" xr:uid="{B78F5E00-0800-42FA-BFA2-847197BB9BD4}"/>
    <cellStyle name="通貨 2 9 4 3" xfId="784" xr:uid="{7EA89E94-F95C-4D56-A923-1AF5DBE7B0C4}"/>
    <cellStyle name="通貨 2 9 5" xfId="417" xr:uid="{AF4A5687-38DF-4192-8A33-986273F120D0}"/>
    <cellStyle name="通貨 2 9 6" xfId="632" xr:uid="{A49E3C7E-178E-4607-B18E-07623041D775}"/>
    <cellStyle name="通貨 2_結果報告ﾏｽﾀｰ" xfId="155" xr:uid="{89E4E25E-1F60-42DB-B533-25D09586C6A0}"/>
    <cellStyle name="入力 2" xfId="156" xr:uid="{DEE9F802-4627-4FC1-A934-B3E0B0424CF5}"/>
    <cellStyle name="入力 2 2" xfId="225" xr:uid="{E8D553A9-1800-4897-AEB9-7344C9EC149E}"/>
    <cellStyle name="入力 3" xfId="157" xr:uid="{CE7F5849-7C63-4DCA-AE7F-13A1C2052917}"/>
    <cellStyle name="入力 3 2" xfId="226" xr:uid="{FF27D881-60F9-4698-BC20-192842544464}"/>
    <cellStyle name="標準" xfId="0" builtinId="0"/>
    <cellStyle name="標準 10" xfId="158" xr:uid="{87288C91-E239-4A82-8AF8-6885AC9A2391}"/>
    <cellStyle name="標準 11" xfId="14" xr:uid="{A3BDCDD1-43AF-4660-AA96-30986FCE98F5}"/>
    <cellStyle name="標準 11 2" xfId="15" xr:uid="{8E0A8A09-1377-40D4-AD56-F5AC6C5E41AC}"/>
    <cellStyle name="標準 11 3" xfId="179" xr:uid="{CB56AEB6-6B7D-43A8-AF62-B3E3EED1B0B1}"/>
    <cellStyle name="標準 11 3 2" xfId="227" xr:uid="{37605BDB-B024-4565-9566-536A302464AC}"/>
    <cellStyle name="標準 11 3 2 2" xfId="292" xr:uid="{65A89926-760A-48A8-84D9-F5AD42368A53}"/>
    <cellStyle name="標準 11 3 2 2 2" xfId="508" xr:uid="{0E805512-238B-4A25-AD55-F79009603E97}"/>
    <cellStyle name="標準 11 3 2 2 3" xfId="723" xr:uid="{7AB31132-BD40-4806-8C11-10D9A7E0936E}"/>
    <cellStyle name="標準 11 3 2 3" xfId="443" xr:uid="{2D2983FF-4E7E-480A-8F40-D18D3C7626F4}"/>
    <cellStyle name="標準 11 3 2 4" xfId="658" xr:uid="{05BC537D-CDBF-4E33-987E-2217D4E1A721}"/>
    <cellStyle name="標準 11 3 3" xfId="260" xr:uid="{973051C3-7DF8-49FF-9A60-9882BDDA8441}"/>
    <cellStyle name="標準 11 3 3 2" xfId="476" xr:uid="{33AE27C7-025A-4F92-9C73-C53A5310FAC1}"/>
    <cellStyle name="標準 11 3 3 3" xfId="691" xr:uid="{354ED2FC-7120-452D-A807-9FA2526BF0F7}"/>
    <cellStyle name="標準 11 3 4" xfId="348" xr:uid="{C7AD0264-5E76-40B1-8B67-F5C08A606B38}"/>
    <cellStyle name="標準 11 3 4 2" xfId="563" xr:uid="{CB0C7B19-E1B2-4C55-97DB-9D4B227420E8}"/>
    <cellStyle name="標準 11 3 4 3" xfId="778" xr:uid="{BE5DCEDD-3D13-4C70-81CC-7EA3BED6F365}"/>
    <cellStyle name="標準 11 3 5" xfId="411" xr:uid="{DCE39AB2-81FC-4D1A-9BE8-A0BA5F0FE107}"/>
    <cellStyle name="標準 11 3 6" xfId="626" xr:uid="{56FB91EB-D549-4721-BD3B-87CAF2968051}"/>
    <cellStyle name="標準 11 4" xfId="323" xr:uid="{ACBD4D70-8407-47CA-807B-1E219EABECDF}"/>
    <cellStyle name="標準 11 4 2" xfId="538" xr:uid="{A2275695-B198-491A-9524-845A94EA508F}"/>
    <cellStyle name="標準 11 4 3" xfId="753" xr:uid="{BF50F238-906A-4295-94AB-DB3CFB13F935}"/>
    <cellStyle name="標準 11 5" xfId="378" xr:uid="{996538FF-D713-4F7B-A82C-B41FD2C6AC32}"/>
    <cellStyle name="標準 11 5 2" xfId="592" xr:uid="{283C7319-0E5C-40D9-98FC-5DFE8138BE0D}"/>
    <cellStyle name="標準 11 5 3" xfId="807" xr:uid="{E16F414D-C658-4B62-B4CF-02F276A987B6}"/>
    <cellStyle name="標準 12" xfId="181" xr:uid="{1945143F-5860-49C9-93C3-ECAB6D4299B5}"/>
    <cellStyle name="標準 12 2" xfId="228" xr:uid="{3E3A2686-A6C9-4A8E-B890-8A96CE1BA4F2}"/>
    <cellStyle name="標準 12 2 2" xfId="293" xr:uid="{F7325E9B-E5EB-4CB5-9864-8A55EA442BF1}"/>
    <cellStyle name="標準 12 2 2 2" xfId="509" xr:uid="{6F4205F1-2364-4789-8CD9-238C19BB9ACD}"/>
    <cellStyle name="標準 12 2 2 3" xfId="724" xr:uid="{4E681D5F-6BF4-4061-8DCF-E6BABB6E6D6A}"/>
    <cellStyle name="標準 12 2 3" xfId="444" xr:uid="{9A141E2D-E6C8-47B6-99FB-ED73DDD7D504}"/>
    <cellStyle name="標準 12 2 4" xfId="659" xr:uid="{8760F762-7F0F-4785-A597-83D0505A3D4A}"/>
    <cellStyle name="標準 12 3" xfId="261" xr:uid="{54E82028-5A7D-4276-B6AE-A482A9665A14}"/>
    <cellStyle name="標準 12 3 2" xfId="477" xr:uid="{610B23C9-56A4-425E-A450-388AEB1811EE}"/>
    <cellStyle name="標準 12 3 3" xfId="692" xr:uid="{3A35EF33-C293-4746-A0C8-356C9410CEBB}"/>
    <cellStyle name="標準 12 4" xfId="324" xr:uid="{0926E2ED-01BD-477E-BEC2-BC2542F52E32}"/>
    <cellStyle name="標準 12 4 2" xfId="539" xr:uid="{099364DF-87C5-4DC2-B6C9-E410BFD0C3AB}"/>
    <cellStyle name="標準 12 4 3" xfId="754" xr:uid="{0ED3D9F2-9A89-4642-A90C-65B459C7D19A}"/>
    <cellStyle name="標準 12 5" xfId="349" xr:uid="{EDA59761-94A3-41D2-99A8-B920D194F6DC}"/>
    <cellStyle name="標準 12 5 2" xfId="564" xr:uid="{94D42468-147F-4AB5-A334-943264331048}"/>
    <cellStyle name="標準 12 5 3" xfId="779" xr:uid="{1664EFC9-D092-44D8-AE99-3F8C78AF3002}"/>
    <cellStyle name="標準 12 6" xfId="379" xr:uid="{BD9BA1F3-3346-4FAA-9411-B10933460953}"/>
    <cellStyle name="標準 12 6 2" xfId="593" xr:uid="{59528191-6E9E-42C7-8CFF-BED2607EC06F}"/>
    <cellStyle name="標準 12 6 3" xfId="808" xr:uid="{F2A7A867-C054-4C18-A303-9F8FD8620DBB}"/>
    <cellStyle name="標準 12 7" xfId="412" xr:uid="{1944F42B-AB47-42BC-88D7-169C4382DD25}"/>
    <cellStyle name="標準 12 8" xfId="627" xr:uid="{291E4A8D-91D8-45CD-8843-284A3AE8302B}"/>
    <cellStyle name="標準 13" xfId="189" xr:uid="{638A2E9D-693C-4749-BB89-E401BC273011}"/>
    <cellStyle name="標準 13 2" xfId="190" xr:uid="{21C230BC-1FA7-4CDE-BA65-13A66E9FBD34}"/>
    <cellStyle name="標準 13 2 2" xfId="237" xr:uid="{50530B03-7320-466A-93C6-F4FEB31954A9}"/>
    <cellStyle name="標準 13 2 2 2" xfId="302" xr:uid="{E3CD99F4-C3E0-4988-B644-3B649254D645}"/>
    <cellStyle name="標準 13 2 2 2 2" xfId="518" xr:uid="{1CF83B80-C014-4E33-A414-59138D3C188C}"/>
    <cellStyle name="標準 13 2 2 2 3" xfId="733" xr:uid="{0C6F92F5-771A-4709-81BD-A98E5437DC7B}"/>
    <cellStyle name="標準 13 2 2 3" xfId="453" xr:uid="{C735D3CC-C249-4D89-B416-5991FFF52436}"/>
    <cellStyle name="標準 13 2 2 4" xfId="668" xr:uid="{53D9D9F8-2F83-4B30-A9BF-0C08F45BDCA2}"/>
    <cellStyle name="標準 13 2 3" xfId="270" xr:uid="{157D6453-32BE-4D18-8ACC-31EA34AE4F17}"/>
    <cellStyle name="標準 13 2 3 2" xfId="486" xr:uid="{A39342EA-5318-464C-9F2B-9CCF243E49F4}"/>
    <cellStyle name="標準 13 2 3 3" xfId="701" xr:uid="{712D87B3-3B77-46A9-A3C6-64CAEA533200}"/>
    <cellStyle name="標準 13 2 4" xfId="358" xr:uid="{853D41CD-E2EA-4459-AC18-7A8414E0A0BC}"/>
    <cellStyle name="標準 13 2 4 2" xfId="573" xr:uid="{043ADA53-918A-4A3D-A13B-89998A0EFAEB}"/>
    <cellStyle name="標準 13 2 4 3" xfId="788" xr:uid="{CCF866B1-AC4F-4236-8894-D98AF5181B56}"/>
    <cellStyle name="標準 13 2 5" xfId="421" xr:uid="{660E8AF3-3CE5-4DC9-A285-A425E55578B7}"/>
    <cellStyle name="標準 13 2 6" xfId="636" xr:uid="{ABAD29AF-8DFE-490A-9D97-3F1BEEBBBC21}"/>
    <cellStyle name="標準 13 3" xfId="236" xr:uid="{04C21622-9301-43FE-948D-EB6BD74B5E5B}"/>
    <cellStyle name="標準 13 3 2" xfId="301" xr:uid="{36D48D33-C129-4232-8F57-0686DA257EB9}"/>
    <cellStyle name="標準 13 3 2 2" xfId="517" xr:uid="{E463CB80-95A8-45AB-B879-BC1E480EE09D}"/>
    <cellStyle name="標準 13 3 2 3" xfId="732" xr:uid="{A8AFC8EC-9FFA-4E6C-B62B-6C4A45BA1D8A}"/>
    <cellStyle name="標準 13 3 3" xfId="452" xr:uid="{31CD6919-2049-47A9-A7F6-1D07E3CDC4EA}"/>
    <cellStyle name="標準 13 3 4" xfId="667" xr:uid="{B21DE320-1F73-4607-B651-77A351EDD9DC}"/>
    <cellStyle name="標準 13 4" xfId="269" xr:uid="{8DA758D9-9BA3-4C75-AFE4-C3B3102F3C3E}"/>
    <cellStyle name="標準 13 4 2" xfId="485" xr:uid="{07158AF6-1633-48E1-929A-E64B1465D989}"/>
    <cellStyle name="標準 13 4 3" xfId="700" xr:uid="{82356DF1-2713-4C43-929E-D527797C5B0E}"/>
    <cellStyle name="標準 13 5" xfId="357" xr:uid="{1AB1DCA3-0E97-4C5F-9766-3F938343469A}"/>
    <cellStyle name="標準 13 5 2" xfId="572" xr:uid="{57B7907D-B7E8-4468-9F45-6ADF466CA173}"/>
    <cellStyle name="標準 13 5 3" xfId="787" xr:uid="{C33A7F83-939D-414F-9DE2-181370B7EE80}"/>
    <cellStyle name="標準 13 6" xfId="420" xr:uid="{F4FBC510-7957-4BD1-9A5D-EAE17733706A}"/>
    <cellStyle name="標準 13 7" xfId="635" xr:uid="{4B6A03B1-5431-4A59-B479-B97ED142BDD9}"/>
    <cellStyle name="標準 14" xfId="192" xr:uid="{6F3A456F-E8B1-4BEC-A9A0-85B2BF52E7E7}"/>
    <cellStyle name="標準 14 2" xfId="238" xr:uid="{926B94AC-2B1C-46C0-9471-4069EC965C9E}"/>
    <cellStyle name="標準 14 2 2" xfId="303" xr:uid="{28A821C9-23D8-49E4-BAFC-AE89EC757380}"/>
    <cellStyle name="標準 14 2 2 2" xfId="519" xr:uid="{3DAE38E5-97DE-4274-990B-A73240417143}"/>
    <cellStyle name="標準 14 2 2 3" xfId="734" xr:uid="{CF9B553F-7BCE-4EA3-8A49-42D56965AFFF}"/>
    <cellStyle name="標準 14 2 3" xfId="361" xr:uid="{ED1AEFF0-47BB-454C-8BCD-AFB1874231ED}"/>
    <cellStyle name="標準 14 2 3 2" xfId="575" xr:uid="{A7A044C6-C09A-40CB-9519-C048CD59B8E2}"/>
    <cellStyle name="標準 14 2 3 3" xfId="790" xr:uid="{93F83ECB-6FFA-4EAF-9E92-F2CF9C6BFE22}"/>
    <cellStyle name="標準 14 2 4" xfId="454" xr:uid="{B7D9C612-8F69-4A4E-8D69-10889C3740D1}"/>
    <cellStyle name="標準 14 2 5" xfId="669" xr:uid="{FA8913E3-5639-405E-823C-E09718C3B934}"/>
    <cellStyle name="標準 14 3" xfId="271" xr:uid="{582E344E-66FB-44EE-9EB1-EAEC1A6083EF}"/>
    <cellStyle name="標準 14 3 2" xfId="487" xr:uid="{7FCD2E68-1DEF-41A4-80EB-5473F934687F}"/>
    <cellStyle name="標準 14 3 3" xfId="702" xr:uid="{ACA0DADB-01B0-4E9F-AB18-C027182A8AD2}"/>
    <cellStyle name="標準 14 4" xfId="359" xr:uid="{3C51C3AE-5730-4A29-97AB-C49C37CBA067}"/>
    <cellStyle name="標準 14 4 2" xfId="574" xr:uid="{C95C0D40-6871-4760-B69C-7EF73266D6B2}"/>
    <cellStyle name="標準 14 4 3" xfId="789" xr:uid="{D5414C35-F8EA-4378-9BF0-AB76EF6766A8}"/>
    <cellStyle name="標準 14 5" xfId="422" xr:uid="{C433F75A-9344-4138-B2B4-FBC31041F5AD}"/>
    <cellStyle name="標準 14 6" xfId="637" xr:uid="{E598A531-D56A-4E45-8CF0-3D08D31AA74D}"/>
    <cellStyle name="標準 15" xfId="194" xr:uid="{7598C3D6-6686-4A88-AD15-B3F6EF2A061E}"/>
    <cellStyle name="標準 15 2" xfId="239" xr:uid="{0F9666F1-3758-4863-BD32-8741C4937BBA}"/>
    <cellStyle name="標準 15 2 2" xfId="304" xr:uid="{698C3DF6-063D-445D-BFB1-969BD3D8E68F}"/>
    <cellStyle name="標準 15 2 2 2" xfId="520" xr:uid="{F3E1FA06-531D-4CBC-BFA3-5B007F7066E1}"/>
    <cellStyle name="標準 15 2 2 3" xfId="735" xr:uid="{45E78665-33D9-483B-AD80-5ED2CDCD5A5F}"/>
    <cellStyle name="標準 15 2 3" xfId="455" xr:uid="{2B18CA8B-ECA9-4B0D-ABF4-D88D3180AE97}"/>
    <cellStyle name="標準 15 2 4" xfId="670" xr:uid="{29CA5DA3-AEC5-4B7E-B0B7-62E5F385846D}"/>
    <cellStyle name="標準 15 3" xfId="272" xr:uid="{352F986B-3975-4236-8B2E-46007F04473F}"/>
    <cellStyle name="標準 15 3 2" xfId="488" xr:uid="{8DC4F5B2-B580-4ADD-AC6B-915D9D21B409}"/>
    <cellStyle name="標準 15 3 3" xfId="703" xr:uid="{BBFC8851-772E-4983-88CA-625F6535EC4E}"/>
    <cellStyle name="標準 15 4" xfId="423" xr:uid="{B7FA2489-5FCA-47A0-9A2C-C277F6DC1A9D}"/>
    <cellStyle name="標準 15 5" xfId="638" xr:uid="{99426FA0-4861-47A6-A011-9EB7B2A07E48}"/>
    <cellStyle name="標準 16" xfId="196" xr:uid="{E6FA4F5C-FA8B-4F80-B7D0-51F299B8E36E}"/>
    <cellStyle name="標準 16 2" xfId="240" xr:uid="{0D89F300-0075-41F9-A53B-4D36158106DD}"/>
    <cellStyle name="標準 16 2 2" xfId="305" xr:uid="{F500E5ED-C43D-4DF0-A03F-B7219851B3D0}"/>
    <cellStyle name="標準 16 2 2 2" xfId="521" xr:uid="{08EE2B9A-72B9-4FA6-884A-9542B4D35B60}"/>
    <cellStyle name="標準 16 2 2 3" xfId="736" xr:uid="{747E0BEF-6AE7-40CE-94CB-BB6EDBC8B8F5}"/>
    <cellStyle name="標準 16 2 3" xfId="456" xr:uid="{11E5B9EA-BDDA-41F9-A954-4D0DFBA248B1}"/>
    <cellStyle name="標準 16 2 4" xfId="671" xr:uid="{3CD73431-18B6-4F18-89F7-CA8ACDFB96CA}"/>
    <cellStyle name="標準 16 3" xfId="273" xr:uid="{584F1695-E80C-4556-ADFD-2AAE61A3C57C}"/>
    <cellStyle name="標準 16 3 2" xfId="489" xr:uid="{3F688ABB-B62E-4FAC-A84E-66AE2A6AD30D}"/>
    <cellStyle name="標準 16 3 3" xfId="704" xr:uid="{07427478-C623-401D-BDFC-E8869203E833}"/>
    <cellStyle name="標準 16 4" xfId="424" xr:uid="{3B711AB1-5EC4-4BB3-8D63-360E24845553}"/>
    <cellStyle name="標準 16 5" xfId="639" xr:uid="{DDEDB603-7D04-43BB-ADD5-A4AF2A2DA2F5}"/>
    <cellStyle name="標準 17" xfId="241" xr:uid="{4104F6C0-605F-495D-897E-D61C22EF47DC}"/>
    <cellStyle name="標準 17 2" xfId="457" xr:uid="{5A79AA0F-50D5-40A3-B727-8E88275E5D08}"/>
    <cellStyle name="標準 17 3" xfId="672" xr:uid="{0C123AAD-7D89-462F-BBCA-1F8E9203F807}"/>
    <cellStyle name="標準 18" xfId="329" xr:uid="{D1525183-B885-403F-A255-C0075761ED37}"/>
    <cellStyle name="標準 18 2" xfId="544" xr:uid="{3979F637-7A3F-477C-82F0-6878CB61EB0E}"/>
    <cellStyle name="標準 18 3" xfId="759" xr:uid="{D010786F-A7A6-47CA-BA1F-4C5B1718FBBB}"/>
    <cellStyle name="標準 19" xfId="385" xr:uid="{38189932-EBF8-457C-A7D5-7C6ADFC5EE93}"/>
    <cellStyle name="標準 19 2" xfId="598" xr:uid="{A9C14A29-D661-496F-A047-5CF2F1BBED3B}"/>
    <cellStyle name="標準 2" xfId="2" xr:uid="{00000000-0005-0000-0000-000007000000}"/>
    <cellStyle name="標準 2 2" xfId="159" xr:uid="{7CAC2653-F0F9-430F-A46E-AD3A1B4C5DEA}"/>
    <cellStyle name="標準 2 2 2" xfId="8" xr:uid="{00000000-0005-0000-0000-000008000000}"/>
    <cellStyle name="標準 2 2 2 2" xfId="193" xr:uid="{EEF14329-7ED1-46D4-8574-3D055F2684CC}"/>
    <cellStyle name="標準 2 2 2 2 2 2" xfId="384" xr:uid="{AED41D54-201A-4C8F-A14A-732D0393B143}"/>
    <cellStyle name="標準 2 2 3" xfId="10" xr:uid="{00000000-0005-0000-0000-000009000000}"/>
    <cellStyle name="標準 2 3" xfId="160" xr:uid="{FBD2A050-7A8B-47EA-95E6-DAA173205B44}"/>
    <cellStyle name="標準 2 4" xfId="161" xr:uid="{27D9B66C-47B0-49A6-B5D7-825F05744D13}"/>
    <cellStyle name="標準 2 5" xfId="162" xr:uid="{4219FB2B-04CD-4A09-9406-EB2DD1D06ED5}"/>
    <cellStyle name="標準 2 6" xfId="605" xr:uid="{DB448276-D382-49D5-B5FB-9190B279290C}"/>
    <cellStyle name="標準 2_〈提出用〉2017年度第5回シニア委員会･Ｓ･リーグ委員会会議資料" xfId="163" xr:uid="{FD50D71F-55F8-40CF-86B0-428C74B58B99}"/>
    <cellStyle name="標準 20" xfId="389" xr:uid="{05C85CA8-AF84-4992-87BE-9B1BB08C7707}"/>
    <cellStyle name="標準 20 2" xfId="599" xr:uid="{6DABF0C9-91DF-4F59-BA58-71AE2EF237E8}"/>
    <cellStyle name="標準 21" xfId="391" xr:uid="{5125D013-F7D5-48E3-BFDD-85728D41E0B8}"/>
    <cellStyle name="標準 21 2" xfId="600" xr:uid="{4A99202B-0269-4EEC-95AD-4A33C8709951}"/>
    <cellStyle name="標準 22" xfId="601" xr:uid="{3F6FAA87-E210-4642-B521-F733E54311F1}"/>
    <cellStyle name="標準 23" xfId="604" xr:uid="{DAAFC49B-2CDD-4438-977C-442C161A1916}"/>
    <cellStyle name="標準 24" xfId="606" xr:uid="{B5D19E1C-97C9-4366-9254-4260556864CE}"/>
    <cellStyle name="標準 25" xfId="607" xr:uid="{9E2A0063-C5DA-44A0-9A36-38118CD04F07}"/>
    <cellStyle name="標準 3" xfId="12" xr:uid="{D6293937-D7D9-438A-BF44-446521C76D91}"/>
    <cellStyle name="標準 3 10" xfId="609" xr:uid="{A586A0FC-44C8-491D-AA26-411FE2E0DC4F}"/>
    <cellStyle name="標準 3 2" xfId="165" xr:uid="{DB7CEF57-F2B8-4F44-9D24-B3D5070D7017}"/>
    <cellStyle name="標準 3 3" xfId="164" xr:uid="{41601CE0-18BA-45EA-9435-845BCDCC78DC}"/>
    <cellStyle name="標準 3 4" xfId="188" xr:uid="{9D7D0F51-404F-4F9A-B591-1DB62FF96520}"/>
    <cellStyle name="標準 3 4 2" xfId="235" xr:uid="{09291A9F-BE89-4616-9F84-4B713236260B}"/>
    <cellStyle name="標準 3 4 2 2" xfId="300" xr:uid="{929DD8F8-95A2-4FCF-A764-CE8A6D6BF5B3}"/>
    <cellStyle name="標準 3 4 2 2 2" xfId="516" xr:uid="{2D7B6EE8-5089-4266-B499-D93E8E07FD86}"/>
    <cellStyle name="標準 3 4 2 2 3" xfId="731" xr:uid="{28EFD676-5CA8-46A9-AA6A-3010DC0DC9EF}"/>
    <cellStyle name="標準 3 4 2 3" xfId="451" xr:uid="{8F2BD773-C89B-4E0E-8BB1-74A4B4927E1E}"/>
    <cellStyle name="標準 3 4 2 4" xfId="666" xr:uid="{8DBC8201-FDB3-495C-A2F7-419881851122}"/>
    <cellStyle name="標準 3 4 3" xfId="268" xr:uid="{4663A4D0-37F2-45E5-8995-0AD49F219E30}"/>
    <cellStyle name="標準 3 4 3 2" xfId="484" xr:uid="{2B2DE2CC-6F4B-4ECA-9E7F-A5251A850192}"/>
    <cellStyle name="標準 3 4 3 3" xfId="699" xr:uid="{4E07B2EF-302F-4E2C-81F7-B897DC41A654}"/>
    <cellStyle name="標準 3 4 4" xfId="356" xr:uid="{5565CADA-B4BF-410D-B385-8FE219A96CA4}"/>
    <cellStyle name="標準 3 4 4 2" xfId="571" xr:uid="{CE0FC81D-DCC9-466B-8398-1EDA81B8C735}"/>
    <cellStyle name="標準 3 4 4 3" xfId="786" xr:uid="{99F457AA-362D-47E9-B295-ADC297161603}"/>
    <cellStyle name="標準 3 4 5" xfId="419" xr:uid="{919AA5A8-6681-4A14-944C-5B972B480726}"/>
    <cellStyle name="標準 3 4 6" xfId="634" xr:uid="{1E4F28B3-A43A-4648-A718-E98D8D8A5835}"/>
    <cellStyle name="標準 3 5" xfId="195" xr:uid="{1D67FC94-F1B6-4BD5-B014-434A31A4B41A}"/>
    <cellStyle name="標準 3 6" xfId="198" xr:uid="{A9592D7A-541F-4B53-9B44-EF48A1254EEF}"/>
    <cellStyle name="標準 3 6 2" xfId="275" xr:uid="{ADACB046-D2B4-4C3D-A84D-F1B2F7980D45}"/>
    <cellStyle name="標準 3 6 2 2" xfId="491" xr:uid="{03A05EF6-DA35-4A60-AC2D-C04B9F4993FC}"/>
    <cellStyle name="標準 3 6 2 3" xfId="706" xr:uid="{6C290AF9-EAF8-4497-9E30-3A6D65BD7955}"/>
    <cellStyle name="標準 3 6 3" xfId="426" xr:uid="{686566FF-78BD-439F-B109-3E10D649E374}"/>
    <cellStyle name="標準 3 6 4" xfId="641" xr:uid="{6045A6FD-F985-4C6D-A9C1-F4A2DE27A22F}"/>
    <cellStyle name="標準 3 7" xfId="243" xr:uid="{FDFAC550-E692-4CB8-B889-38DF33036BEF}"/>
    <cellStyle name="標準 3 7 2" xfId="459" xr:uid="{A368017E-BD4D-4E45-9CB7-6B30550622C5}"/>
    <cellStyle name="標準 3 7 3" xfId="674" xr:uid="{CE208C45-04F1-41AD-8287-4491C7210FED}"/>
    <cellStyle name="標準 3 8" xfId="331" xr:uid="{3E321261-7B23-4D16-8429-9A8D49F55279}"/>
    <cellStyle name="標準 3 8 2" xfId="546" xr:uid="{66D33C49-9B4E-4667-965B-446DE9D80AD2}"/>
    <cellStyle name="標準 3 8 3" xfId="761" xr:uid="{95DE9B77-B3EB-406B-906B-2CF1427BAE17}"/>
    <cellStyle name="標準 3 9" xfId="394" xr:uid="{19F45203-9716-4F6A-8C6B-F8D15035651A}"/>
    <cellStyle name="標準 3_１８徴罰一覧表" xfId="166" xr:uid="{00CB48D6-38E1-4EBF-84A5-F2A3303E1366}"/>
    <cellStyle name="標準 4" xfId="167" xr:uid="{EE0A910A-D8C5-4A72-9337-76996C80704C}"/>
    <cellStyle name="標準 4 2" xfId="168" xr:uid="{8C5CEEC0-9E38-46CF-B48E-D1BD30C67AFB}"/>
    <cellStyle name="標準 4_0624個人記録一覧" xfId="169" xr:uid="{E1ED9C4A-10E8-42EB-863D-500B8DAA0E87}"/>
    <cellStyle name="標準 5" xfId="170" xr:uid="{DB046010-0DB6-4FC7-B8C7-3DD5C39C983E}"/>
    <cellStyle name="標準 6" xfId="171" xr:uid="{B50FD7F7-0EC0-4DE6-AC30-B50226BB77AD}"/>
    <cellStyle name="標準 7" xfId="172" xr:uid="{9F8822DA-0AE4-47BF-9355-D77A7C6C02D4}"/>
    <cellStyle name="標準 8" xfId="173" xr:uid="{D7B58E22-2254-4C7A-A230-A506EBE4782B}"/>
    <cellStyle name="標準 9" xfId="11" xr:uid="{0DA082E3-5568-42BB-BDBC-CF894B7017CE}"/>
    <cellStyle name="標準 9 2" xfId="174" xr:uid="{BBDA1FFB-2E48-47BD-B634-6C8CF03B989A}"/>
    <cellStyle name="標準_06-Mitsui-Reague" xfId="191" xr:uid="{95EA7FB5-7797-4B20-9D16-2D181A03F193}"/>
    <cellStyle name="標準_06シニアリーグスケジュール予定表" xfId="1" xr:uid="{00000000-0005-0000-0000-00000B000000}"/>
    <cellStyle name="標準_０８年度シニアリーグ要綱" xfId="813" xr:uid="{AB5DD01B-6D77-4C18-BC16-B60568C3482E}"/>
    <cellStyle name="標準_１８年リーグスケジュール・結果" xfId="815" xr:uid="{F28E8672-E707-416B-A7DF-8F66D26F8EBD}"/>
    <cellStyle name="標準_修正２０１３年度公式スケジュール予定" xfId="4" xr:uid="{00000000-0005-0000-0000-00000F000000}"/>
    <cellStyle name="標準_修正番０８年度シニアリーグ要綱_０９年シニアリーグ申込(習志野台クラブシニア）090314" xfId="814" xr:uid="{C211395A-BF06-4D6B-95C6-467F0B0F7C16}"/>
    <cellStyle name="普通" xfId="175" xr:uid="{CB20D406-C398-46E0-AAE9-0EE8BB1F4A56}"/>
    <cellStyle name="未定義" xfId="176" xr:uid="{EB35ACFE-036D-4483-90A0-3BF6C9B9A9AB}"/>
    <cellStyle name="良い 2" xfId="177" xr:uid="{FC15E21E-1437-4E56-B280-A6BB2FABBCE9}"/>
    <cellStyle name="良い 3" xfId="178" xr:uid="{D575AC70-7986-452B-88BC-53552FE21BD5}"/>
  </cellStyles>
  <dxfs count="2383">
    <dxf>
      <font>
        <condense val="0"/>
        <extend val="0"/>
        <color auto="1"/>
      </font>
      <fill>
        <patternFill>
          <bgColor indexed="42"/>
        </patternFill>
      </fill>
    </dxf>
    <dxf>
      <font>
        <condense val="0"/>
        <extend val="0"/>
        <color auto="1"/>
      </font>
      <fill>
        <patternFill>
          <bgColor indexed="47"/>
        </patternFill>
      </fill>
    </dxf>
    <dxf>
      <font>
        <condense val="0"/>
        <extend val="0"/>
        <color indexed="12"/>
      </font>
      <fill>
        <patternFill>
          <bgColor indexed="43"/>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ndense val="0"/>
        <extend val="0"/>
        <color indexed="10"/>
      </font>
      <fill>
        <patternFill>
          <bgColor indexed="42"/>
        </patternFill>
      </fill>
    </dxf>
    <dxf>
      <font>
        <condense val="0"/>
        <extend val="0"/>
        <color indexed="12"/>
      </font>
      <fill>
        <patternFill>
          <bgColor indexed="47"/>
        </patternFill>
      </fill>
    </dxf>
    <dxf>
      <font>
        <condense val="0"/>
        <extend val="0"/>
        <color auto="1"/>
      </font>
      <fill>
        <patternFill>
          <bgColor indexed="42"/>
        </patternFill>
      </fill>
    </dxf>
    <dxf>
      <font>
        <condense val="0"/>
        <extend val="0"/>
        <color auto="1"/>
      </font>
      <fill>
        <patternFill>
          <bgColor indexed="47"/>
        </patternFill>
      </fill>
    </dxf>
    <dxf>
      <font>
        <condense val="0"/>
        <extend val="0"/>
        <color indexed="12"/>
      </font>
      <fill>
        <patternFill>
          <bgColor indexed="43"/>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rgb="FFFFFF99"/>
        </patternFill>
      </fill>
    </dxf>
    <dxf>
      <fill>
        <patternFill>
          <bgColor rgb="FF66CCFF"/>
        </patternFill>
      </fill>
    </dxf>
    <dxf>
      <fill>
        <patternFill>
          <bgColor rgb="FF99FF66"/>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FFFF99"/>
        </patternFill>
      </fill>
    </dxf>
    <dxf>
      <fill>
        <patternFill>
          <bgColor theme="7" tint="0.39994506668294322"/>
        </patternFill>
      </fill>
    </dxf>
    <dxf>
      <font>
        <color rgb="FF9C0006"/>
      </font>
      <fill>
        <patternFill>
          <bgColor rgb="FFFFC7CE"/>
        </patternFill>
      </fill>
    </dxf>
    <dxf>
      <fill>
        <patternFill>
          <bgColor rgb="FF66CCFF"/>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bgColor rgb="FF99FF66"/>
        </patternFill>
      </fill>
    </dxf>
    <dxf>
      <font>
        <color rgb="FF9C0006"/>
      </font>
      <fill>
        <patternFill>
          <bgColor rgb="FFFFC7CE"/>
        </patternFill>
      </fill>
    </dxf>
    <dxf>
      <fill>
        <patternFill>
          <bgColor theme="7" tint="0.39994506668294322"/>
        </patternFill>
      </fill>
    </dxf>
    <dxf>
      <fill>
        <patternFill>
          <bgColor rgb="FFFFFF99"/>
        </patternFill>
      </fill>
    </dxf>
    <dxf>
      <fill>
        <patternFill>
          <bgColor rgb="FF66CCFF"/>
        </patternFill>
      </fill>
    </dxf>
    <dxf>
      <font>
        <color rgb="FF9C0006"/>
      </font>
      <fill>
        <patternFill>
          <bgColor rgb="FFFFC7CE"/>
        </patternFill>
      </fill>
    </dxf>
    <dxf>
      <fill>
        <patternFill>
          <bgColor rgb="FFFFFF99"/>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ill>
        <patternFill>
          <bgColor rgb="FF66CCFF"/>
        </patternFill>
      </fill>
    </dxf>
    <dxf>
      <font>
        <color rgb="FF006100"/>
      </font>
      <fill>
        <patternFill>
          <bgColor rgb="FFC6EFCE"/>
        </patternFill>
      </fill>
    </dxf>
    <dxf>
      <font>
        <color rgb="FF9C5700"/>
      </font>
      <fill>
        <patternFill>
          <bgColor rgb="FFFFEB9C"/>
        </patternFill>
      </fill>
    </dxf>
    <dxf>
      <fill>
        <patternFill>
          <bgColor rgb="FF99FF66"/>
        </patternFill>
      </fill>
    </dxf>
    <dxf>
      <font>
        <color rgb="FF9C0006"/>
      </font>
      <fill>
        <patternFill>
          <bgColor rgb="FFFFC7CE"/>
        </patternFill>
      </fill>
    </dxf>
    <dxf>
      <fill>
        <patternFill>
          <bgColor theme="7" tint="0.39994506668294322"/>
        </patternFill>
      </fill>
    </dxf>
    <dxf>
      <fill>
        <patternFill>
          <bgColor rgb="FFFFFF99"/>
        </patternFill>
      </fill>
    </dxf>
    <dxf>
      <fill>
        <patternFill>
          <bgColor theme="7" tint="0.39994506668294322"/>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ill>
        <patternFill>
          <bgColor rgb="FFFFFF99"/>
        </patternFill>
      </fill>
    </dxf>
    <dxf>
      <fill>
        <patternFill>
          <bgColor rgb="FF66CCFF"/>
        </patternFill>
      </fill>
    </dxf>
    <dxf>
      <fill>
        <patternFill>
          <bgColor rgb="FF99FF66"/>
        </patternFill>
      </fill>
    </dxf>
    <dxf>
      <font>
        <color rgb="FF006100"/>
      </font>
      <fill>
        <patternFill>
          <bgColor rgb="FFC6EFCE"/>
        </patternFill>
      </fill>
    </dxf>
    <dxf>
      <font>
        <color rgb="FF9C0006"/>
      </font>
      <fill>
        <patternFill>
          <bgColor rgb="FFFFC7CE"/>
        </patternFill>
      </fill>
    </dxf>
    <dxf>
      <fill>
        <patternFill>
          <bgColor theme="7" tint="0.39994506668294322"/>
        </patternFill>
      </fill>
    </dxf>
    <dxf>
      <fill>
        <patternFill>
          <bgColor rgb="FF66CCFF"/>
        </patternFill>
      </fill>
    </dxf>
    <dxf>
      <fill>
        <patternFill>
          <bgColor rgb="FF99FF66"/>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FF99"/>
        </patternFill>
      </fill>
    </dxf>
    <dxf>
      <font>
        <color rgb="FF9C0006"/>
      </font>
      <fill>
        <patternFill>
          <bgColor rgb="FFFFC7CE"/>
        </patternFill>
      </fill>
    </dxf>
    <dxf>
      <fill>
        <patternFill>
          <bgColor rgb="FF66CCFF"/>
        </patternFill>
      </fill>
    </dxf>
    <dxf>
      <fill>
        <patternFill>
          <bgColor rgb="FF99FF66"/>
        </patternFill>
      </fill>
    </dxf>
    <dxf>
      <font>
        <color rgb="FF006100"/>
      </font>
      <fill>
        <patternFill>
          <bgColor rgb="FFC6EFCE"/>
        </patternFill>
      </fill>
    </dxf>
    <dxf>
      <font>
        <color rgb="FF9C5700"/>
      </font>
      <fill>
        <patternFill>
          <bgColor rgb="FFFFEB9C"/>
        </patternFill>
      </fill>
    </dxf>
    <dxf>
      <fill>
        <patternFill>
          <bgColor rgb="FFFFFF99"/>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rgb="FFFFFF99"/>
        </patternFill>
      </fill>
    </dxf>
    <dxf>
      <fill>
        <patternFill>
          <bgColor rgb="FF66CCFF"/>
        </patternFill>
      </fill>
    </dxf>
    <dxf>
      <fill>
        <patternFill>
          <bgColor rgb="FF99FF66"/>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ill>
        <patternFill>
          <bgColor rgb="FFFFFF99"/>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ill>
        <patternFill>
          <bgColor rgb="FF99FF66"/>
        </patternFill>
      </fill>
    </dxf>
    <dxf>
      <fill>
        <patternFill>
          <bgColor rgb="FF66CCFF"/>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ill>
        <patternFill>
          <bgColor rgb="FF66CCFF"/>
        </patternFill>
      </fill>
    </dxf>
    <dxf>
      <fill>
        <patternFill>
          <bgColor rgb="FF99FF66"/>
        </patternFill>
      </fill>
    </dxf>
    <dxf>
      <font>
        <color rgb="FF9C0006"/>
      </font>
      <fill>
        <patternFill>
          <bgColor rgb="FFFFC7CE"/>
        </patternFill>
      </fill>
    </dxf>
    <dxf>
      <fill>
        <patternFill>
          <bgColor theme="7" tint="0.39994506668294322"/>
        </patternFill>
      </fill>
    </dxf>
    <dxf>
      <fill>
        <patternFill>
          <bgColor rgb="FFFFFF99"/>
        </patternFill>
      </fill>
    </dxf>
    <dxf>
      <font>
        <color rgb="FF9C0006"/>
      </font>
      <fill>
        <patternFill>
          <bgColor rgb="FFFFC7CE"/>
        </patternFill>
      </fill>
    </dxf>
    <dxf>
      <fill>
        <patternFill>
          <bgColor rgb="FFFFFF99"/>
        </patternFill>
      </fill>
    </dxf>
    <dxf>
      <fill>
        <patternFill>
          <bgColor theme="7" tint="0.3999450666829432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ont>
        <color rgb="FF9C0006"/>
      </font>
      <fill>
        <patternFill>
          <bgColor rgb="FFFFC7CE"/>
        </patternFill>
      </fill>
    </dxf>
    <dxf>
      <fill>
        <patternFill>
          <bgColor rgb="FF99FF66"/>
        </patternFill>
      </fill>
    </dxf>
    <dxf>
      <fill>
        <patternFill>
          <bgColor rgb="FFFFFF99"/>
        </patternFill>
      </fill>
    </dxf>
    <dxf>
      <fill>
        <patternFill>
          <bgColor rgb="FF66CCFF"/>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ill>
        <patternFill>
          <bgColor rgb="FF99FF66"/>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7" tint="0.39994506668294322"/>
        </patternFill>
      </fill>
    </dxf>
    <dxf>
      <fill>
        <patternFill>
          <bgColor rgb="FFFFFF99"/>
        </patternFill>
      </fill>
    </dxf>
    <dxf>
      <fill>
        <patternFill>
          <bgColor rgb="FF66CCFF"/>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99FF66"/>
        </patternFill>
      </fill>
    </dxf>
    <dxf>
      <fill>
        <patternFill>
          <bgColor rgb="FF66CCFF"/>
        </patternFill>
      </fill>
    </dxf>
    <dxf>
      <fill>
        <patternFill>
          <bgColor theme="7" tint="0.39994506668294322"/>
        </patternFill>
      </fill>
    </dxf>
    <dxf>
      <font>
        <color rgb="FF9C5700"/>
      </font>
      <fill>
        <patternFill>
          <bgColor rgb="FFFFEB9C"/>
        </patternFill>
      </fill>
    </dxf>
    <dxf>
      <font>
        <color rgb="FF9C0006"/>
      </font>
      <fill>
        <patternFill>
          <bgColor rgb="FFFFC7CE"/>
        </patternFill>
      </fill>
    </dxf>
    <dxf>
      <fill>
        <patternFill>
          <bgColor rgb="FFFFFF99"/>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ont>
        <color rgb="FF9C0006"/>
      </font>
      <fill>
        <patternFill>
          <bgColor rgb="FFFFC7CE"/>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ill>
        <patternFill>
          <bgColor rgb="FFFFFF99"/>
        </patternFill>
      </fill>
    </dxf>
    <dxf>
      <fill>
        <patternFill>
          <bgColor rgb="FF66CCFF"/>
        </patternFill>
      </fill>
    </dxf>
    <dxf>
      <fill>
        <patternFill>
          <bgColor rgb="FF99FF66"/>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theme="7" tint="0.39994506668294322"/>
        </patternFill>
      </fill>
    </dxf>
    <dxf>
      <fill>
        <patternFill>
          <bgColor rgb="FFFFFF99"/>
        </patternFill>
      </fill>
    </dxf>
    <dxf>
      <fill>
        <patternFill>
          <bgColor rgb="FF66CCFF"/>
        </patternFill>
      </fill>
    </dxf>
    <dxf>
      <fill>
        <patternFill>
          <bgColor rgb="FF99FF66"/>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ill>
        <patternFill>
          <bgColor theme="7" tint="0.39994506668294322"/>
        </patternFill>
      </fill>
    </dxf>
    <dxf>
      <font>
        <color rgb="FF006100"/>
      </font>
      <fill>
        <patternFill>
          <bgColor rgb="FFC6EFCE"/>
        </patternFill>
      </fill>
    </dxf>
    <dxf>
      <fill>
        <patternFill>
          <bgColor rgb="FF66CCFF"/>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FFFF9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theme="7" tint="0.39994506668294322"/>
        </patternFill>
      </fill>
    </dxf>
    <dxf>
      <fill>
        <patternFill>
          <bgColor rgb="FFFFFF99"/>
        </patternFill>
      </fill>
    </dxf>
    <dxf>
      <fill>
        <patternFill>
          <bgColor rgb="FF66CCFF"/>
        </patternFill>
      </fill>
    </dxf>
    <dxf>
      <fill>
        <patternFill>
          <bgColor rgb="FF99FF66"/>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rgb="FFFFFF99"/>
        </patternFill>
      </fill>
    </dxf>
    <dxf>
      <fill>
        <patternFill>
          <bgColor rgb="FF66CCFF"/>
        </patternFill>
      </fill>
    </dxf>
    <dxf>
      <fill>
        <patternFill>
          <bgColor rgb="FF99FF66"/>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FFFF99"/>
        </patternFill>
      </fill>
    </dxf>
    <dxf>
      <fill>
        <patternFill>
          <bgColor theme="7" tint="0.3999450666829432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66CCF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rgb="FFFFFF99"/>
        </patternFill>
      </fill>
    </dxf>
    <dxf>
      <fill>
        <patternFill>
          <bgColor rgb="FF99FF66"/>
        </patternFill>
      </fill>
    </dxf>
    <dxf>
      <font>
        <color rgb="FF9C5700"/>
      </font>
      <fill>
        <patternFill>
          <bgColor rgb="FFFFEB9C"/>
        </patternFill>
      </fill>
    </dxf>
    <dxf>
      <fill>
        <patternFill>
          <bgColor rgb="FF66CCFF"/>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7" tint="0.39994506668294322"/>
        </patternFill>
      </fill>
    </dxf>
    <dxf>
      <fill>
        <patternFill>
          <bgColor rgb="FFFFFF99"/>
        </patternFill>
      </fill>
    </dxf>
    <dxf>
      <fill>
        <patternFill>
          <bgColor rgb="FF66CCFF"/>
        </patternFill>
      </fill>
    </dxf>
    <dxf>
      <fill>
        <patternFill>
          <bgColor rgb="FF99FF66"/>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ill>
        <patternFill>
          <bgColor rgb="FFFFFF99"/>
        </patternFill>
      </fill>
    </dxf>
    <dxf>
      <fill>
        <patternFill>
          <bgColor theme="7" tint="0.39994506668294322"/>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99FF66"/>
        </patternFill>
      </fill>
    </dxf>
    <dxf>
      <fill>
        <patternFill>
          <bgColor rgb="FF66CCFF"/>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66CCFF"/>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FF99"/>
        </patternFill>
      </fill>
    </dxf>
    <dxf>
      <fill>
        <patternFill>
          <bgColor rgb="FF99FF66"/>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ill>
        <patternFill>
          <bgColor rgb="FFFFFF99"/>
        </patternFill>
      </fill>
    </dxf>
    <dxf>
      <fill>
        <patternFill>
          <bgColor rgb="FF66CCFF"/>
        </patternFill>
      </fill>
    </dxf>
    <dxf>
      <fill>
        <patternFill>
          <bgColor rgb="FF99FF66"/>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ill>
        <patternFill>
          <bgColor rgb="FFFFFF99"/>
        </patternFill>
      </fill>
    </dxf>
    <dxf>
      <fill>
        <patternFill>
          <bgColor rgb="FF66CCFF"/>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7" tint="0.39994506668294322"/>
        </patternFill>
      </fill>
    </dxf>
    <dxf>
      <fill>
        <patternFill>
          <bgColor rgb="FF99FF66"/>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rgb="FF99FF66"/>
        </patternFill>
      </fill>
    </dxf>
    <dxf>
      <fill>
        <patternFill>
          <bgColor rgb="FF66CCFF"/>
        </patternFill>
      </fill>
    </dxf>
    <dxf>
      <fill>
        <patternFill>
          <bgColor rgb="FFFFFF99"/>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7" tint="0.39994506668294322"/>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ill>
        <patternFill>
          <bgColor rgb="FF66CCFF"/>
        </patternFill>
      </fill>
    </dxf>
    <dxf>
      <fill>
        <patternFill>
          <bgColor rgb="FF99FF66"/>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ill>
        <patternFill>
          <bgColor rgb="FFFFFF99"/>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rgb="FF66CCFF"/>
        </patternFill>
      </fill>
    </dxf>
    <dxf>
      <fill>
        <patternFill>
          <bgColor rgb="FF99FF66"/>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FFF99"/>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rgb="FFFFFF99"/>
        </patternFill>
      </fill>
    </dxf>
    <dxf>
      <fill>
        <patternFill>
          <bgColor rgb="FF66CCFF"/>
        </patternFill>
      </fill>
    </dxf>
    <dxf>
      <fill>
        <patternFill>
          <bgColor rgb="FF99FF66"/>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ill>
        <patternFill>
          <bgColor rgb="FF66CCFF"/>
        </patternFill>
      </fill>
    </dxf>
    <dxf>
      <fill>
        <patternFill>
          <bgColor rgb="FFFFFF99"/>
        </patternFill>
      </fill>
    </dxf>
    <dxf>
      <fill>
        <patternFill>
          <bgColor rgb="FF99FF66"/>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rgb="FF66CCFF"/>
        </patternFill>
      </fill>
    </dxf>
    <dxf>
      <fill>
        <patternFill>
          <bgColor rgb="FFFFFF99"/>
        </patternFill>
      </fill>
    </dxf>
    <dxf>
      <fill>
        <patternFill>
          <bgColor rgb="FF99FF66"/>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ill>
        <patternFill>
          <bgColor rgb="FFFFFF99"/>
        </patternFill>
      </fill>
    </dxf>
    <dxf>
      <fill>
        <patternFill>
          <bgColor rgb="FF66CCFF"/>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99FF66"/>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FFFF99"/>
        </patternFill>
      </fill>
    </dxf>
    <dxf>
      <fill>
        <patternFill>
          <bgColor theme="7" tint="0.39994506668294322"/>
        </patternFill>
      </fill>
    </dxf>
    <dxf>
      <font>
        <color rgb="FF9C0006"/>
      </font>
      <fill>
        <patternFill>
          <bgColor rgb="FFFFC7CE"/>
        </patternFill>
      </fill>
    </dxf>
    <dxf>
      <fill>
        <patternFill>
          <bgColor rgb="FF66CCFF"/>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ill>
        <patternFill>
          <bgColor rgb="FF99FF66"/>
        </patternFill>
      </fill>
    </dxf>
    <dxf>
      <fill>
        <patternFill>
          <bgColor rgb="FF66CCFF"/>
        </patternFill>
      </fill>
    </dxf>
    <dxf>
      <fill>
        <patternFill>
          <bgColor rgb="FFFFFF99"/>
        </patternFill>
      </fill>
    </dxf>
    <dxf>
      <font>
        <color rgb="FF9C0006"/>
      </font>
      <fill>
        <patternFill>
          <bgColor rgb="FFFFC7CE"/>
        </patternFill>
      </fill>
    </dxf>
    <dxf>
      <fill>
        <patternFill>
          <bgColor theme="7" tint="0.3999450666829432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7" tint="0.39994506668294322"/>
        </patternFill>
      </fill>
    </dxf>
    <dxf>
      <fill>
        <patternFill>
          <bgColor rgb="FF66CCFF"/>
        </patternFill>
      </fill>
    </dxf>
    <dxf>
      <fill>
        <patternFill>
          <bgColor rgb="FF99FF66"/>
        </patternFill>
      </fill>
    </dxf>
    <dxf>
      <font>
        <color rgb="FF9C0006"/>
      </font>
      <fill>
        <patternFill>
          <bgColor rgb="FFFFC7CE"/>
        </patternFill>
      </fill>
    </dxf>
    <dxf>
      <fill>
        <patternFill>
          <bgColor rgb="FFFFFF99"/>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ill>
        <patternFill>
          <bgColor rgb="FF99FF66"/>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7" tint="0.39994506668294322"/>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ill>
        <patternFill>
          <bgColor rgb="FF99FF66"/>
        </patternFill>
      </fill>
    </dxf>
    <dxf>
      <fill>
        <patternFill>
          <bgColor rgb="FF66CCFF"/>
        </patternFill>
      </fill>
    </dxf>
    <dxf>
      <fill>
        <patternFill>
          <bgColor rgb="FFFFFF99"/>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rgb="FF99FF66"/>
        </patternFill>
      </fill>
    </dxf>
    <dxf>
      <fill>
        <patternFill>
          <bgColor rgb="FF66CCFF"/>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rgb="FFFFFF99"/>
        </patternFill>
      </fill>
    </dxf>
    <dxf>
      <fill>
        <patternFill>
          <bgColor rgb="FF66CCFF"/>
        </patternFill>
      </fill>
    </dxf>
    <dxf>
      <fill>
        <patternFill>
          <bgColor rgb="FF99FF66"/>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rgb="FFFFFF99"/>
        </patternFill>
      </fill>
    </dxf>
    <dxf>
      <font>
        <color rgb="FF9C0006"/>
      </font>
      <fill>
        <patternFill>
          <bgColor rgb="FFFFC7CE"/>
        </patternFill>
      </fill>
    </dxf>
    <dxf>
      <fill>
        <patternFill>
          <bgColor rgb="FF66CCFF"/>
        </patternFill>
      </fill>
    </dxf>
    <dxf>
      <font>
        <color rgb="FF9C5700"/>
      </font>
      <fill>
        <patternFill>
          <bgColor rgb="FFFFEB9C"/>
        </patternFill>
      </fill>
    </dxf>
    <dxf>
      <font>
        <color rgb="FF006100"/>
      </font>
      <fill>
        <patternFill>
          <bgColor rgb="FFC6EFCE"/>
        </patternFill>
      </fill>
    </dxf>
    <dxf>
      <fill>
        <patternFill>
          <bgColor rgb="FF99FF66"/>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FFFF99"/>
        </patternFill>
      </fill>
    </dxf>
    <dxf>
      <fill>
        <patternFill>
          <bgColor rgb="FF66CCFF"/>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rgb="FF66CCFF"/>
        </patternFill>
      </fill>
    </dxf>
    <dxf>
      <fill>
        <patternFill>
          <bgColor rgb="FF99FF66"/>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FF99"/>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ill>
        <patternFill>
          <bgColor rgb="FFFFFF99"/>
        </patternFill>
      </fill>
    </dxf>
    <dxf>
      <fill>
        <patternFill>
          <bgColor rgb="FF99FF66"/>
        </patternFill>
      </fill>
    </dxf>
    <dxf>
      <font>
        <color rgb="FF9C0006"/>
      </font>
      <fill>
        <patternFill>
          <bgColor rgb="FFFFC7CE"/>
        </patternFill>
      </fill>
    </dxf>
    <dxf>
      <font>
        <color rgb="FF9C5700"/>
      </font>
      <fill>
        <patternFill>
          <bgColor rgb="FFFFEB9C"/>
        </patternFill>
      </fill>
    </dxf>
    <dxf>
      <fill>
        <patternFill>
          <bgColor rgb="FF66CCFF"/>
        </patternFill>
      </fill>
    </dxf>
    <dxf>
      <font>
        <color rgb="FF9C0006"/>
      </font>
      <fill>
        <patternFill>
          <bgColor rgb="FFFFC7CE"/>
        </patternFill>
      </fill>
    </dxf>
    <dxf>
      <fill>
        <patternFill>
          <bgColor theme="7" tint="0.3999450666829432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rgb="FF66CCFF"/>
        </patternFill>
      </fill>
    </dxf>
    <dxf>
      <fill>
        <patternFill>
          <bgColor rgb="FF99FF66"/>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ill>
        <patternFill>
          <bgColor theme="7" tint="0.39994506668294322"/>
        </patternFill>
      </fill>
    </dxf>
    <dxf>
      <fill>
        <patternFill>
          <bgColor rgb="FFFFFF99"/>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FFFF99"/>
        </patternFill>
      </fill>
    </dxf>
    <dxf>
      <fill>
        <patternFill>
          <bgColor rgb="FF66CCFF"/>
        </patternFill>
      </fill>
    </dxf>
    <dxf>
      <fill>
        <patternFill>
          <bgColor theme="7" tint="0.3999450666829432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bgColor rgb="FF99FF66"/>
        </patternFill>
      </fill>
    </dxf>
    <dxf>
      <fill>
        <patternFill>
          <bgColor rgb="FFFFFF99"/>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ill>
        <patternFill>
          <bgColor rgb="FF66CCFF"/>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66CCFF"/>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rgb="FFFFFF99"/>
        </patternFill>
      </fill>
    </dxf>
    <dxf>
      <fill>
        <patternFill>
          <bgColor rgb="FF66CCFF"/>
        </patternFill>
      </fill>
    </dxf>
    <dxf>
      <fill>
        <patternFill>
          <bgColor rgb="FF99FF66"/>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7" tint="0.39994506668294322"/>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rgb="FF66CCFF"/>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theme="7" tint="0.39994506668294322"/>
        </patternFill>
      </fill>
    </dxf>
    <dxf>
      <fill>
        <patternFill>
          <bgColor rgb="FFFFFF99"/>
        </patternFill>
      </fill>
    </dxf>
    <dxf>
      <fill>
        <patternFill>
          <bgColor rgb="FF66CCFF"/>
        </patternFill>
      </fill>
    </dxf>
    <dxf>
      <fill>
        <patternFill>
          <bgColor rgb="FF99FF66"/>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ill>
        <patternFill>
          <bgColor rgb="FF99FF66"/>
        </patternFill>
      </fill>
    </dxf>
    <dxf>
      <fill>
        <patternFill>
          <bgColor rgb="FF66CCFF"/>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rgb="FFFFFF99"/>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ill>
        <patternFill>
          <bgColor theme="7" tint="0.39994506668294322"/>
        </patternFill>
      </fill>
    </dxf>
    <dxf>
      <fill>
        <patternFill>
          <bgColor rgb="FFFFFF99"/>
        </patternFill>
      </fill>
    </dxf>
    <dxf>
      <fill>
        <patternFill>
          <bgColor rgb="FF66CCFF"/>
        </patternFill>
      </fill>
    </dxf>
    <dxf>
      <fill>
        <patternFill>
          <bgColor rgb="FF99FF66"/>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rgb="FFFFFF99"/>
        </patternFill>
      </fill>
    </dxf>
    <dxf>
      <font>
        <color rgb="FF9C0006"/>
      </font>
      <fill>
        <patternFill>
          <bgColor rgb="FFFFC7CE"/>
        </patternFill>
      </fill>
    </dxf>
    <dxf>
      <fill>
        <patternFill>
          <bgColor rgb="FF66CCFF"/>
        </patternFill>
      </fill>
    </dxf>
    <dxf>
      <fill>
        <patternFill>
          <bgColor theme="7" tint="0.3999450666829432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rgb="FFFFFF99"/>
        </patternFill>
      </fill>
    </dxf>
    <dxf>
      <fill>
        <patternFill>
          <bgColor rgb="FF66CCFF"/>
        </patternFill>
      </fill>
    </dxf>
    <dxf>
      <fill>
        <patternFill>
          <bgColor rgb="FF99FF66"/>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rgb="FFFFFF99"/>
        </patternFill>
      </fill>
    </dxf>
    <dxf>
      <fill>
        <patternFill>
          <bgColor rgb="FF66CCFF"/>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99FF66"/>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rgb="FFFFFF99"/>
        </patternFill>
      </fill>
    </dxf>
    <dxf>
      <fill>
        <patternFill>
          <bgColor rgb="FF66CCFF"/>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99FF66"/>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rgb="FFFFFF99"/>
        </patternFill>
      </fill>
    </dxf>
    <dxf>
      <fill>
        <patternFill>
          <bgColor rgb="FF66CCFF"/>
        </patternFill>
      </fill>
    </dxf>
    <dxf>
      <fill>
        <patternFill>
          <bgColor rgb="FF99FF66"/>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ill>
        <patternFill>
          <bgColor rgb="FFFFFF99"/>
        </patternFill>
      </fill>
    </dxf>
    <dxf>
      <fill>
        <patternFill>
          <bgColor theme="7" tint="0.39994506668294322"/>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99FF66"/>
        </patternFill>
      </fill>
    </dxf>
    <dxf>
      <fill>
        <patternFill>
          <bgColor rgb="FF66CCF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ill>
        <patternFill>
          <bgColor rgb="FF99FF66"/>
        </patternFill>
      </fill>
    </dxf>
    <dxf>
      <font>
        <color rgb="FF006100"/>
      </font>
      <fill>
        <patternFill>
          <bgColor rgb="FFC6EFCE"/>
        </patternFill>
      </fill>
    </dxf>
    <dxf>
      <font>
        <color rgb="FF9C5700"/>
      </font>
      <fill>
        <patternFill>
          <bgColor rgb="FFFFEB9C"/>
        </patternFill>
      </fill>
    </dxf>
    <dxf>
      <fill>
        <patternFill>
          <bgColor rgb="FFFFFF99"/>
        </patternFill>
      </fill>
    </dxf>
    <dxf>
      <fill>
        <patternFill>
          <bgColor theme="7" tint="0.39994506668294322"/>
        </patternFill>
      </fill>
    </dxf>
    <dxf>
      <font>
        <color rgb="FF9C0006"/>
      </font>
      <fill>
        <patternFill>
          <bgColor rgb="FFFFC7CE"/>
        </patternFill>
      </fill>
    </dxf>
    <dxf>
      <fill>
        <patternFill>
          <bgColor rgb="FF66CCFF"/>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rgb="FFFFFF99"/>
        </patternFill>
      </fill>
    </dxf>
    <dxf>
      <fill>
        <patternFill>
          <bgColor rgb="FF66CCFF"/>
        </patternFill>
      </fill>
    </dxf>
    <dxf>
      <font>
        <color rgb="FF9C5700"/>
      </font>
      <fill>
        <patternFill>
          <bgColor rgb="FFFFEB9C"/>
        </patternFill>
      </fill>
    </dxf>
    <dxf>
      <font>
        <color rgb="FF9C0006"/>
      </font>
      <fill>
        <patternFill>
          <bgColor rgb="FFFFC7CE"/>
        </patternFill>
      </fill>
    </dxf>
    <dxf>
      <fill>
        <patternFill>
          <bgColor rgb="FF99FF66"/>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ill>
        <patternFill>
          <bgColor theme="7" tint="0.39994506668294322"/>
        </patternFill>
      </fill>
    </dxf>
    <dxf>
      <fill>
        <patternFill>
          <bgColor rgb="FFFFFF99"/>
        </patternFill>
      </fill>
    </dxf>
    <dxf>
      <fill>
        <patternFill>
          <bgColor rgb="FF66CCFF"/>
        </patternFill>
      </fill>
    </dxf>
    <dxf>
      <fill>
        <patternFill>
          <bgColor rgb="FF99FF66"/>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rgb="FFFFFF99"/>
        </patternFill>
      </fill>
    </dxf>
    <dxf>
      <fill>
        <patternFill>
          <bgColor rgb="FF66CCFF"/>
        </patternFill>
      </fill>
    </dxf>
    <dxf>
      <fill>
        <patternFill>
          <bgColor rgb="FF99FF66"/>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rgb="FFFFFF99"/>
        </patternFill>
      </fill>
    </dxf>
    <dxf>
      <fill>
        <patternFill>
          <bgColor rgb="FF66CCFF"/>
        </patternFill>
      </fill>
    </dxf>
    <dxf>
      <fill>
        <patternFill>
          <bgColor rgb="FF99FF66"/>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rgb="FF66CCFF"/>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FFFF99"/>
        </patternFill>
      </fill>
    </dxf>
    <dxf>
      <fill>
        <patternFill>
          <bgColor theme="7" tint="0.39994506668294322"/>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66CCFF"/>
        </patternFill>
      </fill>
    </dxf>
    <dxf>
      <fill>
        <patternFill>
          <bgColor rgb="FF99FF66"/>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7" tint="0.39994506668294322"/>
        </patternFill>
      </fill>
    </dxf>
    <dxf>
      <font>
        <color rgb="FF9C0006"/>
      </font>
      <fill>
        <patternFill>
          <bgColor rgb="FFFFC7CE"/>
        </patternFill>
      </fill>
    </dxf>
    <dxf>
      <fill>
        <patternFill>
          <bgColor rgb="FFFFFF99"/>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ill>
        <patternFill>
          <bgColor rgb="FF99FF66"/>
        </patternFill>
      </fill>
    </dxf>
    <dxf>
      <fill>
        <patternFill>
          <bgColor rgb="FF66CCFF"/>
        </patternFill>
      </fill>
    </dxf>
    <dxf>
      <fill>
        <patternFill>
          <bgColor rgb="FFFFFF99"/>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ill>
        <patternFill>
          <bgColor theme="7" tint="0.3999450666829432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7" tint="0.39994506668294322"/>
        </patternFill>
      </fill>
    </dxf>
    <dxf>
      <fill>
        <patternFill>
          <bgColor rgb="FF66CCFF"/>
        </patternFill>
      </fill>
    </dxf>
    <dxf>
      <fill>
        <patternFill>
          <bgColor rgb="FF99FF66"/>
        </patternFill>
      </fill>
    </dxf>
    <dxf>
      <font>
        <color rgb="FF9C5700"/>
      </font>
      <fill>
        <patternFill>
          <bgColor rgb="FFFFEB9C"/>
        </patternFill>
      </fill>
    </dxf>
    <dxf>
      <font>
        <color rgb="FF9C0006"/>
      </font>
      <fill>
        <patternFill>
          <bgColor rgb="FFFFC7CE"/>
        </patternFill>
      </fill>
    </dxf>
    <dxf>
      <fill>
        <patternFill>
          <bgColor rgb="FFFFFF9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ill>
        <patternFill>
          <bgColor rgb="FFFFFF99"/>
        </patternFill>
      </fill>
    </dxf>
    <dxf>
      <fill>
        <patternFill>
          <bgColor rgb="FF66CCFF"/>
        </patternFill>
      </fill>
    </dxf>
    <dxf>
      <fill>
        <patternFill>
          <bgColor rgb="FF99FF66"/>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rgb="FFFFFF99"/>
        </patternFill>
      </fill>
    </dxf>
    <dxf>
      <fill>
        <patternFill>
          <bgColor rgb="FF66CCFF"/>
        </patternFill>
      </fill>
    </dxf>
    <dxf>
      <fill>
        <patternFill>
          <bgColor rgb="FF99FF66"/>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rgb="FF66CCFF"/>
        </patternFill>
      </fill>
    </dxf>
    <dxf>
      <fill>
        <patternFill>
          <bgColor rgb="FF99FF66"/>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rgb="FFFFFF99"/>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rgb="FF66CCFF"/>
        </patternFill>
      </fill>
    </dxf>
    <dxf>
      <fill>
        <patternFill>
          <bgColor theme="7" tint="0.39994506668294322"/>
        </patternFill>
      </fill>
    </dxf>
    <dxf>
      <fill>
        <patternFill>
          <bgColor rgb="FFFFFF99"/>
        </patternFill>
      </fill>
    </dxf>
    <dxf>
      <fill>
        <patternFill>
          <bgColor rgb="FF99FF66"/>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ill>
        <patternFill>
          <bgColor rgb="FF66CCFF"/>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9FF66"/>
        </patternFill>
      </fill>
    </dxf>
    <dxf>
      <fill>
        <patternFill>
          <bgColor rgb="FFFFFF99"/>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ill>
        <patternFill>
          <bgColor rgb="FF66CCFF"/>
        </patternFill>
      </fill>
    </dxf>
    <dxf>
      <fill>
        <patternFill>
          <bgColor rgb="FF99FF66"/>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FF99"/>
        </patternFill>
      </fill>
    </dxf>
    <dxf>
      <fill>
        <patternFill>
          <bgColor theme="7" tint="0.39994506668294322"/>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colors>
    <mruColors>
      <color rgb="FFCCECFF"/>
      <color rgb="FF99FFCC"/>
      <color rgb="FFFFCC99"/>
      <color rgb="FF0000FF"/>
      <color rgb="FFFF6699"/>
      <color rgb="FFFFC1E0"/>
      <color rgb="FFFA062F"/>
      <color rgb="FFFD97A8"/>
      <color rgb="FFFF99CC"/>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surf.turf.taka@gmail.com" TargetMode="External"/><Relationship Id="rId1" Type="http://schemas.openxmlformats.org/officeDocument/2006/relationships/hyperlink" Target="mailto:ka-inoue@bea.hi-ho.n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2A4A2-2B1D-4509-9F86-0DFB78A58D6D}">
  <sheetPr>
    <tabColor theme="9" tint="-0.249977111117893"/>
  </sheetPr>
  <dimension ref="A1:M188"/>
  <sheetViews>
    <sheetView zoomScale="70" zoomScaleNormal="70" workbookViewId="0">
      <pane xSplit="1" ySplit="2" topLeftCell="B3" activePane="bottomRight" state="frozen"/>
      <selection activeCell="L21" sqref="L21"/>
      <selection pane="topRight" activeCell="L21" sqref="L21"/>
      <selection pane="bottomLeft" activeCell="L21" sqref="L21"/>
      <selection pane="bottomRight"/>
    </sheetView>
  </sheetViews>
  <sheetFormatPr defaultRowHeight="15"/>
  <cols>
    <col min="1" max="1" width="8" style="222" customWidth="1"/>
    <col min="2" max="2" width="13.33203125" style="222" customWidth="1"/>
    <col min="3" max="3" width="18.21875" style="222" customWidth="1"/>
    <col min="4" max="4" width="18.6640625" style="222" customWidth="1"/>
    <col min="5" max="5" width="8" style="222" customWidth="1"/>
    <col min="6" max="6" width="24.77734375" style="222" customWidth="1"/>
    <col min="7" max="7" width="3.33203125" style="222" customWidth="1"/>
    <col min="8" max="9" width="8.88671875" style="226"/>
    <col min="10" max="10" width="15.109375" style="226" customWidth="1"/>
    <col min="11" max="11" width="8.88671875" style="226"/>
    <col min="12" max="12" width="15.109375" style="226" customWidth="1"/>
    <col min="13" max="13" width="13.33203125" style="226" customWidth="1"/>
    <col min="14" max="16384" width="8.88671875" style="226"/>
  </cols>
  <sheetData>
    <row r="1" spans="1:13">
      <c r="B1" s="223" t="s">
        <v>87</v>
      </c>
      <c r="D1" s="224" t="s">
        <v>88</v>
      </c>
      <c r="E1" s="225"/>
      <c r="F1" s="222" t="s">
        <v>89</v>
      </c>
      <c r="I1" s="226" t="s">
        <v>268</v>
      </c>
    </row>
    <row r="2" spans="1:13">
      <c r="A2" s="227" t="s">
        <v>90</v>
      </c>
      <c r="B2" s="227" t="s">
        <v>91</v>
      </c>
      <c r="C2" s="227" t="s">
        <v>92</v>
      </c>
      <c r="D2" s="227" t="s">
        <v>93</v>
      </c>
      <c r="E2" s="228"/>
      <c r="F2" s="227" t="s">
        <v>94</v>
      </c>
      <c r="J2" s="226" t="s">
        <v>229</v>
      </c>
      <c r="K2" s="226" t="s">
        <v>335</v>
      </c>
      <c r="L2" s="226" t="s">
        <v>529</v>
      </c>
      <c r="M2" s="226" t="s">
        <v>530</v>
      </c>
    </row>
    <row r="3" spans="1:13">
      <c r="A3" s="229" t="s">
        <v>95</v>
      </c>
      <c r="B3" s="233" t="s">
        <v>146</v>
      </c>
      <c r="C3" s="229"/>
      <c r="D3" s="229"/>
      <c r="E3" s="230">
        <v>1</v>
      </c>
      <c r="F3" s="229" t="s">
        <v>146</v>
      </c>
      <c r="H3" s="226" t="s">
        <v>96</v>
      </c>
      <c r="I3" s="226">
        <v>1</v>
      </c>
      <c r="J3" s="226" t="s">
        <v>146</v>
      </c>
      <c r="K3" s="226" t="str">
        <f t="shared" ref="K3:K14" si="0">VLOOKUP(J3,$M$3:$M$110,1,FALSE)</f>
        <v>船橋40</v>
      </c>
      <c r="L3" s="226" t="s">
        <v>323</v>
      </c>
      <c r="M3" s="226" t="s">
        <v>146</v>
      </c>
    </row>
    <row r="4" spans="1:13">
      <c r="A4" s="229" t="s">
        <v>95</v>
      </c>
      <c r="B4" s="233" t="s">
        <v>277</v>
      </c>
      <c r="C4" s="229"/>
      <c r="D4" s="229"/>
      <c r="E4" s="230">
        <v>2</v>
      </c>
      <c r="F4" s="229" t="s">
        <v>277</v>
      </c>
      <c r="H4" s="226" t="s">
        <v>96</v>
      </c>
      <c r="I4" s="226">
        <v>2</v>
      </c>
      <c r="J4" s="226" t="s">
        <v>277</v>
      </c>
      <c r="K4" s="226" t="str">
        <f t="shared" si="0"/>
        <v>MVCC</v>
      </c>
      <c r="L4" s="226" t="s">
        <v>531</v>
      </c>
      <c r="M4" s="226" t="s">
        <v>277</v>
      </c>
    </row>
    <row r="5" spans="1:13">
      <c r="A5" s="229" t="s">
        <v>95</v>
      </c>
      <c r="B5" s="233" t="s">
        <v>147</v>
      </c>
      <c r="C5" s="229"/>
      <c r="D5" s="229"/>
      <c r="E5" s="230">
        <v>3</v>
      </c>
      <c r="F5" s="229" t="s">
        <v>147</v>
      </c>
      <c r="H5" s="226" t="s">
        <v>96</v>
      </c>
      <c r="I5" s="226">
        <v>3</v>
      </c>
      <c r="J5" s="226" t="s">
        <v>147</v>
      </c>
      <c r="K5" s="226" t="str">
        <f t="shared" si="0"/>
        <v>MITシニア</v>
      </c>
      <c r="L5" s="226" t="s">
        <v>392</v>
      </c>
      <c r="M5" s="226" t="s">
        <v>147</v>
      </c>
    </row>
    <row r="6" spans="1:13">
      <c r="A6" s="229" t="s">
        <v>95</v>
      </c>
      <c r="B6" s="233" t="s">
        <v>97</v>
      </c>
      <c r="C6" s="229"/>
      <c r="D6" s="229"/>
      <c r="E6" s="230">
        <v>4</v>
      </c>
      <c r="F6" s="229" t="s">
        <v>97</v>
      </c>
      <c r="H6" s="226" t="s">
        <v>96</v>
      </c>
      <c r="I6" s="226">
        <v>4</v>
      </c>
      <c r="J6" s="226" t="s">
        <v>97</v>
      </c>
      <c r="K6" s="226" t="str">
        <f t="shared" si="0"/>
        <v>トキガネ</v>
      </c>
      <c r="L6" s="226" t="s">
        <v>97</v>
      </c>
      <c r="M6" s="226" t="s">
        <v>97</v>
      </c>
    </row>
    <row r="7" spans="1:13">
      <c r="A7" s="229" t="s">
        <v>95</v>
      </c>
      <c r="B7" s="233" t="s">
        <v>179</v>
      </c>
      <c r="C7" s="229"/>
      <c r="D7" s="229"/>
      <c r="E7" s="230">
        <v>5</v>
      </c>
      <c r="F7" s="229" t="s">
        <v>179</v>
      </c>
      <c r="H7" s="226" t="s">
        <v>96</v>
      </c>
      <c r="I7" s="226">
        <v>5</v>
      </c>
      <c r="J7" s="226" t="s">
        <v>179</v>
      </c>
      <c r="K7" s="226" t="str">
        <f t="shared" si="0"/>
        <v>Y-AJA40</v>
      </c>
      <c r="L7" s="226" t="s">
        <v>393</v>
      </c>
      <c r="M7" s="226" t="s">
        <v>179</v>
      </c>
    </row>
    <row r="8" spans="1:13">
      <c r="A8" s="229" t="s">
        <v>95</v>
      </c>
      <c r="B8" s="233" t="s">
        <v>182</v>
      </c>
      <c r="C8" s="229"/>
      <c r="D8" s="229"/>
      <c r="E8" s="230">
        <v>6</v>
      </c>
      <c r="F8" s="229" t="s">
        <v>182</v>
      </c>
      <c r="H8" s="226" t="s">
        <v>96</v>
      </c>
      <c r="I8" s="226">
        <v>6</v>
      </c>
      <c r="J8" s="226" t="s">
        <v>182</v>
      </c>
      <c r="K8" s="226" t="str">
        <f t="shared" si="0"/>
        <v>浦安シ40</v>
      </c>
      <c r="L8" s="226" t="s">
        <v>394</v>
      </c>
      <c r="M8" s="226" t="s">
        <v>182</v>
      </c>
    </row>
    <row r="9" spans="1:13">
      <c r="A9" s="229" t="s">
        <v>95</v>
      </c>
      <c r="B9" s="233" t="s">
        <v>11</v>
      </c>
      <c r="C9" s="229"/>
      <c r="D9" s="229"/>
      <c r="E9" s="230">
        <v>7</v>
      </c>
      <c r="F9" s="229" t="s">
        <v>11</v>
      </c>
      <c r="H9" s="226" t="s">
        <v>96</v>
      </c>
      <c r="I9" s="226">
        <v>7</v>
      </c>
      <c r="J9" s="226" t="s">
        <v>98</v>
      </c>
      <c r="K9" s="226" t="str">
        <f t="shared" si="0"/>
        <v>レーベン</v>
      </c>
      <c r="L9" s="226" t="s">
        <v>98</v>
      </c>
      <c r="M9" s="226" t="s">
        <v>98</v>
      </c>
    </row>
    <row r="10" spans="1:13">
      <c r="A10" s="229" t="s">
        <v>95</v>
      </c>
      <c r="B10" s="233" t="s">
        <v>98</v>
      </c>
      <c r="C10" s="229"/>
      <c r="D10" s="229"/>
      <c r="E10" s="230">
        <v>8</v>
      </c>
      <c r="F10" s="229" t="s">
        <v>98</v>
      </c>
      <c r="H10" s="226" t="s">
        <v>96</v>
      </c>
      <c r="I10" s="226">
        <v>8</v>
      </c>
      <c r="J10" s="226" t="s">
        <v>185</v>
      </c>
      <c r="K10" s="226" t="str">
        <f t="shared" si="0"/>
        <v>商大ク40</v>
      </c>
      <c r="L10" s="226" t="s">
        <v>395</v>
      </c>
      <c r="M10" s="226" t="s">
        <v>185</v>
      </c>
    </row>
    <row r="11" spans="1:13">
      <c r="A11" s="229" t="s">
        <v>95</v>
      </c>
      <c r="B11" s="233" t="s">
        <v>185</v>
      </c>
      <c r="C11" s="229"/>
      <c r="D11" s="229"/>
      <c r="E11" s="230">
        <v>9</v>
      </c>
      <c r="F11" s="229" t="s">
        <v>185</v>
      </c>
      <c r="H11" s="226" t="s">
        <v>96</v>
      </c>
      <c r="I11" s="226">
        <v>9</v>
      </c>
      <c r="J11" s="226" t="s">
        <v>183</v>
      </c>
      <c r="K11" s="226" t="str">
        <f t="shared" si="0"/>
        <v>習台シ40</v>
      </c>
      <c r="L11" s="226" t="s">
        <v>396</v>
      </c>
      <c r="M11" s="226" t="s">
        <v>183</v>
      </c>
    </row>
    <row r="12" spans="1:13">
      <c r="A12" s="229" t="s">
        <v>95</v>
      </c>
      <c r="B12" s="233" t="s">
        <v>183</v>
      </c>
      <c r="C12" s="229"/>
      <c r="D12" s="229"/>
      <c r="E12" s="230">
        <v>10</v>
      </c>
      <c r="F12" s="229" t="s">
        <v>183</v>
      </c>
      <c r="H12" s="226" t="s">
        <v>96</v>
      </c>
      <c r="I12" s="226">
        <v>10</v>
      </c>
      <c r="J12" s="226" t="s">
        <v>11</v>
      </c>
      <c r="K12" s="226" t="str">
        <f t="shared" si="0"/>
        <v>ブラゼンチン</v>
      </c>
      <c r="L12" s="226" t="s">
        <v>11</v>
      </c>
      <c r="M12" s="226" t="s">
        <v>11</v>
      </c>
    </row>
    <row r="13" spans="1:13">
      <c r="A13" s="229" t="s">
        <v>95</v>
      </c>
      <c r="B13" s="233" t="s">
        <v>333</v>
      </c>
      <c r="C13" s="231"/>
      <c r="D13" s="229"/>
      <c r="E13" s="230">
        <v>11</v>
      </c>
      <c r="F13" s="229" t="s">
        <v>333</v>
      </c>
      <c r="H13" s="226" t="s">
        <v>96</v>
      </c>
      <c r="I13" s="226">
        <v>11</v>
      </c>
      <c r="J13" s="226" t="s">
        <v>333</v>
      </c>
      <c r="K13" s="226" t="str">
        <f t="shared" si="0"/>
        <v>市原シニア</v>
      </c>
      <c r="L13" s="226" t="s">
        <v>333</v>
      </c>
      <c r="M13" s="226" t="s">
        <v>333</v>
      </c>
    </row>
    <row r="14" spans="1:13" ht="15.6" thickBot="1">
      <c r="A14" s="232" t="s">
        <v>95</v>
      </c>
      <c r="B14" s="233" t="s">
        <v>186</v>
      </c>
      <c r="C14" s="232"/>
      <c r="D14" s="232"/>
      <c r="E14" s="230">
        <v>12</v>
      </c>
      <c r="F14" s="232" t="s">
        <v>186</v>
      </c>
      <c r="H14" s="226" t="s">
        <v>96</v>
      </c>
      <c r="I14" s="226">
        <v>12</v>
      </c>
      <c r="J14" s="226" t="s">
        <v>186</v>
      </c>
      <c r="K14" s="226" t="str">
        <f t="shared" si="0"/>
        <v>古河シ40</v>
      </c>
      <c r="L14" s="226" t="s">
        <v>397</v>
      </c>
      <c r="M14" s="226" t="s">
        <v>186</v>
      </c>
    </row>
    <row r="15" spans="1:13">
      <c r="A15" s="233"/>
      <c r="B15" s="233"/>
      <c r="C15" s="233"/>
      <c r="D15" s="233"/>
      <c r="E15" s="230"/>
      <c r="F15" s="230"/>
    </row>
    <row r="16" spans="1:13">
      <c r="A16" s="229" t="s">
        <v>99</v>
      </c>
      <c r="B16" s="233" t="s">
        <v>184</v>
      </c>
      <c r="C16" s="229"/>
      <c r="D16" s="229"/>
      <c r="E16" s="230">
        <v>1</v>
      </c>
      <c r="F16" s="234" t="s">
        <v>184</v>
      </c>
      <c r="H16" s="226" t="s">
        <v>100</v>
      </c>
      <c r="I16" s="226">
        <v>1</v>
      </c>
      <c r="J16" s="226" t="s">
        <v>184</v>
      </c>
      <c r="K16" s="226" t="str">
        <f t="shared" ref="K16:K27" si="1">VLOOKUP(J16,$M$3:$M$110,1,FALSE)</f>
        <v>袖ヶ浦シ40</v>
      </c>
      <c r="L16" s="226" t="s">
        <v>398</v>
      </c>
      <c r="M16" s="226" t="s">
        <v>184</v>
      </c>
    </row>
    <row r="17" spans="1:13">
      <c r="A17" s="229" t="s">
        <v>99</v>
      </c>
      <c r="B17" s="233" t="s">
        <v>177</v>
      </c>
      <c r="C17" s="229"/>
      <c r="D17" s="229"/>
      <c r="E17" s="230">
        <v>2</v>
      </c>
      <c r="F17" s="229" t="s">
        <v>177</v>
      </c>
      <c r="H17" s="226" t="s">
        <v>100</v>
      </c>
      <c r="I17" s="226">
        <v>2</v>
      </c>
      <c r="J17" s="226" t="s">
        <v>177</v>
      </c>
      <c r="K17" s="226" t="str">
        <f t="shared" si="1"/>
        <v>フォルテ40</v>
      </c>
      <c r="L17" s="226" t="s">
        <v>399</v>
      </c>
      <c r="M17" s="226" t="s">
        <v>177</v>
      </c>
    </row>
    <row r="18" spans="1:13">
      <c r="A18" s="229" t="s">
        <v>99</v>
      </c>
      <c r="B18" s="233" t="s">
        <v>478</v>
      </c>
      <c r="C18" s="229"/>
      <c r="D18" s="229"/>
      <c r="E18" s="230">
        <v>3</v>
      </c>
      <c r="F18" s="229" t="s">
        <v>478</v>
      </c>
      <c r="H18" s="226" t="s">
        <v>100</v>
      </c>
      <c r="I18" s="226">
        <v>3</v>
      </c>
      <c r="J18" s="226" t="s">
        <v>478</v>
      </c>
      <c r="K18" s="226" t="str">
        <f t="shared" si="1"/>
        <v>市船OB40</v>
      </c>
      <c r="L18" s="226" t="s">
        <v>532</v>
      </c>
      <c r="M18" s="226" t="s">
        <v>478</v>
      </c>
    </row>
    <row r="19" spans="1:13">
      <c r="A19" s="229" t="s">
        <v>99</v>
      </c>
      <c r="B19" s="233" t="s">
        <v>191</v>
      </c>
      <c r="C19" s="229"/>
      <c r="D19" s="229"/>
      <c r="E19" s="230">
        <v>4</v>
      </c>
      <c r="F19" s="229" t="s">
        <v>191</v>
      </c>
      <c r="H19" s="226" t="s">
        <v>100</v>
      </c>
      <c r="I19" s="226">
        <v>4</v>
      </c>
      <c r="J19" s="226" t="s">
        <v>191</v>
      </c>
      <c r="K19" s="226" t="str">
        <f t="shared" si="1"/>
        <v>八千代40</v>
      </c>
      <c r="L19" s="226" t="s">
        <v>400</v>
      </c>
      <c r="M19" s="226" t="s">
        <v>191</v>
      </c>
    </row>
    <row r="20" spans="1:13">
      <c r="A20" s="229" t="s">
        <v>99</v>
      </c>
      <c r="B20" s="233" t="s">
        <v>84</v>
      </c>
      <c r="C20" s="229"/>
      <c r="D20" s="229"/>
      <c r="E20" s="230">
        <v>5</v>
      </c>
      <c r="F20" s="229" t="s">
        <v>84</v>
      </c>
      <c r="H20" s="226" t="s">
        <v>100</v>
      </c>
      <c r="I20" s="226">
        <v>5</v>
      </c>
      <c r="J20" s="226" t="s">
        <v>84</v>
      </c>
      <c r="K20" s="226" t="str">
        <f t="shared" si="1"/>
        <v>カラクテル</v>
      </c>
      <c r="L20" s="226" t="s">
        <v>84</v>
      </c>
      <c r="M20" s="226" t="s">
        <v>84</v>
      </c>
    </row>
    <row r="21" spans="1:13">
      <c r="A21" s="229" t="s">
        <v>99</v>
      </c>
      <c r="B21" s="233" t="s">
        <v>187</v>
      </c>
      <c r="C21" s="229"/>
      <c r="D21" s="229"/>
      <c r="E21" s="230">
        <v>6</v>
      </c>
      <c r="F21" s="229" t="s">
        <v>187</v>
      </c>
      <c r="H21" s="226" t="s">
        <v>100</v>
      </c>
      <c r="I21" s="226">
        <v>6</v>
      </c>
      <c r="J21" s="226" t="s">
        <v>187</v>
      </c>
      <c r="K21" s="226" t="str">
        <f t="shared" si="1"/>
        <v>東京40</v>
      </c>
      <c r="L21" s="226" t="s">
        <v>150</v>
      </c>
      <c r="M21" s="226" t="s">
        <v>187</v>
      </c>
    </row>
    <row r="22" spans="1:13">
      <c r="A22" s="229" t="s">
        <v>99</v>
      </c>
      <c r="B22" s="233" t="s">
        <v>83</v>
      </c>
      <c r="C22" s="229"/>
      <c r="D22" s="229"/>
      <c r="E22" s="230">
        <v>7</v>
      </c>
      <c r="F22" s="229" t="s">
        <v>83</v>
      </c>
      <c r="H22" s="226" t="s">
        <v>100</v>
      </c>
      <c r="I22" s="226">
        <v>7</v>
      </c>
      <c r="J22" s="226" t="s">
        <v>83</v>
      </c>
      <c r="K22" s="226" t="str">
        <f t="shared" si="1"/>
        <v>ハルオ</v>
      </c>
      <c r="L22" s="226" t="s">
        <v>83</v>
      </c>
      <c r="M22" s="226" t="s">
        <v>470</v>
      </c>
    </row>
    <row r="23" spans="1:13">
      <c r="A23" s="229" t="s">
        <v>99</v>
      </c>
      <c r="B23" s="233" t="s">
        <v>468</v>
      </c>
      <c r="C23" s="229"/>
      <c r="D23" s="229"/>
      <c r="E23" s="230">
        <v>8</v>
      </c>
      <c r="F23" s="229" t="s">
        <v>468</v>
      </c>
      <c r="H23" s="226" t="s">
        <v>100</v>
      </c>
      <c r="I23" s="226">
        <v>8</v>
      </c>
      <c r="J23" s="226" t="s">
        <v>468</v>
      </c>
      <c r="K23" s="226" t="str">
        <f t="shared" si="1"/>
        <v>花園40</v>
      </c>
      <c r="L23" s="226" t="s">
        <v>149</v>
      </c>
      <c r="M23" s="226" t="s">
        <v>469</v>
      </c>
    </row>
    <row r="24" spans="1:13">
      <c r="A24" s="229" t="s">
        <v>99</v>
      </c>
      <c r="B24" s="233" t="s">
        <v>178</v>
      </c>
      <c r="C24" s="229"/>
      <c r="D24" s="229"/>
      <c r="E24" s="230">
        <v>9</v>
      </c>
      <c r="F24" s="229" t="s">
        <v>178</v>
      </c>
      <c r="H24" s="226" t="s">
        <v>100</v>
      </c>
      <c r="I24" s="226">
        <v>9</v>
      </c>
      <c r="J24" s="226" t="s">
        <v>178</v>
      </c>
      <c r="K24" s="226" t="str">
        <f t="shared" si="1"/>
        <v>九十九40</v>
      </c>
      <c r="L24" s="226" t="s">
        <v>401</v>
      </c>
      <c r="M24" s="226" t="s">
        <v>178</v>
      </c>
    </row>
    <row r="25" spans="1:13">
      <c r="A25" s="229" t="s">
        <v>99</v>
      </c>
      <c r="B25" s="233" t="s">
        <v>309</v>
      </c>
      <c r="C25" s="229"/>
      <c r="D25" s="229"/>
      <c r="E25" s="230">
        <v>10</v>
      </c>
      <c r="F25" s="229" t="s">
        <v>309</v>
      </c>
      <c r="H25" s="226" t="s">
        <v>100</v>
      </c>
      <c r="I25" s="226">
        <v>10</v>
      </c>
      <c r="J25" s="226" t="s">
        <v>309</v>
      </c>
      <c r="K25" s="226" t="str">
        <f t="shared" si="1"/>
        <v>AKECHI</v>
      </c>
      <c r="L25" s="226" t="s">
        <v>402</v>
      </c>
      <c r="M25" s="226" t="s">
        <v>309</v>
      </c>
    </row>
    <row r="26" spans="1:13">
      <c r="A26" s="229" t="s">
        <v>99</v>
      </c>
      <c r="B26" s="233" t="s">
        <v>310</v>
      </c>
      <c r="C26" s="229"/>
      <c r="D26" s="229"/>
      <c r="E26" s="230">
        <v>11</v>
      </c>
      <c r="F26" s="229" t="s">
        <v>310</v>
      </c>
      <c r="H26" s="226" t="s">
        <v>100</v>
      </c>
      <c r="I26" s="226">
        <v>11</v>
      </c>
      <c r="J26" s="226" t="s">
        <v>310</v>
      </c>
      <c r="K26" s="226" t="str">
        <f t="shared" si="1"/>
        <v>JSC</v>
      </c>
      <c r="L26" s="226" t="s">
        <v>533</v>
      </c>
      <c r="M26" s="226" t="s">
        <v>476</v>
      </c>
    </row>
    <row r="27" spans="1:13" ht="15.6" thickBot="1">
      <c r="A27" s="232" t="s">
        <v>99</v>
      </c>
      <c r="B27" s="233" t="s">
        <v>148</v>
      </c>
      <c r="C27" s="232"/>
      <c r="D27" s="232"/>
      <c r="E27" s="230">
        <v>12</v>
      </c>
      <c r="F27" s="232" t="s">
        <v>148</v>
      </c>
      <c r="H27" s="226" t="s">
        <v>100</v>
      </c>
      <c r="I27" s="226">
        <v>12</v>
      </c>
      <c r="K27" s="226" t="e">
        <f t="shared" si="1"/>
        <v>#N/A</v>
      </c>
    </row>
    <row r="28" spans="1:13">
      <c r="A28" s="233"/>
      <c r="B28" s="233"/>
      <c r="C28" s="233"/>
      <c r="D28" s="233"/>
      <c r="E28" s="230"/>
      <c r="F28" s="230"/>
    </row>
    <row r="29" spans="1:13">
      <c r="A29" s="229" t="s">
        <v>101</v>
      </c>
      <c r="B29" s="233" t="s">
        <v>491</v>
      </c>
      <c r="C29" s="229"/>
      <c r="D29" s="229"/>
      <c r="E29" s="230">
        <v>1</v>
      </c>
      <c r="F29" s="229" t="s">
        <v>491</v>
      </c>
      <c r="H29" s="226" t="s">
        <v>102</v>
      </c>
      <c r="I29" s="226">
        <v>1</v>
      </c>
      <c r="J29" s="226" t="s">
        <v>491</v>
      </c>
      <c r="K29" s="226" t="str">
        <f t="shared" ref="K29:K40" si="2">VLOOKUP(J29,$M$3:$M$110,1,FALSE)</f>
        <v>H-AJA</v>
      </c>
      <c r="L29" s="226" t="s">
        <v>403</v>
      </c>
      <c r="M29" s="226" t="s">
        <v>492</v>
      </c>
    </row>
    <row r="30" spans="1:13">
      <c r="A30" s="229" t="s">
        <v>101</v>
      </c>
      <c r="B30" s="233" t="s">
        <v>189</v>
      </c>
      <c r="C30" s="229"/>
      <c r="D30" s="229"/>
      <c r="E30" s="230">
        <v>2</v>
      </c>
      <c r="F30" s="229" t="s">
        <v>189</v>
      </c>
      <c r="H30" s="226" t="s">
        <v>102</v>
      </c>
      <c r="I30" s="226">
        <v>2</v>
      </c>
      <c r="J30" s="226" t="s">
        <v>148</v>
      </c>
      <c r="K30" s="226" t="str">
        <f t="shared" si="2"/>
        <v>千葉40</v>
      </c>
      <c r="L30" s="226" t="s">
        <v>534</v>
      </c>
      <c r="M30" s="226" t="s">
        <v>148</v>
      </c>
    </row>
    <row r="31" spans="1:13">
      <c r="A31" s="229" t="s">
        <v>101</v>
      </c>
      <c r="B31" s="233" t="s">
        <v>279</v>
      </c>
      <c r="C31" s="229"/>
      <c r="D31" s="229"/>
      <c r="E31" s="230">
        <v>3</v>
      </c>
      <c r="F31" s="229" t="s">
        <v>279</v>
      </c>
      <c r="H31" s="226" t="s">
        <v>102</v>
      </c>
      <c r="I31" s="226">
        <v>3</v>
      </c>
      <c r="J31" s="226" t="s">
        <v>279</v>
      </c>
      <c r="K31" s="226" t="str">
        <f t="shared" si="2"/>
        <v>45トキガネ</v>
      </c>
      <c r="L31" s="226" t="s">
        <v>279</v>
      </c>
      <c r="M31" s="226" t="s">
        <v>279</v>
      </c>
    </row>
    <row r="32" spans="1:13">
      <c r="A32" s="229" t="s">
        <v>101</v>
      </c>
      <c r="B32" s="233" t="s">
        <v>190</v>
      </c>
      <c r="C32" s="229"/>
      <c r="D32" s="229"/>
      <c r="E32" s="230">
        <v>4</v>
      </c>
      <c r="F32" s="229" t="s">
        <v>190</v>
      </c>
      <c r="H32" s="226" t="s">
        <v>102</v>
      </c>
      <c r="I32" s="226">
        <v>4</v>
      </c>
      <c r="J32" s="226" t="s">
        <v>189</v>
      </c>
      <c r="K32" s="226" t="str">
        <f t="shared" si="2"/>
        <v>佐倉シ40</v>
      </c>
      <c r="L32" s="226" t="s">
        <v>404</v>
      </c>
      <c r="M32" s="226" t="s">
        <v>189</v>
      </c>
    </row>
    <row r="33" spans="1:13">
      <c r="A33" s="229" t="s">
        <v>101</v>
      </c>
      <c r="B33" s="233" t="s">
        <v>152</v>
      </c>
      <c r="C33" s="229"/>
      <c r="D33" s="229"/>
      <c r="E33" s="230">
        <v>5</v>
      </c>
      <c r="F33" s="229" t="s">
        <v>152</v>
      </c>
      <c r="H33" s="226" t="s">
        <v>102</v>
      </c>
      <c r="I33" s="226">
        <v>5</v>
      </c>
      <c r="J33" s="226" t="s">
        <v>152</v>
      </c>
      <c r="K33" s="226" t="str">
        <f t="shared" si="2"/>
        <v>マクハリ40</v>
      </c>
      <c r="L33" s="226" t="s">
        <v>405</v>
      </c>
      <c r="M33" s="226" t="s">
        <v>152</v>
      </c>
    </row>
    <row r="34" spans="1:13">
      <c r="A34" s="229" t="s">
        <v>101</v>
      </c>
      <c r="B34" s="233" t="s">
        <v>188</v>
      </c>
      <c r="C34" s="229"/>
      <c r="D34" s="229"/>
      <c r="E34" s="230">
        <v>6</v>
      </c>
      <c r="F34" s="229" t="s">
        <v>188</v>
      </c>
      <c r="H34" s="226" t="s">
        <v>102</v>
      </c>
      <c r="I34" s="226">
        <v>6</v>
      </c>
      <c r="J34" s="226" t="s">
        <v>190</v>
      </c>
      <c r="K34" s="226" t="str">
        <f t="shared" si="2"/>
        <v>エスペ40</v>
      </c>
      <c r="L34" s="226" t="s">
        <v>406</v>
      </c>
      <c r="M34" s="226" t="s">
        <v>190</v>
      </c>
    </row>
    <row r="35" spans="1:13">
      <c r="A35" s="229" t="s">
        <v>101</v>
      </c>
      <c r="B35" s="233" t="s">
        <v>298</v>
      </c>
      <c r="C35" s="229"/>
      <c r="D35" s="229"/>
      <c r="E35" s="230">
        <v>7</v>
      </c>
      <c r="F35" s="229" t="s">
        <v>298</v>
      </c>
      <c r="H35" s="226" t="s">
        <v>102</v>
      </c>
      <c r="I35" s="226">
        <v>7</v>
      </c>
      <c r="J35" s="226" t="s">
        <v>188</v>
      </c>
      <c r="K35" s="226" t="str">
        <f t="shared" si="2"/>
        <v>浜野シ40</v>
      </c>
      <c r="L35" s="226" t="s">
        <v>407</v>
      </c>
      <c r="M35" s="226" t="s">
        <v>188</v>
      </c>
    </row>
    <row r="36" spans="1:13">
      <c r="A36" s="229" t="s">
        <v>101</v>
      </c>
      <c r="B36" s="233" t="s">
        <v>278</v>
      </c>
      <c r="C36" s="229"/>
      <c r="D36" s="229"/>
      <c r="E36" s="230">
        <v>8</v>
      </c>
      <c r="F36" s="229" t="s">
        <v>278</v>
      </c>
      <c r="H36" s="226" t="s">
        <v>102</v>
      </c>
      <c r="I36" s="226">
        <v>8</v>
      </c>
      <c r="J36" s="226" t="s">
        <v>298</v>
      </c>
      <c r="K36" s="226" t="str">
        <f t="shared" si="2"/>
        <v>習志野40</v>
      </c>
      <c r="L36" s="226" t="s">
        <v>298</v>
      </c>
      <c r="M36" s="226" t="s">
        <v>298</v>
      </c>
    </row>
    <row r="37" spans="1:13">
      <c r="A37" s="229" t="s">
        <v>101</v>
      </c>
      <c r="B37" s="233" t="s">
        <v>151</v>
      </c>
      <c r="C37" s="229"/>
      <c r="D37" s="229"/>
      <c r="E37" s="230">
        <v>9</v>
      </c>
      <c r="F37" s="229" t="s">
        <v>151</v>
      </c>
      <c r="H37" s="226" t="s">
        <v>102</v>
      </c>
      <c r="I37" s="226">
        <v>9</v>
      </c>
      <c r="J37" s="226" t="s">
        <v>278</v>
      </c>
      <c r="K37" s="226" t="str">
        <f t="shared" si="2"/>
        <v>MCFC40</v>
      </c>
      <c r="L37" s="226" t="s">
        <v>278</v>
      </c>
      <c r="M37" s="226" t="s">
        <v>474</v>
      </c>
    </row>
    <row r="38" spans="1:13">
      <c r="A38" s="229" t="s">
        <v>101</v>
      </c>
      <c r="B38" s="233" t="s">
        <v>408</v>
      </c>
      <c r="C38" s="229"/>
      <c r="D38" s="229"/>
      <c r="E38" s="230">
        <v>10</v>
      </c>
      <c r="F38" s="229" t="s">
        <v>408</v>
      </c>
      <c r="H38" s="226" t="s">
        <v>102</v>
      </c>
      <c r="I38" s="226">
        <v>10</v>
      </c>
      <c r="J38" s="226" t="s">
        <v>151</v>
      </c>
      <c r="K38" s="226" t="str">
        <f t="shared" si="2"/>
        <v>大倉商40</v>
      </c>
      <c r="L38" s="226" t="s">
        <v>535</v>
      </c>
      <c r="M38" s="226" t="s">
        <v>151</v>
      </c>
    </row>
    <row r="39" spans="1:13">
      <c r="A39" s="229" t="s">
        <v>101</v>
      </c>
      <c r="B39" s="233" t="s">
        <v>485</v>
      </c>
      <c r="C39" s="229"/>
      <c r="D39" s="229"/>
      <c r="E39" s="230">
        <v>11</v>
      </c>
      <c r="F39" s="229" t="s">
        <v>485</v>
      </c>
      <c r="H39" s="226" t="s">
        <v>102</v>
      </c>
      <c r="I39" s="226">
        <v>11</v>
      </c>
      <c r="J39" s="226" t="s">
        <v>465</v>
      </c>
      <c r="K39" s="226" t="str">
        <f t="shared" si="2"/>
        <v>45八千代</v>
      </c>
      <c r="L39" s="226" t="s">
        <v>536</v>
      </c>
      <c r="M39" s="226" t="s">
        <v>465</v>
      </c>
    </row>
    <row r="40" spans="1:13">
      <c r="A40" s="229" t="s">
        <v>101</v>
      </c>
      <c r="B40" s="233" t="s">
        <v>487</v>
      </c>
      <c r="C40" s="229"/>
      <c r="D40" s="229"/>
      <c r="E40" s="230">
        <v>12</v>
      </c>
      <c r="F40" s="229" t="s">
        <v>487</v>
      </c>
      <c r="H40" s="226" t="s">
        <v>102</v>
      </c>
      <c r="I40" s="226">
        <v>12</v>
      </c>
      <c r="J40" s="226" t="s">
        <v>408</v>
      </c>
      <c r="K40" s="226" t="str">
        <f t="shared" si="2"/>
        <v>ZEAL</v>
      </c>
      <c r="L40" s="226" t="s">
        <v>408</v>
      </c>
      <c r="M40" s="226" t="s">
        <v>482</v>
      </c>
    </row>
    <row r="41" spans="1:13">
      <c r="A41" s="229" t="s">
        <v>101</v>
      </c>
      <c r="B41" s="233" t="s">
        <v>465</v>
      </c>
      <c r="C41" s="229"/>
      <c r="D41" s="229"/>
      <c r="E41" s="230">
        <v>13</v>
      </c>
      <c r="F41" s="229" t="s">
        <v>465</v>
      </c>
      <c r="H41" s="226" t="s">
        <v>102</v>
      </c>
      <c r="I41" s="226">
        <v>13</v>
      </c>
      <c r="J41" s="226" t="s">
        <v>485</v>
      </c>
      <c r="L41" s="226" t="s">
        <v>409</v>
      </c>
      <c r="M41" s="226" t="s">
        <v>486</v>
      </c>
    </row>
    <row r="42" spans="1:13" ht="15.6" thickBot="1">
      <c r="A42" s="232" t="s">
        <v>101</v>
      </c>
      <c r="B42" s="233"/>
      <c r="C42" s="232"/>
      <c r="D42" s="232"/>
      <c r="E42" s="230">
        <v>14</v>
      </c>
      <c r="F42" s="232"/>
      <c r="G42" s="237"/>
      <c r="H42" s="255" t="s">
        <v>102</v>
      </c>
      <c r="I42" s="226">
        <v>14</v>
      </c>
      <c r="J42" s="226" t="s">
        <v>487</v>
      </c>
      <c r="L42" s="226" t="s">
        <v>410</v>
      </c>
      <c r="M42" s="226" t="s">
        <v>488</v>
      </c>
    </row>
    <row r="43" spans="1:13">
      <c r="A43" s="230"/>
      <c r="B43" s="233"/>
      <c r="C43" s="230"/>
      <c r="D43" s="230"/>
      <c r="F43" s="230"/>
    </row>
    <row r="44" spans="1:13">
      <c r="A44" s="233"/>
      <c r="B44" s="233"/>
      <c r="C44" s="233"/>
      <c r="D44" s="233"/>
      <c r="E44" s="236" t="s">
        <v>103</v>
      </c>
      <c r="F44" s="233"/>
      <c r="I44" s="226" t="s">
        <v>230</v>
      </c>
    </row>
    <row r="45" spans="1:13">
      <c r="A45" s="229" t="s">
        <v>104</v>
      </c>
      <c r="B45" s="233" t="s">
        <v>204</v>
      </c>
      <c r="C45" s="229"/>
      <c r="D45" s="229"/>
      <c r="E45" s="222">
        <v>1</v>
      </c>
      <c r="F45" s="234" t="s">
        <v>204</v>
      </c>
      <c r="H45" s="226" t="s">
        <v>105</v>
      </c>
      <c r="I45" s="226">
        <v>1</v>
      </c>
      <c r="J45" s="226" t="s">
        <v>204</v>
      </c>
      <c r="K45" s="226" t="str">
        <f t="shared" ref="K45:K56" si="3">VLOOKUP(J45,$M$3:$M$110,1,FALSE)</f>
        <v>船橋50</v>
      </c>
      <c r="L45" s="226" t="s">
        <v>324</v>
      </c>
      <c r="M45" s="226" t="s">
        <v>204</v>
      </c>
    </row>
    <row r="46" spans="1:13">
      <c r="A46" s="229" t="s">
        <v>104</v>
      </c>
      <c r="B46" s="233" t="s">
        <v>305</v>
      </c>
      <c r="C46" s="229"/>
      <c r="D46" s="229"/>
      <c r="E46" s="222">
        <v>2</v>
      </c>
      <c r="F46" s="229" t="s">
        <v>305</v>
      </c>
      <c r="H46" s="226" t="s">
        <v>105</v>
      </c>
      <c r="I46" s="226">
        <v>2</v>
      </c>
      <c r="J46" s="226" t="s">
        <v>305</v>
      </c>
      <c r="K46" s="226" t="str">
        <f t="shared" si="3"/>
        <v>八千代50</v>
      </c>
      <c r="L46" s="226" t="s">
        <v>411</v>
      </c>
      <c r="M46" s="226" t="s">
        <v>305</v>
      </c>
    </row>
    <row r="47" spans="1:13">
      <c r="A47" s="229" t="s">
        <v>104</v>
      </c>
      <c r="B47" s="233" t="s">
        <v>155</v>
      </c>
      <c r="C47" s="229"/>
      <c r="D47" s="229"/>
      <c r="E47" s="222">
        <v>3</v>
      </c>
      <c r="F47" s="229" t="s">
        <v>155</v>
      </c>
      <c r="H47" s="226" t="s">
        <v>105</v>
      </c>
      <c r="I47" s="226">
        <v>3</v>
      </c>
      <c r="J47" s="226" t="s">
        <v>155</v>
      </c>
      <c r="K47" s="226" t="str">
        <f t="shared" si="3"/>
        <v>古河シ50</v>
      </c>
      <c r="L47" s="226" t="s">
        <v>412</v>
      </c>
      <c r="M47" s="226" t="s">
        <v>155</v>
      </c>
    </row>
    <row r="48" spans="1:13">
      <c r="A48" s="229" t="s">
        <v>104</v>
      </c>
      <c r="B48" s="233" t="s">
        <v>207</v>
      </c>
      <c r="C48" s="229"/>
      <c r="D48" s="229"/>
      <c r="E48" s="222">
        <v>4</v>
      </c>
      <c r="F48" s="229" t="s">
        <v>207</v>
      </c>
      <c r="H48" s="226" t="s">
        <v>105</v>
      </c>
      <c r="I48" s="226">
        <v>4</v>
      </c>
      <c r="J48" s="226" t="s">
        <v>207</v>
      </c>
      <c r="K48" s="226" t="str">
        <f t="shared" si="3"/>
        <v>東京50</v>
      </c>
      <c r="L48" s="226" t="s">
        <v>154</v>
      </c>
      <c r="M48" s="226" t="s">
        <v>207</v>
      </c>
    </row>
    <row r="49" spans="1:13">
      <c r="A49" s="229" t="s">
        <v>104</v>
      </c>
      <c r="B49" s="233" t="s">
        <v>206</v>
      </c>
      <c r="C49" s="229"/>
      <c r="D49" s="229"/>
      <c r="E49" s="222">
        <v>5</v>
      </c>
      <c r="F49" s="229" t="s">
        <v>206</v>
      </c>
      <c r="H49" s="226" t="s">
        <v>105</v>
      </c>
      <c r="I49" s="226">
        <v>5</v>
      </c>
      <c r="J49" s="226" t="s">
        <v>206</v>
      </c>
      <c r="K49" s="226" t="str">
        <f t="shared" si="3"/>
        <v>袖ヶ浦シ50</v>
      </c>
      <c r="L49" s="226" t="s">
        <v>413</v>
      </c>
      <c r="M49" s="226" t="s">
        <v>206</v>
      </c>
    </row>
    <row r="50" spans="1:13">
      <c r="A50" s="229" t="s">
        <v>104</v>
      </c>
      <c r="B50" s="233" t="s">
        <v>153</v>
      </c>
      <c r="C50" s="229"/>
      <c r="D50" s="229"/>
      <c r="E50" s="222">
        <v>6</v>
      </c>
      <c r="F50" s="229" t="s">
        <v>153</v>
      </c>
      <c r="H50" s="226" t="s">
        <v>105</v>
      </c>
      <c r="I50" s="226">
        <v>6</v>
      </c>
      <c r="J50" s="226" t="s">
        <v>153</v>
      </c>
      <c r="K50" s="226" t="str">
        <f t="shared" si="3"/>
        <v>千葉50</v>
      </c>
      <c r="L50" s="226" t="s">
        <v>537</v>
      </c>
      <c r="M50" s="226" t="s">
        <v>153</v>
      </c>
    </row>
    <row r="51" spans="1:13">
      <c r="A51" s="229" t="s">
        <v>104</v>
      </c>
      <c r="B51" s="233" t="s">
        <v>205</v>
      </c>
      <c r="C51" s="229"/>
      <c r="D51" s="229"/>
      <c r="E51" s="222">
        <v>7</v>
      </c>
      <c r="F51" s="229" t="s">
        <v>205</v>
      </c>
      <c r="H51" s="226" t="s">
        <v>105</v>
      </c>
      <c r="I51" s="226">
        <v>7</v>
      </c>
      <c r="J51" s="226" t="s">
        <v>205</v>
      </c>
      <c r="K51" s="226" t="str">
        <f t="shared" si="3"/>
        <v>商大ク50</v>
      </c>
      <c r="L51" s="226" t="s">
        <v>414</v>
      </c>
      <c r="M51" s="226" t="s">
        <v>205</v>
      </c>
    </row>
    <row r="52" spans="1:13">
      <c r="A52" s="229" t="s">
        <v>104</v>
      </c>
      <c r="B52" s="233" t="s">
        <v>194</v>
      </c>
      <c r="C52" s="229"/>
      <c r="D52" s="229"/>
      <c r="E52" s="222">
        <v>8</v>
      </c>
      <c r="F52" s="229" t="s">
        <v>194</v>
      </c>
      <c r="H52" s="226" t="s">
        <v>105</v>
      </c>
      <c r="I52" s="226">
        <v>8</v>
      </c>
      <c r="J52" s="226" t="s">
        <v>194</v>
      </c>
      <c r="K52" s="226" t="str">
        <f t="shared" si="3"/>
        <v>Y-AJA50</v>
      </c>
      <c r="L52" s="226" t="s">
        <v>415</v>
      </c>
      <c r="M52" s="226" t="s">
        <v>194</v>
      </c>
    </row>
    <row r="53" spans="1:13">
      <c r="A53" s="229" t="s">
        <v>104</v>
      </c>
      <c r="B53" s="233" t="s">
        <v>330</v>
      </c>
      <c r="C53" s="229"/>
      <c r="D53" s="229"/>
      <c r="E53" s="222">
        <v>9</v>
      </c>
      <c r="F53" s="229" t="s">
        <v>330</v>
      </c>
      <c r="H53" s="226" t="s">
        <v>105</v>
      </c>
      <c r="I53" s="226">
        <v>9</v>
      </c>
      <c r="J53" s="226" t="s">
        <v>330</v>
      </c>
      <c r="K53" s="226" t="str">
        <f t="shared" si="3"/>
        <v>九十九50</v>
      </c>
      <c r="L53" s="226" t="s">
        <v>538</v>
      </c>
      <c r="M53" s="226" t="s">
        <v>330</v>
      </c>
    </row>
    <row r="54" spans="1:13">
      <c r="A54" s="229" t="s">
        <v>104</v>
      </c>
      <c r="B54" s="233" t="s">
        <v>157</v>
      </c>
      <c r="C54" s="229"/>
      <c r="D54" s="229"/>
      <c r="E54" s="222">
        <v>10</v>
      </c>
      <c r="F54" s="229" t="s">
        <v>157</v>
      </c>
      <c r="H54" s="226" t="s">
        <v>105</v>
      </c>
      <c r="I54" s="226">
        <v>10</v>
      </c>
      <c r="J54" s="226" t="s">
        <v>157</v>
      </c>
      <c r="K54" s="226" t="str">
        <f t="shared" si="3"/>
        <v>浦安シ50</v>
      </c>
      <c r="L54" s="226" t="s">
        <v>416</v>
      </c>
      <c r="M54" s="226" t="s">
        <v>157</v>
      </c>
    </row>
    <row r="55" spans="1:13">
      <c r="A55" s="229" t="s">
        <v>104</v>
      </c>
      <c r="B55" s="233" t="s">
        <v>300</v>
      </c>
      <c r="C55" s="229"/>
      <c r="D55" s="229"/>
      <c r="E55" s="222">
        <v>11</v>
      </c>
      <c r="F55" s="229" t="s">
        <v>300</v>
      </c>
      <c r="H55" s="226" t="s">
        <v>105</v>
      </c>
      <c r="I55" s="226">
        <v>11</v>
      </c>
      <c r="J55" s="226" t="s">
        <v>300</v>
      </c>
      <c r="K55" s="226" t="str">
        <f t="shared" si="3"/>
        <v>習台シ50</v>
      </c>
      <c r="L55" s="226" t="s">
        <v>417</v>
      </c>
      <c r="M55" s="226" t="s">
        <v>300</v>
      </c>
    </row>
    <row r="56" spans="1:13" ht="15.6" thickBot="1">
      <c r="A56" s="232" t="s">
        <v>104</v>
      </c>
      <c r="B56" s="233" t="s">
        <v>198</v>
      </c>
      <c r="C56" s="232"/>
      <c r="D56" s="232"/>
      <c r="E56" s="222">
        <v>12</v>
      </c>
      <c r="F56" s="232" t="s">
        <v>198</v>
      </c>
      <c r="H56" s="226" t="s">
        <v>105</v>
      </c>
      <c r="I56" s="226">
        <v>12</v>
      </c>
      <c r="J56" s="226" t="s">
        <v>198</v>
      </c>
      <c r="K56" s="226" t="str">
        <f t="shared" si="3"/>
        <v>マクハリ50</v>
      </c>
      <c r="L56" s="226" t="s">
        <v>418</v>
      </c>
      <c r="M56" s="226" t="s">
        <v>198</v>
      </c>
    </row>
    <row r="57" spans="1:13">
      <c r="A57" s="233"/>
      <c r="B57" s="233"/>
      <c r="C57" s="233"/>
      <c r="D57" s="233"/>
      <c r="F57" s="230"/>
    </row>
    <row r="58" spans="1:13">
      <c r="A58" s="229" t="s">
        <v>106</v>
      </c>
      <c r="B58" s="233" t="s">
        <v>156</v>
      </c>
      <c r="C58" s="229"/>
      <c r="D58" s="229"/>
      <c r="E58" s="222">
        <v>1</v>
      </c>
      <c r="F58" s="234" t="s">
        <v>156</v>
      </c>
      <c r="H58" s="226" t="s">
        <v>107</v>
      </c>
      <c r="I58" s="226">
        <v>1</v>
      </c>
      <c r="J58" s="226" t="s">
        <v>156</v>
      </c>
      <c r="K58" s="226" t="str">
        <f t="shared" ref="K58:K69" si="4">VLOOKUP(J58,$M$3:$M$110,1,FALSE)</f>
        <v>大倉商50</v>
      </c>
      <c r="L58" s="226" t="s">
        <v>539</v>
      </c>
      <c r="M58" s="226" t="s">
        <v>156</v>
      </c>
    </row>
    <row r="59" spans="1:13">
      <c r="A59" s="229" t="s">
        <v>106</v>
      </c>
      <c r="B59" s="233" t="s">
        <v>158</v>
      </c>
      <c r="C59" s="229"/>
      <c r="D59" s="229"/>
      <c r="E59" s="222">
        <v>2</v>
      </c>
      <c r="F59" s="229" t="s">
        <v>158</v>
      </c>
      <c r="H59" s="226" t="s">
        <v>107</v>
      </c>
      <c r="I59" s="226">
        <v>2</v>
      </c>
      <c r="J59" s="226" t="s">
        <v>158</v>
      </c>
      <c r="K59" s="226" t="str">
        <f t="shared" si="4"/>
        <v>習志野50</v>
      </c>
      <c r="L59" s="226" t="s">
        <v>158</v>
      </c>
      <c r="M59" s="226" t="s">
        <v>158</v>
      </c>
    </row>
    <row r="60" spans="1:13">
      <c r="A60" s="229" t="s">
        <v>106</v>
      </c>
      <c r="B60" s="233" t="s">
        <v>302</v>
      </c>
      <c r="C60" s="229"/>
      <c r="D60" s="229"/>
      <c r="E60" s="222">
        <v>3</v>
      </c>
      <c r="F60" s="229" t="s">
        <v>302</v>
      </c>
      <c r="H60" s="226" t="s">
        <v>107</v>
      </c>
      <c r="I60" s="226">
        <v>3</v>
      </c>
      <c r="J60" s="226" t="s">
        <v>302</v>
      </c>
      <c r="K60" s="226" t="str">
        <f t="shared" si="4"/>
        <v>浜野シ50</v>
      </c>
      <c r="L60" s="226" t="s">
        <v>419</v>
      </c>
      <c r="M60" s="226" t="s">
        <v>302</v>
      </c>
    </row>
    <row r="61" spans="1:13">
      <c r="A61" s="229" t="s">
        <v>106</v>
      </c>
      <c r="B61" s="233" t="s">
        <v>193</v>
      </c>
      <c r="C61" s="229"/>
      <c r="D61" s="229"/>
      <c r="E61" s="222">
        <v>4</v>
      </c>
      <c r="F61" s="229" t="s">
        <v>193</v>
      </c>
      <c r="H61" s="226" t="s">
        <v>107</v>
      </c>
      <c r="I61" s="226">
        <v>4</v>
      </c>
      <c r="J61" s="226" t="s">
        <v>193</v>
      </c>
      <c r="K61" s="226" t="str">
        <f t="shared" si="4"/>
        <v>55船橋</v>
      </c>
      <c r="L61" s="226" t="s">
        <v>420</v>
      </c>
      <c r="M61" s="226" t="s">
        <v>193</v>
      </c>
    </row>
    <row r="62" spans="1:13">
      <c r="A62" s="229" t="s">
        <v>106</v>
      </c>
      <c r="B62" s="233" t="s">
        <v>192</v>
      </c>
      <c r="C62" s="229"/>
      <c r="D62" s="229"/>
      <c r="E62" s="222">
        <v>5</v>
      </c>
      <c r="F62" s="229" t="s">
        <v>192</v>
      </c>
      <c r="H62" s="226" t="s">
        <v>107</v>
      </c>
      <c r="I62" s="226">
        <v>5</v>
      </c>
      <c r="J62" s="226" t="s">
        <v>192</v>
      </c>
      <c r="K62" s="226" t="str">
        <f t="shared" si="4"/>
        <v>エスペ50</v>
      </c>
      <c r="L62" s="226" t="s">
        <v>421</v>
      </c>
      <c r="M62" s="226" t="s">
        <v>192</v>
      </c>
    </row>
    <row r="63" spans="1:13">
      <c r="A63" s="229" t="s">
        <v>106</v>
      </c>
      <c r="B63" s="233" t="s">
        <v>128</v>
      </c>
      <c r="C63" s="229"/>
      <c r="D63" s="229"/>
      <c r="E63" s="222">
        <v>6</v>
      </c>
      <c r="F63" s="229" t="s">
        <v>128</v>
      </c>
      <c r="H63" s="226" t="s">
        <v>107</v>
      </c>
      <c r="I63" s="226">
        <v>6</v>
      </c>
      <c r="J63" s="226" t="s">
        <v>128</v>
      </c>
      <c r="K63" s="226" t="str">
        <f t="shared" si="4"/>
        <v>55CE-B</v>
      </c>
      <c r="L63" s="226" t="s">
        <v>128</v>
      </c>
      <c r="M63" s="226" t="s">
        <v>128</v>
      </c>
    </row>
    <row r="64" spans="1:13">
      <c r="A64" s="229" t="s">
        <v>106</v>
      </c>
      <c r="B64" s="233" t="s">
        <v>306</v>
      </c>
      <c r="C64" s="229"/>
      <c r="D64" s="229"/>
      <c r="E64" s="222">
        <v>7</v>
      </c>
      <c r="F64" s="229" t="s">
        <v>306</v>
      </c>
      <c r="H64" s="226" t="s">
        <v>107</v>
      </c>
      <c r="I64" s="226">
        <v>7</v>
      </c>
      <c r="J64" s="226" t="s">
        <v>306</v>
      </c>
      <c r="K64" s="226" t="str">
        <f t="shared" si="4"/>
        <v>55八千代</v>
      </c>
      <c r="L64" s="226" t="s">
        <v>422</v>
      </c>
      <c r="M64" s="226" t="s">
        <v>306</v>
      </c>
    </row>
    <row r="65" spans="1:13">
      <c r="A65" s="229" t="s">
        <v>106</v>
      </c>
      <c r="B65" s="233" t="s">
        <v>195</v>
      </c>
      <c r="C65" s="229"/>
      <c r="D65" s="229"/>
      <c r="E65" s="222">
        <v>8</v>
      </c>
      <c r="F65" s="229" t="s">
        <v>195</v>
      </c>
      <c r="H65" s="226" t="s">
        <v>107</v>
      </c>
      <c r="I65" s="226">
        <v>8</v>
      </c>
      <c r="J65" s="226" t="s">
        <v>195</v>
      </c>
      <c r="K65" s="226" t="str">
        <f t="shared" si="4"/>
        <v>大木戸50</v>
      </c>
      <c r="L65" s="226" t="s">
        <v>423</v>
      </c>
      <c r="M65" s="226" t="s">
        <v>195</v>
      </c>
    </row>
    <row r="66" spans="1:13">
      <c r="A66" s="229" t="s">
        <v>106</v>
      </c>
      <c r="B66" s="233" t="s">
        <v>159</v>
      </c>
      <c r="C66" s="229"/>
      <c r="D66" s="229"/>
      <c r="E66" s="222">
        <v>9</v>
      </c>
      <c r="F66" s="229" t="s">
        <v>159</v>
      </c>
      <c r="H66" s="226" t="s">
        <v>107</v>
      </c>
      <c r="I66" s="226">
        <v>9</v>
      </c>
      <c r="J66" s="226" t="s">
        <v>159</v>
      </c>
      <c r="K66" s="226" t="str">
        <f t="shared" si="4"/>
        <v>佐倉シ50</v>
      </c>
      <c r="L66" s="226" t="s">
        <v>424</v>
      </c>
      <c r="M66" s="226" t="s">
        <v>159</v>
      </c>
    </row>
    <row r="67" spans="1:13">
      <c r="A67" s="229" t="s">
        <v>106</v>
      </c>
      <c r="B67" s="233" t="s">
        <v>483</v>
      </c>
      <c r="C67" s="235"/>
      <c r="D67" s="235"/>
      <c r="E67" s="222">
        <v>10</v>
      </c>
      <c r="F67" s="229" t="s">
        <v>483</v>
      </c>
      <c r="H67" s="226" t="s">
        <v>107</v>
      </c>
      <c r="I67" s="226">
        <v>10</v>
      </c>
      <c r="J67" s="226" t="s">
        <v>483</v>
      </c>
      <c r="K67" s="226" t="str">
        <f t="shared" si="4"/>
        <v>Lien50</v>
      </c>
      <c r="L67" s="226" t="s">
        <v>425</v>
      </c>
      <c r="M67" s="226" t="s">
        <v>484</v>
      </c>
    </row>
    <row r="68" spans="1:13">
      <c r="A68" s="229" t="s">
        <v>106</v>
      </c>
      <c r="B68" s="233" t="s">
        <v>197</v>
      </c>
      <c r="C68" s="235"/>
      <c r="D68" s="235"/>
      <c r="E68" s="222">
        <v>11</v>
      </c>
      <c r="F68" s="229" t="s">
        <v>197</v>
      </c>
      <c r="H68" s="226" t="s">
        <v>107</v>
      </c>
      <c r="I68" s="226">
        <v>11</v>
      </c>
      <c r="J68" s="226" t="s">
        <v>197</v>
      </c>
      <c r="K68" s="226" t="str">
        <f t="shared" si="4"/>
        <v>55千葉</v>
      </c>
      <c r="L68" s="226" t="s">
        <v>540</v>
      </c>
      <c r="M68" s="226" t="s">
        <v>197</v>
      </c>
    </row>
    <row r="69" spans="1:13" ht="15.6" thickBot="1">
      <c r="A69" s="232" t="s">
        <v>106</v>
      </c>
      <c r="B69" s="233" t="s">
        <v>325</v>
      </c>
      <c r="C69" s="232"/>
      <c r="D69" s="232"/>
      <c r="E69" s="222">
        <v>12</v>
      </c>
      <c r="F69" s="232" t="s">
        <v>325</v>
      </c>
      <c r="H69" s="226" t="s">
        <v>107</v>
      </c>
      <c r="I69" s="226">
        <v>12</v>
      </c>
      <c r="K69" s="226" t="e">
        <f t="shared" si="4"/>
        <v>#N/A</v>
      </c>
    </row>
    <row r="70" spans="1:13">
      <c r="A70" s="233"/>
      <c r="B70" s="233"/>
      <c r="C70" s="233"/>
      <c r="D70" s="233"/>
      <c r="F70" s="230"/>
    </row>
    <row r="71" spans="1:13">
      <c r="A71" s="229" t="s">
        <v>289</v>
      </c>
      <c r="B71" s="233" t="s">
        <v>317</v>
      </c>
      <c r="C71" s="229"/>
      <c r="D71" s="229"/>
      <c r="E71" s="222">
        <v>1</v>
      </c>
      <c r="F71" s="229" t="s">
        <v>317</v>
      </c>
      <c r="H71" s="226" t="s">
        <v>109</v>
      </c>
      <c r="I71" s="226">
        <v>1</v>
      </c>
      <c r="J71" s="226" t="s">
        <v>325</v>
      </c>
      <c r="K71" s="226" t="str">
        <f t="shared" ref="K71:K85" si="5">VLOOKUP(J71,$M$3:$M$110,1,FALSE)</f>
        <v>緑町シ</v>
      </c>
      <c r="L71" s="226" t="s">
        <v>426</v>
      </c>
      <c r="M71" s="226" t="s">
        <v>325</v>
      </c>
    </row>
    <row r="72" spans="1:13">
      <c r="A72" s="229" t="s">
        <v>289</v>
      </c>
      <c r="B72" s="233" t="s">
        <v>479</v>
      </c>
      <c r="C72" s="229"/>
      <c r="D72" s="229"/>
      <c r="E72" s="222">
        <v>2</v>
      </c>
      <c r="F72" s="229" t="s">
        <v>479</v>
      </c>
      <c r="H72" s="226" t="s">
        <v>109</v>
      </c>
      <c r="I72" s="226">
        <v>2</v>
      </c>
      <c r="J72" s="226" t="s">
        <v>317</v>
      </c>
      <c r="K72" s="226" t="str">
        <f t="shared" si="5"/>
        <v>スクデット</v>
      </c>
      <c r="L72" s="226" t="s">
        <v>427</v>
      </c>
      <c r="M72" s="226" t="s">
        <v>480</v>
      </c>
    </row>
    <row r="73" spans="1:13">
      <c r="A73" s="229" t="s">
        <v>289</v>
      </c>
      <c r="B73" s="233" t="s">
        <v>196</v>
      </c>
      <c r="C73" s="229"/>
      <c r="D73" s="229"/>
      <c r="E73" s="222">
        <v>3</v>
      </c>
      <c r="F73" s="229" t="s">
        <v>196</v>
      </c>
      <c r="H73" s="226" t="s">
        <v>109</v>
      </c>
      <c r="I73" s="226">
        <v>3</v>
      </c>
      <c r="J73" s="226" t="s">
        <v>479</v>
      </c>
      <c r="K73" s="226" t="str">
        <f t="shared" si="5"/>
        <v>市船OB50</v>
      </c>
      <c r="L73" s="226" t="s">
        <v>541</v>
      </c>
      <c r="M73" s="226" t="s">
        <v>479</v>
      </c>
    </row>
    <row r="74" spans="1:13">
      <c r="A74" s="229" t="s">
        <v>289</v>
      </c>
      <c r="B74" s="233" t="s">
        <v>162</v>
      </c>
      <c r="C74" s="229"/>
      <c r="D74" s="229"/>
      <c r="E74" s="222">
        <v>4</v>
      </c>
      <c r="F74" s="229" t="s">
        <v>162</v>
      </c>
      <c r="H74" s="226" t="s">
        <v>109</v>
      </c>
      <c r="I74" s="226">
        <v>4</v>
      </c>
      <c r="J74" s="226" t="s">
        <v>196</v>
      </c>
      <c r="K74" s="226" t="str">
        <f t="shared" si="5"/>
        <v>50花園</v>
      </c>
      <c r="L74" s="226" t="s">
        <v>428</v>
      </c>
      <c r="M74" s="226" t="s">
        <v>196</v>
      </c>
    </row>
    <row r="75" spans="1:13">
      <c r="A75" s="229" t="s">
        <v>289</v>
      </c>
      <c r="B75" s="233" t="s">
        <v>160</v>
      </c>
      <c r="C75" s="229"/>
      <c r="D75" s="229"/>
      <c r="E75" s="222">
        <v>5</v>
      </c>
      <c r="F75" s="229" t="s">
        <v>160</v>
      </c>
      <c r="H75" s="226" t="s">
        <v>109</v>
      </c>
      <c r="I75" s="226">
        <v>5</v>
      </c>
      <c r="J75" s="226" t="s">
        <v>332</v>
      </c>
      <c r="K75" s="226" t="str">
        <f t="shared" si="5"/>
        <v>1985八千代</v>
      </c>
      <c r="L75" s="226" t="s">
        <v>429</v>
      </c>
      <c r="M75" s="226" t="s">
        <v>332</v>
      </c>
    </row>
    <row r="76" spans="1:13">
      <c r="A76" s="229" t="s">
        <v>289</v>
      </c>
      <c r="B76" s="233" t="s">
        <v>318</v>
      </c>
      <c r="C76" s="229"/>
      <c r="D76" s="229"/>
      <c r="E76" s="222">
        <v>6</v>
      </c>
      <c r="F76" s="229" t="s">
        <v>318</v>
      </c>
      <c r="H76" s="226" t="s">
        <v>109</v>
      </c>
      <c r="I76" s="226">
        <v>6</v>
      </c>
      <c r="J76" s="226" t="s">
        <v>162</v>
      </c>
      <c r="K76" s="226" t="str">
        <f t="shared" si="5"/>
        <v>八日市場</v>
      </c>
      <c r="L76" s="226" t="s">
        <v>162</v>
      </c>
      <c r="M76" s="226" t="s">
        <v>162</v>
      </c>
    </row>
    <row r="77" spans="1:13">
      <c r="A77" s="229" t="s">
        <v>289</v>
      </c>
      <c r="B77" s="233" t="s">
        <v>473</v>
      </c>
      <c r="C77" s="229"/>
      <c r="D77" s="229"/>
      <c r="E77" s="222">
        <v>7</v>
      </c>
      <c r="F77" s="229" t="s">
        <v>473</v>
      </c>
      <c r="H77" s="226" t="s">
        <v>109</v>
      </c>
      <c r="I77" s="226">
        <v>7</v>
      </c>
      <c r="J77" s="226" t="s">
        <v>160</v>
      </c>
      <c r="K77" s="226" t="str">
        <f t="shared" si="5"/>
        <v>55浜野シ</v>
      </c>
      <c r="L77" s="226" t="s">
        <v>430</v>
      </c>
      <c r="M77" s="226" t="s">
        <v>160</v>
      </c>
    </row>
    <row r="78" spans="1:13">
      <c r="A78" s="229" t="s">
        <v>289</v>
      </c>
      <c r="B78" s="233" t="s">
        <v>332</v>
      </c>
      <c r="C78" s="229"/>
      <c r="D78" s="229"/>
      <c r="E78" s="222">
        <v>8</v>
      </c>
      <c r="F78" s="229" t="s">
        <v>332</v>
      </c>
      <c r="H78" s="226" t="s">
        <v>109</v>
      </c>
      <c r="I78" s="226">
        <v>8</v>
      </c>
      <c r="J78" s="226" t="s">
        <v>199</v>
      </c>
      <c r="K78" s="226" t="str">
        <f t="shared" si="5"/>
        <v>55袖ヶ浦シ</v>
      </c>
      <c r="L78" s="226" t="s">
        <v>431</v>
      </c>
      <c r="M78" s="226" t="s">
        <v>199</v>
      </c>
    </row>
    <row r="79" spans="1:13">
      <c r="A79" s="229" t="s">
        <v>290</v>
      </c>
      <c r="B79" s="233" t="s">
        <v>199</v>
      </c>
      <c r="C79" s="229"/>
      <c r="D79" s="229"/>
      <c r="E79" s="222">
        <v>9</v>
      </c>
      <c r="F79" s="229" t="s">
        <v>199</v>
      </c>
      <c r="H79" s="226" t="s">
        <v>109</v>
      </c>
      <c r="I79" s="226">
        <v>9</v>
      </c>
      <c r="J79" s="226" t="s">
        <v>329</v>
      </c>
      <c r="K79" s="226" t="str">
        <f t="shared" si="5"/>
        <v>コスモス</v>
      </c>
      <c r="L79" s="226" t="s">
        <v>432</v>
      </c>
      <c r="M79" s="226" t="s">
        <v>329</v>
      </c>
    </row>
    <row r="80" spans="1:13">
      <c r="A80" s="229" t="s">
        <v>290</v>
      </c>
      <c r="B80" s="233" t="s">
        <v>329</v>
      </c>
      <c r="C80" s="229"/>
      <c r="D80" s="229"/>
      <c r="E80" s="222">
        <v>10</v>
      </c>
      <c r="F80" s="229" t="s">
        <v>329</v>
      </c>
      <c r="H80" s="226" t="s">
        <v>109</v>
      </c>
      <c r="I80" s="226">
        <v>10</v>
      </c>
      <c r="J80" s="226" t="s">
        <v>280</v>
      </c>
      <c r="K80" s="226" t="str">
        <f t="shared" si="5"/>
        <v>55エスペ</v>
      </c>
      <c r="L80" s="226" t="s">
        <v>433</v>
      </c>
      <c r="M80" s="226" t="s">
        <v>481</v>
      </c>
    </row>
    <row r="81" spans="1:13">
      <c r="A81" s="229" t="s">
        <v>290</v>
      </c>
      <c r="B81" s="233" t="s">
        <v>280</v>
      </c>
      <c r="C81" s="229"/>
      <c r="D81" s="229"/>
      <c r="E81" s="222">
        <v>11</v>
      </c>
      <c r="F81" s="229" t="s">
        <v>280</v>
      </c>
      <c r="H81" s="226" t="s">
        <v>109</v>
      </c>
      <c r="I81" s="226">
        <v>11</v>
      </c>
      <c r="J81" s="226" t="s">
        <v>161</v>
      </c>
      <c r="K81" s="226" t="str">
        <f t="shared" si="5"/>
        <v>龍子会シ50</v>
      </c>
      <c r="L81" s="226" t="s">
        <v>434</v>
      </c>
      <c r="M81" s="226" t="s">
        <v>161</v>
      </c>
    </row>
    <row r="82" spans="1:13">
      <c r="A82" s="229" t="s">
        <v>290</v>
      </c>
      <c r="B82" s="233" t="s">
        <v>161</v>
      </c>
      <c r="C82" s="235"/>
      <c r="D82" s="235"/>
      <c r="E82" s="222">
        <v>12</v>
      </c>
      <c r="F82" s="235" t="s">
        <v>161</v>
      </c>
      <c r="H82" s="226" t="s">
        <v>109</v>
      </c>
      <c r="I82" s="226">
        <v>12</v>
      </c>
      <c r="J82" s="226" t="s">
        <v>318</v>
      </c>
      <c r="K82" s="226" t="str">
        <f t="shared" si="5"/>
        <v>MCFC50</v>
      </c>
      <c r="L82" s="226" t="s">
        <v>318</v>
      </c>
      <c r="M82" s="226" t="s">
        <v>475</v>
      </c>
    </row>
    <row r="83" spans="1:13">
      <c r="A83" s="229" t="s">
        <v>290</v>
      </c>
      <c r="B83" s="233" t="s">
        <v>331</v>
      </c>
      <c r="C83" s="235"/>
      <c r="D83" s="235"/>
      <c r="E83" s="222">
        <v>13</v>
      </c>
      <c r="F83" s="235" t="s">
        <v>331</v>
      </c>
      <c r="H83" s="226" t="s">
        <v>109</v>
      </c>
      <c r="I83" s="226">
        <v>13</v>
      </c>
      <c r="J83" s="226" t="s">
        <v>331</v>
      </c>
      <c r="K83" s="226" t="str">
        <f t="shared" si="5"/>
        <v>55九十九</v>
      </c>
      <c r="L83" s="226" t="s">
        <v>542</v>
      </c>
      <c r="M83" s="226" t="s">
        <v>331</v>
      </c>
    </row>
    <row r="84" spans="1:13">
      <c r="A84" s="229" t="s">
        <v>290</v>
      </c>
      <c r="B84" s="233" t="s">
        <v>471</v>
      </c>
      <c r="C84" s="235"/>
      <c r="D84" s="235"/>
      <c r="E84" s="222">
        <v>14</v>
      </c>
      <c r="F84" s="235" t="s">
        <v>471</v>
      </c>
      <c r="H84" s="226" t="s">
        <v>109</v>
      </c>
      <c r="I84" s="226">
        <v>14</v>
      </c>
      <c r="J84" s="226" t="s">
        <v>473</v>
      </c>
      <c r="K84" s="226" t="str">
        <f t="shared" si="5"/>
        <v>フォルテ50</v>
      </c>
      <c r="L84" s="226" t="s">
        <v>435</v>
      </c>
      <c r="M84" s="226" t="s">
        <v>379</v>
      </c>
    </row>
    <row r="85" spans="1:13">
      <c r="A85" s="229" t="s">
        <v>290</v>
      </c>
      <c r="B85" s="233"/>
      <c r="C85" s="235"/>
      <c r="D85" s="235"/>
      <c r="E85" s="222">
        <v>15</v>
      </c>
      <c r="F85" s="235"/>
      <c r="H85" s="226" t="s">
        <v>109</v>
      </c>
      <c r="I85" s="226">
        <v>15</v>
      </c>
      <c r="J85" s="226" t="s">
        <v>471</v>
      </c>
      <c r="K85" s="226" t="str">
        <f t="shared" si="5"/>
        <v>MITシ50</v>
      </c>
      <c r="L85" s="226" t="s">
        <v>543</v>
      </c>
      <c r="M85" s="226" t="s">
        <v>472</v>
      </c>
    </row>
    <row r="86" spans="1:13" ht="15.6" thickBot="1">
      <c r="A86" s="232"/>
      <c r="B86" s="233"/>
      <c r="C86" s="232"/>
      <c r="D86" s="232"/>
      <c r="F86" s="232"/>
    </row>
    <row r="87" spans="1:13">
      <c r="A87" s="229" t="s">
        <v>110</v>
      </c>
      <c r="B87" s="233" t="s">
        <v>163</v>
      </c>
      <c r="C87" s="229"/>
      <c r="D87" s="229"/>
      <c r="E87" s="222">
        <v>1</v>
      </c>
      <c r="F87" s="229" t="s">
        <v>163</v>
      </c>
      <c r="H87" s="226" t="s">
        <v>111</v>
      </c>
      <c r="I87" s="226">
        <v>1</v>
      </c>
      <c r="J87" s="226" t="s">
        <v>163</v>
      </c>
      <c r="K87" s="226" t="str">
        <f t="shared" ref="K87:K96" si="6">VLOOKUP(J87,$M$3:$M$110,1,FALSE)</f>
        <v>習台シ60</v>
      </c>
      <c r="L87" s="226" t="s">
        <v>436</v>
      </c>
      <c r="M87" s="226" t="s">
        <v>163</v>
      </c>
    </row>
    <row r="88" spans="1:13">
      <c r="A88" s="229" t="s">
        <v>110</v>
      </c>
      <c r="B88" s="233" t="s">
        <v>85</v>
      </c>
      <c r="C88" s="229"/>
      <c r="D88" s="229"/>
      <c r="E88" s="222">
        <v>2</v>
      </c>
      <c r="F88" s="229" t="s">
        <v>85</v>
      </c>
      <c r="H88" s="226" t="s">
        <v>111</v>
      </c>
      <c r="I88" s="226">
        <v>2</v>
      </c>
      <c r="J88" s="226" t="s">
        <v>85</v>
      </c>
      <c r="K88" s="226" t="str">
        <f t="shared" si="6"/>
        <v>アスレタ</v>
      </c>
      <c r="L88" s="226" t="s">
        <v>437</v>
      </c>
      <c r="M88" s="226" t="s">
        <v>85</v>
      </c>
    </row>
    <row r="89" spans="1:13">
      <c r="A89" s="229" t="s">
        <v>110</v>
      </c>
      <c r="B89" s="233" t="s">
        <v>326</v>
      </c>
      <c r="C89" s="229"/>
      <c r="D89" s="229"/>
      <c r="E89" s="222">
        <v>3</v>
      </c>
      <c r="F89" s="229" t="s">
        <v>326</v>
      </c>
      <c r="H89" s="226" t="s">
        <v>111</v>
      </c>
      <c r="I89" s="226">
        <v>3</v>
      </c>
      <c r="J89" s="226" t="s">
        <v>326</v>
      </c>
      <c r="K89" s="226" t="str">
        <f t="shared" si="6"/>
        <v>龍子会60</v>
      </c>
      <c r="L89" s="226" t="s">
        <v>326</v>
      </c>
      <c r="M89" s="226" t="s">
        <v>326</v>
      </c>
    </row>
    <row r="90" spans="1:13">
      <c r="A90" s="229" t="s">
        <v>110</v>
      </c>
      <c r="B90" s="233" t="s">
        <v>200</v>
      </c>
      <c r="C90" s="229"/>
      <c r="D90" s="229"/>
      <c r="E90" s="222">
        <v>4</v>
      </c>
      <c r="F90" s="229" t="s">
        <v>200</v>
      </c>
      <c r="H90" s="226" t="s">
        <v>111</v>
      </c>
      <c r="I90" s="226">
        <v>4</v>
      </c>
      <c r="J90" s="226" t="s">
        <v>200</v>
      </c>
      <c r="K90" s="226" t="str">
        <f t="shared" si="6"/>
        <v>千葉60</v>
      </c>
      <c r="L90" s="226" t="s">
        <v>544</v>
      </c>
      <c r="M90" s="226" t="s">
        <v>200</v>
      </c>
    </row>
    <row r="91" spans="1:13">
      <c r="A91" s="229" t="s">
        <v>110</v>
      </c>
      <c r="B91" s="233" t="s">
        <v>319</v>
      </c>
      <c r="C91" s="229"/>
      <c r="D91" s="229"/>
      <c r="E91" s="222">
        <v>5</v>
      </c>
      <c r="F91" s="229" t="s">
        <v>319</v>
      </c>
      <c r="H91" s="226" t="s">
        <v>111</v>
      </c>
      <c r="I91" s="226">
        <v>5</v>
      </c>
      <c r="J91" s="226" t="s">
        <v>319</v>
      </c>
      <c r="K91" s="226" t="str">
        <f t="shared" si="6"/>
        <v>ACちば</v>
      </c>
      <c r="L91" s="226" t="s">
        <v>320</v>
      </c>
      <c r="M91" s="226" t="s">
        <v>319</v>
      </c>
    </row>
    <row r="92" spans="1:13">
      <c r="A92" s="229" t="s">
        <v>110</v>
      </c>
      <c r="B92" s="233" t="s">
        <v>165</v>
      </c>
      <c r="C92" s="229"/>
      <c r="D92" s="229"/>
      <c r="E92" s="222">
        <v>6</v>
      </c>
      <c r="F92" s="229" t="s">
        <v>165</v>
      </c>
      <c r="H92" s="226" t="s">
        <v>111</v>
      </c>
      <c r="I92" s="226">
        <v>6</v>
      </c>
      <c r="J92" s="226" t="s">
        <v>165</v>
      </c>
      <c r="K92" s="226" t="str">
        <f t="shared" si="6"/>
        <v>古河シ60</v>
      </c>
      <c r="L92" s="226" t="s">
        <v>438</v>
      </c>
      <c r="M92" s="226" t="s">
        <v>165</v>
      </c>
    </row>
    <row r="93" spans="1:13">
      <c r="A93" s="229" t="s">
        <v>110</v>
      </c>
      <c r="B93" s="233" t="s">
        <v>201</v>
      </c>
      <c r="C93" s="229"/>
      <c r="D93" s="229"/>
      <c r="E93" s="222">
        <v>7</v>
      </c>
      <c r="F93" s="229" t="s">
        <v>201</v>
      </c>
      <c r="H93" s="226" t="s">
        <v>111</v>
      </c>
      <c r="I93" s="226">
        <v>7</v>
      </c>
      <c r="J93" s="226" t="s">
        <v>201</v>
      </c>
      <c r="K93" s="226" t="str">
        <f t="shared" si="6"/>
        <v>袖ヶ浦シ60</v>
      </c>
      <c r="L93" s="226" t="s">
        <v>439</v>
      </c>
      <c r="M93" s="226" t="s">
        <v>201</v>
      </c>
    </row>
    <row r="94" spans="1:13">
      <c r="A94" s="229" t="s">
        <v>110</v>
      </c>
      <c r="B94" s="233" t="s">
        <v>164</v>
      </c>
      <c r="C94" s="229"/>
      <c r="D94" s="229"/>
      <c r="E94" s="222">
        <v>8</v>
      </c>
      <c r="F94" s="229" t="s">
        <v>164</v>
      </c>
      <c r="H94" s="226" t="s">
        <v>111</v>
      </c>
      <c r="I94" s="226">
        <v>8</v>
      </c>
      <c r="J94" s="226" t="s">
        <v>164</v>
      </c>
      <c r="K94" s="226" t="str">
        <f t="shared" si="6"/>
        <v>東京60</v>
      </c>
      <c r="L94" s="226" t="s">
        <v>440</v>
      </c>
      <c r="M94" s="226" t="s">
        <v>164</v>
      </c>
    </row>
    <row r="95" spans="1:13">
      <c r="A95" s="229" t="s">
        <v>110</v>
      </c>
      <c r="B95" s="233" t="s">
        <v>307</v>
      </c>
      <c r="C95" s="229"/>
      <c r="D95" s="229"/>
      <c r="E95" s="222">
        <v>9</v>
      </c>
      <c r="F95" s="229" t="s">
        <v>307</v>
      </c>
      <c r="H95" s="226" t="s">
        <v>111</v>
      </c>
      <c r="I95" s="226">
        <v>9</v>
      </c>
      <c r="J95" s="226" t="s">
        <v>307</v>
      </c>
      <c r="K95" s="226" t="str">
        <f t="shared" si="6"/>
        <v>八千代60</v>
      </c>
      <c r="L95" s="226" t="s">
        <v>545</v>
      </c>
      <c r="M95" s="226" t="s">
        <v>307</v>
      </c>
    </row>
    <row r="96" spans="1:13" ht="15.6" thickBot="1">
      <c r="A96" s="232" t="s">
        <v>110</v>
      </c>
      <c r="B96" s="233" t="s">
        <v>466</v>
      </c>
      <c r="C96" s="232"/>
      <c r="D96" s="232"/>
      <c r="E96" s="222">
        <v>10</v>
      </c>
      <c r="F96" s="238" t="s">
        <v>466</v>
      </c>
      <c r="H96" s="226" t="s">
        <v>111</v>
      </c>
      <c r="I96" s="226">
        <v>10</v>
      </c>
      <c r="J96" s="226" t="s">
        <v>466</v>
      </c>
      <c r="K96" s="226" t="str">
        <f t="shared" si="6"/>
        <v>Duo</v>
      </c>
      <c r="L96" s="226" t="s">
        <v>546</v>
      </c>
      <c r="M96" s="226" t="s">
        <v>467</v>
      </c>
    </row>
    <row r="97" spans="1:13">
      <c r="A97" s="230"/>
      <c r="B97" s="233"/>
      <c r="C97" s="230"/>
      <c r="D97" s="230"/>
      <c r="F97" s="233"/>
    </row>
    <row r="98" spans="1:13">
      <c r="A98" s="229" t="s">
        <v>112</v>
      </c>
      <c r="B98" s="233" t="s">
        <v>169</v>
      </c>
      <c r="C98" s="229"/>
      <c r="D98" s="229"/>
      <c r="E98" s="222">
        <v>1</v>
      </c>
      <c r="F98" s="229" t="s">
        <v>169</v>
      </c>
      <c r="H98" s="226" t="s">
        <v>113</v>
      </c>
      <c r="I98" s="226">
        <v>1</v>
      </c>
      <c r="J98" s="226" t="s">
        <v>169</v>
      </c>
      <c r="K98" s="226" t="str">
        <f t="shared" ref="K98:K107" si="7">VLOOKUP(J98,$M$3:$M$110,1,FALSE)</f>
        <v>コスモス60</v>
      </c>
      <c r="L98" s="226" t="s">
        <v>441</v>
      </c>
      <c r="M98" s="226" t="s">
        <v>169</v>
      </c>
    </row>
    <row r="99" spans="1:13">
      <c r="A99" s="229" t="s">
        <v>112</v>
      </c>
      <c r="B99" s="233" t="s">
        <v>202</v>
      </c>
      <c r="C99" s="229"/>
      <c r="D99" s="229"/>
      <c r="E99" s="222">
        <v>2</v>
      </c>
      <c r="F99" s="229" t="s">
        <v>202</v>
      </c>
      <c r="H99" s="226" t="s">
        <v>113</v>
      </c>
      <c r="I99" s="226">
        <v>2</v>
      </c>
      <c r="J99" s="226" t="s">
        <v>202</v>
      </c>
      <c r="K99" s="226" t="str">
        <f t="shared" si="7"/>
        <v>大木戸60</v>
      </c>
      <c r="L99" s="226" t="s">
        <v>328</v>
      </c>
      <c r="M99" s="226" t="s">
        <v>202</v>
      </c>
    </row>
    <row r="100" spans="1:13">
      <c r="A100" s="229" t="s">
        <v>112</v>
      </c>
      <c r="B100" s="233" t="s">
        <v>299</v>
      </c>
      <c r="C100" s="229"/>
      <c r="D100" s="229"/>
      <c r="E100" s="222">
        <v>3</v>
      </c>
      <c r="F100" s="229" t="s">
        <v>299</v>
      </c>
      <c r="H100" s="226" t="s">
        <v>113</v>
      </c>
      <c r="I100" s="226">
        <v>3</v>
      </c>
      <c r="J100" s="226" t="s">
        <v>299</v>
      </c>
      <c r="K100" s="226" t="str">
        <f t="shared" si="7"/>
        <v>船橋60</v>
      </c>
      <c r="L100" s="226" t="s">
        <v>442</v>
      </c>
      <c r="M100" s="226" t="s">
        <v>299</v>
      </c>
    </row>
    <row r="101" spans="1:13">
      <c r="A101" s="229" t="s">
        <v>112</v>
      </c>
      <c r="B101" s="233" t="s">
        <v>297</v>
      </c>
      <c r="C101" s="229"/>
      <c r="D101" s="229"/>
      <c r="E101" s="222">
        <v>4</v>
      </c>
      <c r="F101" s="229" t="s">
        <v>297</v>
      </c>
      <c r="H101" s="226" t="s">
        <v>113</v>
      </c>
      <c r="I101" s="226">
        <v>4</v>
      </c>
      <c r="J101" s="226" t="s">
        <v>297</v>
      </c>
      <c r="K101" s="226" t="str">
        <f t="shared" si="7"/>
        <v>佐倉シ60</v>
      </c>
      <c r="L101" s="226" t="s">
        <v>443</v>
      </c>
      <c r="M101" s="226" t="s">
        <v>297</v>
      </c>
    </row>
    <row r="102" spans="1:13">
      <c r="A102" s="229" t="s">
        <v>112</v>
      </c>
      <c r="B102" s="233" t="s">
        <v>296</v>
      </c>
      <c r="C102" s="229"/>
      <c r="D102" s="229"/>
      <c r="E102" s="222">
        <v>5</v>
      </c>
      <c r="F102" s="229" t="s">
        <v>296</v>
      </c>
      <c r="H102" s="226" t="s">
        <v>113</v>
      </c>
      <c r="I102" s="226">
        <v>5</v>
      </c>
      <c r="J102" s="226" t="s">
        <v>296</v>
      </c>
      <c r="K102" s="226" t="str">
        <f t="shared" si="7"/>
        <v>浦安シ60</v>
      </c>
      <c r="L102" s="226" t="s">
        <v>444</v>
      </c>
      <c r="M102" s="226" t="s">
        <v>296</v>
      </c>
    </row>
    <row r="103" spans="1:13">
      <c r="A103" s="229" t="s">
        <v>112</v>
      </c>
      <c r="B103" s="233" t="s">
        <v>167</v>
      </c>
      <c r="C103" s="229"/>
      <c r="D103" s="229"/>
      <c r="E103" s="222">
        <v>6</v>
      </c>
      <c r="F103" s="229" t="s">
        <v>167</v>
      </c>
      <c r="H103" s="226" t="s">
        <v>113</v>
      </c>
      <c r="I103" s="226">
        <v>6</v>
      </c>
      <c r="J103" s="226" t="s">
        <v>167</v>
      </c>
      <c r="K103" s="226" t="str">
        <f t="shared" si="7"/>
        <v>65習台シ</v>
      </c>
      <c r="L103" s="226" t="s">
        <v>445</v>
      </c>
      <c r="M103" s="226" t="s">
        <v>167</v>
      </c>
    </row>
    <row r="104" spans="1:13">
      <c r="A104" s="229" t="s">
        <v>112</v>
      </c>
      <c r="B104" s="233" t="s">
        <v>168</v>
      </c>
      <c r="C104" s="229"/>
      <c r="D104" s="229"/>
      <c r="E104" s="222">
        <v>7</v>
      </c>
      <c r="F104" s="229" t="s">
        <v>168</v>
      </c>
      <c r="H104" s="226" t="s">
        <v>113</v>
      </c>
      <c r="I104" s="226">
        <v>7</v>
      </c>
      <c r="J104" s="226" t="s">
        <v>166</v>
      </c>
      <c r="K104" s="226" t="str">
        <f t="shared" si="7"/>
        <v>ねんりん</v>
      </c>
      <c r="L104" s="226" t="s">
        <v>334</v>
      </c>
      <c r="M104" s="226" t="s">
        <v>477</v>
      </c>
    </row>
    <row r="105" spans="1:13">
      <c r="A105" s="229" t="s">
        <v>112</v>
      </c>
      <c r="B105" s="233" t="s">
        <v>166</v>
      </c>
      <c r="C105" s="229"/>
      <c r="D105" s="229"/>
      <c r="E105" s="222">
        <v>8</v>
      </c>
      <c r="F105" s="229" t="s">
        <v>166</v>
      </c>
      <c r="H105" s="226" t="s">
        <v>113</v>
      </c>
      <c r="I105" s="226">
        <v>8</v>
      </c>
      <c r="J105" s="226" t="s">
        <v>168</v>
      </c>
      <c r="K105" s="226" t="str">
        <f t="shared" si="7"/>
        <v>習志野60</v>
      </c>
      <c r="L105" s="226" t="s">
        <v>168</v>
      </c>
      <c r="M105" s="226" t="s">
        <v>168</v>
      </c>
    </row>
    <row r="106" spans="1:13">
      <c r="A106" s="235" t="s">
        <v>112</v>
      </c>
      <c r="B106" s="233"/>
      <c r="C106" s="235"/>
      <c r="D106" s="235"/>
      <c r="E106" s="222">
        <v>9</v>
      </c>
      <c r="F106" s="230"/>
      <c r="H106" s="226" t="s">
        <v>113</v>
      </c>
      <c r="I106" s="226">
        <v>9</v>
      </c>
      <c r="K106" s="226" t="e">
        <f t="shared" si="7"/>
        <v>#N/A</v>
      </c>
    </row>
    <row r="107" spans="1:13" ht="15.6" thickBot="1">
      <c r="A107" s="232" t="s">
        <v>112</v>
      </c>
      <c r="B107" s="233"/>
      <c r="C107" s="232"/>
      <c r="D107" s="232"/>
      <c r="E107" s="222">
        <v>10</v>
      </c>
      <c r="F107" s="238"/>
      <c r="H107" s="226" t="s">
        <v>113</v>
      </c>
      <c r="I107" s="226">
        <v>10</v>
      </c>
      <c r="K107" s="226" t="e">
        <f t="shared" si="7"/>
        <v>#N/A</v>
      </c>
    </row>
    <row r="108" spans="1:13">
      <c r="A108" s="233"/>
      <c r="B108" s="233"/>
      <c r="C108" s="233"/>
      <c r="D108" s="233"/>
      <c r="F108" s="230"/>
    </row>
    <row r="109" spans="1:13">
      <c r="A109" s="229" t="s">
        <v>115</v>
      </c>
      <c r="B109" s="233" t="s">
        <v>301</v>
      </c>
      <c r="C109" s="229"/>
      <c r="D109" s="229"/>
      <c r="E109" s="222">
        <v>1</v>
      </c>
      <c r="F109" s="230" t="s">
        <v>301</v>
      </c>
      <c r="H109" s="226" t="s">
        <v>287</v>
      </c>
      <c r="I109" s="226">
        <v>1</v>
      </c>
      <c r="J109" s="226" t="s">
        <v>321</v>
      </c>
      <c r="K109" s="226" t="str">
        <f>VLOOKUP(J109,$M$3:$M$121,1,FALSE)</f>
        <v>AC65</v>
      </c>
      <c r="L109" s="226" t="s">
        <v>446</v>
      </c>
      <c r="M109" s="226" t="s">
        <v>460</v>
      </c>
    </row>
    <row r="110" spans="1:13">
      <c r="A110" s="229" t="s">
        <v>115</v>
      </c>
      <c r="B110" s="233" t="s">
        <v>322</v>
      </c>
      <c r="C110" s="229"/>
      <c r="D110" s="229"/>
      <c r="E110" s="222">
        <v>2</v>
      </c>
      <c r="F110" s="230" t="s">
        <v>322</v>
      </c>
      <c r="H110" s="226" t="s">
        <v>287</v>
      </c>
      <c r="I110" s="226">
        <v>2</v>
      </c>
      <c r="J110" s="226" t="s">
        <v>461</v>
      </c>
      <c r="K110" s="226" t="str">
        <f t="shared" ref="K110:K117" si="8">VLOOKUP(J110,$M$3:$M$121,1,FALSE)</f>
        <v>千葉65</v>
      </c>
      <c r="L110" s="226" t="s">
        <v>547</v>
      </c>
      <c r="M110" s="226" t="s">
        <v>462</v>
      </c>
    </row>
    <row r="111" spans="1:13">
      <c r="A111" s="229" t="s">
        <v>115</v>
      </c>
      <c r="B111" s="233" t="s">
        <v>203</v>
      </c>
      <c r="C111" s="229"/>
      <c r="D111" s="229"/>
      <c r="E111" s="222">
        <v>3</v>
      </c>
      <c r="F111" s="230" t="s">
        <v>203</v>
      </c>
      <c r="H111" s="226" t="s">
        <v>287</v>
      </c>
      <c r="I111" s="226">
        <v>3</v>
      </c>
      <c r="J111" s="226" t="s">
        <v>116</v>
      </c>
      <c r="K111" s="226" t="str">
        <f t="shared" si="8"/>
        <v>BAY65</v>
      </c>
      <c r="L111" s="226" t="s">
        <v>116</v>
      </c>
      <c r="M111" s="226" t="s">
        <v>116</v>
      </c>
    </row>
    <row r="112" spans="1:13">
      <c r="A112" s="229" t="s">
        <v>115</v>
      </c>
      <c r="B112" s="233" t="s">
        <v>463</v>
      </c>
      <c r="C112" s="229"/>
      <c r="D112" s="229"/>
      <c r="E112" s="222">
        <v>4</v>
      </c>
      <c r="F112" s="230" t="s">
        <v>463</v>
      </c>
      <c r="H112" s="226" t="s">
        <v>287</v>
      </c>
      <c r="I112" s="226">
        <v>4</v>
      </c>
      <c r="J112" s="226" t="s">
        <v>203</v>
      </c>
      <c r="K112" s="226" t="str">
        <f t="shared" si="8"/>
        <v>佐倉シ65</v>
      </c>
      <c r="L112" s="226" t="s">
        <v>447</v>
      </c>
      <c r="M112" s="226" t="s">
        <v>203</v>
      </c>
    </row>
    <row r="113" spans="1:13">
      <c r="A113" s="229" t="s">
        <v>115</v>
      </c>
      <c r="B113" s="233" t="s">
        <v>461</v>
      </c>
      <c r="C113" s="229"/>
      <c r="D113" s="229"/>
      <c r="E113" s="222">
        <v>5</v>
      </c>
      <c r="F113" s="230" t="s">
        <v>461</v>
      </c>
      <c r="H113" s="226" t="s">
        <v>287</v>
      </c>
      <c r="I113" s="226">
        <v>5</v>
      </c>
      <c r="J113" s="226" t="s">
        <v>301</v>
      </c>
      <c r="K113" s="226" t="str">
        <f t="shared" si="8"/>
        <v>習台6570</v>
      </c>
      <c r="L113" s="226" t="s">
        <v>448</v>
      </c>
      <c r="M113" s="226" t="s">
        <v>301</v>
      </c>
    </row>
    <row r="114" spans="1:13">
      <c r="A114" s="229" t="s">
        <v>115</v>
      </c>
      <c r="B114" s="233" t="s">
        <v>116</v>
      </c>
      <c r="C114" s="229"/>
      <c r="D114" s="229"/>
      <c r="E114" s="222">
        <v>6</v>
      </c>
      <c r="F114" s="230" t="s">
        <v>116</v>
      </c>
      <c r="H114" s="226" t="s">
        <v>287</v>
      </c>
      <c r="I114" s="226">
        <v>6</v>
      </c>
      <c r="J114" s="226" t="s">
        <v>322</v>
      </c>
      <c r="K114" s="226" t="str">
        <f t="shared" si="8"/>
        <v>古河シ65</v>
      </c>
      <c r="L114" s="226" t="s">
        <v>449</v>
      </c>
      <c r="M114" s="226" t="s">
        <v>322</v>
      </c>
    </row>
    <row r="115" spans="1:13">
      <c r="A115" s="229" t="s">
        <v>115</v>
      </c>
      <c r="B115" s="233" t="s">
        <v>321</v>
      </c>
      <c r="C115" s="229"/>
      <c r="D115" s="229"/>
      <c r="E115" s="222">
        <v>7</v>
      </c>
      <c r="F115" s="230" t="s">
        <v>321</v>
      </c>
      <c r="H115" s="226" t="s">
        <v>287</v>
      </c>
      <c r="I115" s="226">
        <v>7</v>
      </c>
      <c r="J115" s="226" t="s">
        <v>463</v>
      </c>
      <c r="K115" s="226" t="str">
        <f t="shared" si="8"/>
        <v>65龍子会</v>
      </c>
      <c r="L115" s="226" t="s">
        <v>548</v>
      </c>
      <c r="M115" s="226" t="s">
        <v>464</v>
      </c>
    </row>
    <row r="116" spans="1:13">
      <c r="A116" s="229" t="s">
        <v>115</v>
      </c>
      <c r="B116" s="233" t="s">
        <v>327</v>
      </c>
      <c r="C116" s="229"/>
      <c r="D116" s="229"/>
      <c r="E116" s="222">
        <v>8</v>
      </c>
      <c r="F116" s="230" t="s">
        <v>327</v>
      </c>
      <c r="H116" s="226" t="s">
        <v>287</v>
      </c>
      <c r="I116" s="226">
        <v>8</v>
      </c>
      <c r="J116" s="226" t="s">
        <v>327</v>
      </c>
      <c r="K116" s="226" t="str">
        <f t="shared" si="8"/>
        <v>葛城クラブ</v>
      </c>
      <c r="L116" s="226" t="s">
        <v>327</v>
      </c>
      <c r="M116" s="226" t="s">
        <v>327</v>
      </c>
    </row>
    <row r="117" spans="1:13">
      <c r="A117" s="235" t="s">
        <v>115</v>
      </c>
      <c r="B117" s="233" t="s">
        <v>489</v>
      </c>
      <c r="C117" s="235"/>
      <c r="D117" s="235"/>
      <c r="E117" s="222">
        <v>9</v>
      </c>
      <c r="F117" s="230" t="s">
        <v>489</v>
      </c>
      <c r="H117" s="226" t="s">
        <v>287</v>
      </c>
      <c r="I117" s="226">
        <v>9</v>
      </c>
      <c r="J117" s="226" t="s">
        <v>489</v>
      </c>
      <c r="K117" s="226" t="str">
        <f t="shared" si="8"/>
        <v>65アスレタ</v>
      </c>
      <c r="L117" s="226" t="s">
        <v>450</v>
      </c>
      <c r="M117" s="226" t="s">
        <v>490</v>
      </c>
    </row>
    <row r="118" spans="1:13" ht="15.6" thickBot="1">
      <c r="A118" s="230" t="s">
        <v>115</v>
      </c>
      <c r="B118" s="233"/>
      <c r="C118" s="230"/>
      <c r="D118" s="230"/>
      <c r="F118" s="230"/>
      <c r="I118" s="226">
        <v>10</v>
      </c>
    </row>
    <row r="119" spans="1:13">
      <c r="A119" s="256" t="s">
        <v>499</v>
      </c>
      <c r="B119" s="233" t="s">
        <v>454</v>
      </c>
      <c r="C119" s="256"/>
      <c r="D119" s="256"/>
      <c r="F119" s="256" t="s">
        <v>454</v>
      </c>
      <c r="H119" s="226" t="s">
        <v>498</v>
      </c>
      <c r="I119" s="226">
        <v>1</v>
      </c>
      <c r="J119" s="226" t="s">
        <v>454</v>
      </c>
      <c r="K119" s="226" t="str">
        <f>VLOOKUP(J119,$M$3:$M$122,1,FALSE)</f>
        <v>AC70Y</v>
      </c>
      <c r="L119" s="226" t="s">
        <v>451</v>
      </c>
      <c r="M119" s="226" t="s">
        <v>455</v>
      </c>
    </row>
    <row r="120" spans="1:13">
      <c r="A120" s="230" t="s">
        <v>499</v>
      </c>
      <c r="B120" s="233" t="s">
        <v>549</v>
      </c>
      <c r="C120" s="230"/>
      <c r="D120" s="230"/>
      <c r="F120" s="230" t="s">
        <v>549</v>
      </c>
      <c r="H120" s="226" t="s">
        <v>498</v>
      </c>
      <c r="I120" s="226">
        <v>2</v>
      </c>
      <c r="J120" s="226" t="s">
        <v>456</v>
      </c>
      <c r="K120" s="226" t="str">
        <f t="shared" ref="K120:K122" si="9">VLOOKUP(J120,$M$3:$M$122,1,FALSE)</f>
        <v>AC71W</v>
      </c>
      <c r="L120" s="226" t="s">
        <v>452</v>
      </c>
      <c r="M120" s="226" t="s">
        <v>457</v>
      </c>
    </row>
    <row r="121" spans="1:13">
      <c r="A121" s="230" t="s">
        <v>499</v>
      </c>
      <c r="B121" s="233" t="s">
        <v>458</v>
      </c>
      <c r="C121" s="233"/>
      <c r="D121" s="233"/>
      <c r="F121" s="230" t="s">
        <v>458</v>
      </c>
      <c r="H121" s="226" t="s">
        <v>498</v>
      </c>
      <c r="I121" s="226">
        <v>3</v>
      </c>
      <c r="J121" s="226" t="s">
        <v>458</v>
      </c>
      <c r="K121" s="226" t="str">
        <f t="shared" si="9"/>
        <v>古河シ70</v>
      </c>
      <c r="L121" s="226" t="s">
        <v>453</v>
      </c>
      <c r="M121" s="226" t="s">
        <v>458</v>
      </c>
    </row>
    <row r="122" spans="1:13">
      <c r="A122" s="230" t="s">
        <v>499</v>
      </c>
      <c r="B122" s="233" t="s">
        <v>459</v>
      </c>
      <c r="C122" s="233"/>
      <c r="D122" s="233"/>
      <c r="F122" s="230" t="s">
        <v>459</v>
      </c>
      <c r="H122" s="226" t="s">
        <v>498</v>
      </c>
      <c r="I122" s="226">
        <v>4</v>
      </c>
      <c r="J122" s="226" t="s">
        <v>459</v>
      </c>
      <c r="K122" s="226" t="str">
        <f t="shared" si="9"/>
        <v>千葉70</v>
      </c>
      <c r="L122" s="226" t="s">
        <v>550</v>
      </c>
      <c r="M122" s="226" t="s">
        <v>459</v>
      </c>
    </row>
    <row r="123" spans="1:13">
      <c r="A123" s="229"/>
      <c r="B123" s="233"/>
      <c r="C123" s="229"/>
      <c r="D123" s="229"/>
      <c r="F123" s="230"/>
    </row>
    <row r="124" spans="1:13">
      <c r="A124" s="229"/>
      <c r="B124" s="233"/>
      <c r="C124" s="229"/>
      <c r="D124" s="229"/>
      <c r="F124" s="230" t="s">
        <v>595</v>
      </c>
      <c r="J124" s="226" t="s">
        <v>114</v>
      </c>
    </row>
    <row r="125" spans="1:13">
      <c r="A125" s="229"/>
      <c r="B125" s="233"/>
      <c r="C125" s="229"/>
      <c r="D125" s="229"/>
      <c r="F125" s="230" t="s">
        <v>596</v>
      </c>
      <c r="J125" s="226" t="s">
        <v>170</v>
      </c>
    </row>
    <row r="126" spans="1:13">
      <c r="A126" s="229" t="s">
        <v>118</v>
      </c>
      <c r="B126" s="233"/>
      <c r="C126" s="229"/>
      <c r="D126" s="229"/>
      <c r="F126" s="230" t="s">
        <v>597</v>
      </c>
      <c r="J126" s="222" t="s">
        <v>171</v>
      </c>
    </row>
    <row r="127" spans="1:13">
      <c r="A127" s="229" t="s">
        <v>118</v>
      </c>
      <c r="B127" s="233"/>
      <c r="C127" s="229"/>
      <c r="D127" s="229"/>
      <c r="F127" s="230" t="s">
        <v>170</v>
      </c>
      <c r="J127" s="222" t="s">
        <v>172</v>
      </c>
    </row>
    <row r="128" spans="1:13">
      <c r="A128" s="229" t="s">
        <v>118</v>
      </c>
      <c r="B128" s="233"/>
      <c r="C128" s="229"/>
      <c r="D128" s="229"/>
      <c r="F128" s="230" t="s">
        <v>171</v>
      </c>
      <c r="J128" s="222" t="s">
        <v>173</v>
      </c>
    </row>
    <row r="129" spans="1:10">
      <c r="A129" s="229" t="s">
        <v>118</v>
      </c>
      <c r="B129" s="233"/>
      <c r="C129" s="229"/>
      <c r="D129" s="229"/>
      <c r="F129" s="230" t="s">
        <v>172</v>
      </c>
      <c r="J129" s="222" t="s">
        <v>174</v>
      </c>
    </row>
    <row r="130" spans="1:10">
      <c r="A130" s="229" t="s">
        <v>118</v>
      </c>
      <c r="B130" s="233"/>
      <c r="C130" s="229"/>
      <c r="D130" s="229"/>
      <c r="F130" s="230" t="s">
        <v>173</v>
      </c>
      <c r="J130" s="222" t="s">
        <v>175</v>
      </c>
    </row>
    <row r="131" spans="1:10">
      <c r="A131" s="229" t="s">
        <v>118</v>
      </c>
      <c r="B131" s="233"/>
      <c r="C131" s="229"/>
      <c r="D131" s="229"/>
      <c r="F131" s="230" t="s">
        <v>174</v>
      </c>
      <c r="J131" s="222" t="s">
        <v>176</v>
      </c>
    </row>
    <row r="132" spans="1:10">
      <c r="A132" s="229" t="s">
        <v>118</v>
      </c>
      <c r="B132" s="233"/>
      <c r="C132" s="229"/>
      <c r="D132" s="229"/>
      <c r="F132" s="239" t="s">
        <v>175</v>
      </c>
      <c r="J132" s="226" t="s">
        <v>283</v>
      </c>
    </row>
    <row r="133" spans="1:10">
      <c r="F133" s="239" t="s">
        <v>176</v>
      </c>
      <c r="J133" s="226" t="s">
        <v>284</v>
      </c>
    </row>
    <row r="134" spans="1:10">
      <c r="F134" s="230" t="s">
        <v>117</v>
      </c>
      <c r="J134" s="222" t="s">
        <v>285</v>
      </c>
    </row>
    <row r="135" spans="1:10">
      <c r="F135" s="230" t="s">
        <v>119</v>
      </c>
      <c r="J135" s="222" t="s">
        <v>286</v>
      </c>
    </row>
    <row r="136" spans="1:10">
      <c r="F136" s="230" t="s">
        <v>120</v>
      </c>
      <c r="J136" s="222"/>
    </row>
    <row r="137" spans="1:10">
      <c r="F137" s="230" t="s">
        <v>121</v>
      </c>
      <c r="J137" s="222" t="s">
        <v>122</v>
      </c>
    </row>
    <row r="138" spans="1:10">
      <c r="F138" s="233"/>
      <c r="J138" s="222" t="s">
        <v>123</v>
      </c>
    </row>
    <row r="139" spans="1:10">
      <c r="F139" s="233" t="s">
        <v>122</v>
      </c>
      <c r="J139" s="222" t="s">
        <v>180</v>
      </c>
    </row>
    <row r="140" spans="1:10">
      <c r="F140" s="233" t="s">
        <v>123</v>
      </c>
      <c r="J140" s="222" t="s">
        <v>181</v>
      </c>
    </row>
    <row r="141" spans="1:10">
      <c r="F141" s="233" t="s">
        <v>180</v>
      </c>
      <c r="J141" s="226" t="s">
        <v>236</v>
      </c>
    </row>
    <row r="142" spans="1:10">
      <c r="F142" s="233" t="s">
        <v>181</v>
      </c>
      <c r="J142" s="226" t="s">
        <v>238</v>
      </c>
    </row>
    <row r="143" spans="1:10">
      <c r="F143" s="233" t="s">
        <v>129</v>
      </c>
      <c r="J143" s="226" t="s">
        <v>237</v>
      </c>
    </row>
    <row r="144" spans="1:10">
      <c r="F144" s="233" t="s">
        <v>130</v>
      </c>
      <c r="J144" s="226" t="s">
        <v>239</v>
      </c>
    </row>
    <row r="145" spans="5:10">
      <c r="F145" s="233" t="s">
        <v>131</v>
      </c>
      <c r="J145" s="226" t="s">
        <v>269</v>
      </c>
    </row>
    <row r="146" spans="5:10">
      <c r="F146" s="233" t="s">
        <v>132</v>
      </c>
      <c r="J146" s="226" t="s">
        <v>270</v>
      </c>
    </row>
    <row r="147" spans="5:10">
      <c r="F147" s="233" t="s">
        <v>133</v>
      </c>
      <c r="J147" s="226" t="s">
        <v>271</v>
      </c>
    </row>
    <row r="148" spans="5:10">
      <c r="F148" s="233" t="s">
        <v>134</v>
      </c>
      <c r="J148" s="226" t="s">
        <v>272</v>
      </c>
    </row>
    <row r="149" spans="5:10">
      <c r="F149" s="233" t="s">
        <v>135</v>
      </c>
      <c r="J149" s="226" t="s">
        <v>231</v>
      </c>
    </row>
    <row r="150" spans="5:10">
      <c r="F150" s="233" t="s">
        <v>136</v>
      </c>
      <c r="G150" s="226"/>
      <c r="J150" s="226" t="s">
        <v>232</v>
      </c>
    </row>
    <row r="151" spans="5:10">
      <c r="E151" s="226"/>
      <c r="F151" s="233" t="s">
        <v>137</v>
      </c>
      <c r="G151" s="226"/>
      <c r="J151" s="226" t="s">
        <v>233</v>
      </c>
    </row>
    <row r="152" spans="5:10">
      <c r="E152" s="226"/>
      <c r="F152" s="233" t="s">
        <v>138</v>
      </c>
      <c r="G152" s="226"/>
      <c r="J152" s="226" t="s">
        <v>234</v>
      </c>
    </row>
    <row r="153" spans="5:10">
      <c r="E153" s="226"/>
      <c r="F153" s="233" t="s">
        <v>139</v>
      </c>
      <c r="G153" s="226"/>
    </row>
    <row r="154" spans="5:10">
      <c r="E154" s="226"/>
      <c r="F154" s="233" t="s">
        <v>140</v>
      </c>
      <c r="G154" s="226"/>
      <c r="J154" s="226" t="s">
        <v>240</v>
      </c>
    </row>
    <row r="155" spans="5:10">
      <c r="E155" s="226"/>
      <c r="F155" s="230"/>
      <c r="G155" s="226"/>
      <c r="J155" s="226" t="s">
        <v>241</v>
      </c>
    </row>
    <row r="156" spans="5:10">
      <c r="E156" s="226"/>
      <c r="F156" s="227" t="s">
        <v>87</v>
      </c>
      <c r="G156" s="226"/>
      <c r="J156" s="226" t="s">
        <v>242</v>
      </c>
    </row>
    <row r="157" spans="5:10">
      <c r="E157" s="226"/>
      <c r="F157" s="229" t="s">
        <v>95</v>
      </c>
      <c r="G157" s="226"/>
      <c r="J157" s="226" t="s">
        <v>243</v>
      </c>
    </row>
    <row r="158" spans="5:10">
      <c r="E158" s="226"/>
      <c r="F158" s="229" t="s">
        <v>99</v>
      </c>
      <c r="G158" s="226"/>
      <c r="J158" s="226" t="s">
        <v>244</v>
      </c>
    </row>
    <row r="159" spans="5:10">
      <c r="E159" s="226"/>
      <c r="F159" s="229" t="s">
        <v>101</v>
      </c>
      <c r="G159" s="226"/>
      <c r="J159" s="226" t="s">
        <v>245</v>
      </c>
    </row>
    <row r="160" spans="5:10">
      <c r="E160" s="226"/>
      <c r="F160" s="229" t="s">
        <v>104</v>
      </c>
      <c r="G160" s="226"/>
      <c r="J160" s="226" t="s">
        <v>246</v>
      </c>
    </row>
    <row r="161" spans="5:10">
      <c r="E161" s="226"/>
      <c r="F161" s="229" t="s">
        <v>106</v>
      </c>
      <c r="G161" s="226"/>
      <c r="J161" s="226" t="s">
        <v>289</v>
      </c>
    </row>
    <row r="162" spans="5:10">
      <c r="E162" s="226"/>
      <c r="F162" s="229" t="s">
        <v>108</v>
      </c>
      <c r="G162" s="226"/>
      <c r="J162" s="226" t="s">
        <v>290</v>
      </c>
    </row>
    <row r="163" spans="5:10">
      <c r="E163" s="226"/>
      <c r="F163" s="229" t="s">
        <v>289</v>
      </c>
      <c r="G163" s="226"/>
      <c r="J163" s="226" t="s">
        <v>247</v>
      </c>
    </row>
    <row r="164" spans="5:10">
      <c r="E164" s="226"/>
      <c r="F164" s="229" t="s">
        <v>290</v>
      </c>
      <c r="G164" s="226"/>
      <c r="J164" s="226" t="s">
        <v>248</v>
      </c>
    </row>
    <row r="165" spans="5:10">
      <c r="E165" s="226"/>
      <c r="F165" s="229" t="s">
        <v>110</v>
      </c>
      <c r="G165" s="226"/>
      <c r="J165" s="226" t="s">
        <v>249</v>
      </c>
    </row>
    <row r="166" spans="5:10">
      <c r="E166" s="226"/>
      <c r="F166" s="229" t="s">
        <v>112</v>
      </c>
      <c r="G166" s="226"/>
      <c r="J166" s="226" t="s">
        <v>499</v>
      </c>
    </row>
    <row r="167" spans="5:10">
      <c r="E167" s="226"/>
      <c r="F167" s="235" t="s">
        <v>115</v>
      </c>
      <c r="G167" s="226"/>
      <c r="J167" s="226" t="s">
        <v>252</v>
      </c>
    </row>
    <row r="168" spans="5:10">
      <c r="F168" s="451" t="s">
        <v>499</v>
      </c>
      <c r="G168" s="226"/>
      <c r="J168" s="226" t="s">
        <v>253</v>
      </c>
    </row>
    <row r="169" spans="5:10">
      <c r="F169" s="230" t="s">
        <v>124</v>
      </c>
      <c r="G169" s="226"/>
      <c r="J169" s="226" t="s">
        <v>254</v>
      </c>
    </row>
    <row r="170" spans="5:10">
      <c r="F170" s="230" t="s">
        <v>125</v>
      </c>
      <c r="J170" s="226" t="s">
        <v>255</v>
      </c>
    </row>
    <row r="171" spans="5:10">
      <c r="F171" s="230" t="s">
        <v>126</v>
      </c>
      <c r="J171" s="226" t="s">
        <v>250</v>
      </c>
    </row>
    <row r="172" spans="5:10">
      <c r="F172" s="230" t="s">
        <v>127</v>
      </c>
      <c r="J172" s="226" t="s">
        <v>251</v>
      </c>
    </row>
    <row r="173" spans="5:10">
      <c r="F173" s="230" t="s">
        <v>250</v>
      </c>
      <c r="J173" s="226" t="s">
        <v>256</v>
      </c>
    </row>
    <row r="174" spans="5:10">
      <c r="F174" s="222" t="s">
        <v>251</v>
      </c>
      <c r="J174" s="226" t="s">
        <v>235</v>
      </c>
    </row>
    <row r="175" spans="5:10">
      <c r="F175" s="222" t="s">
        <v>256</v>
      </c>
      <c r="J175" s="226" t="s">
        <v>257</v>
      </c>
    </row>
    <row r="176" spans="5:10">
      <c r="F176" s="222" t="s">
        <v>235</v>
      </c>
      <c r="J176" s="226" t="s">
        <v>258</v>
      </c>
    </row>
    <row r="177" spans="6:10">
      <c r="F177" s="222" t="s">
        <v>257</v>
      </c>
      <c r="J177" s="226" t="s">
        <v>259</v>
      </c>
    </row>
    <row r="178" spans="6:10">
      <c r="F178" s="222" t="s">
        <v>258</v>
      </c>
      <c r="J178" s="226" t="s">
        <v>260</v>
      </c>
    </row>
    <row r="179" spans="6:10">
      <c r="F179" s="222" t="s">
        <v>259</v>
      </c>
      <c r="J179" s="226" t="s">
        <v>261</v>
      </c>
    </row>
    <row r="180" spans="6:10">
      <c r="F180" s="222" t="s">
        <v>260</v>
      </c>
      <c r="J180" s="226" t="s">
        <v>262</v>
      </c>
    </row>
    <row r="181" spans="6:10">
      <c r="F181" s="222" t="s">
        <v>261</v>
      </c>
      <c r="J181" s="226" t="s">
        <v>263</v>
      </c>
    </row>
    <row r="182" spans="6:10">
      <c r="F182" s="222" t="s">
        <v>262</v>
      </c>
      <c r="J182" s="226" t="s">
        <v>264</v>
      </c>
    </row>
    <row r="183" spans="6:10">
      <c r="F183" s="222" t="s">
        <v>263</v>
      </c>
      <c r="J183" s="226" t="s">
        <v>265</v>
      </c>
    </row>
    <row r="184" spans="6:10">
      <c r="F184" s="222" t="s">
        <v>264</v>
      </c>
      <c r="J184" s="226" t="s">
        <v>266</v>
      </c>
    </row>
    <row r="185" spans="6:10">
      <c r="F185" s="222" t="s">
        <v>265</v>
      </c>
      <c r="J185" s="226" t="s">
        <v>267</v>
      </c>
    </row>
    <row r="186" spans="6:10">
      <c r="F186" s="222" t="s">
        <v>266</v>
      </c>
      <c r="J186" s="226" t="s">
        <v>250</v>
      </c>
    </row>
    <row r="187" spans="6:10">
      <c r="F187" s="222" t="s">
        <v>267</v>
      </c>
    </row>
    <row r="188" spans="6:10">
      <c r="F188" s="222" t="s">
        <v>250</v>
      </c>
    </row>
  </sheetData>
  <autoFilter ref="H1:M117" xr:uid="{E942A4A2-2B1D-4509-9F86-0DFB78A58D6D}"/>
  <phoneticPr fontId="23"/>
  <dataValidations count="6">
    <dataValidation type="list" allowBlank="1" showInputMessage="1" showErrorMessage="1" sqref="A3:A14 A29:A43 A71:A96 A58:A69 A109:A122 A98:A107 A45:A56 A16:A27" xr:uid="{CADCFF7D-42FF-4039-9C08-3DEFC620B9EB}">
      <formula1>$F$155:$F$169</formula1>
    </dataValidation>
    <dataValidation type="list" allowBlank="1" showInputMessage="1" showErrorMessage="1" sqref="F29:F43" xr:uid="{446120F2-0615-47BE-8467-2D9D13FC68F0}">
      <formula1>$F$3:$F$151</formula1>
    </dataValidation>
    <dataValidation type="list" allowBlank="1" showInputMessage="1" showErrorMessage="1" sqref="F155" xr:uid="{2AFD42BE-4A1C-4D0A-B68C-29CF96ED6F40}">
      <formula1>$F$148:$F$155</formula1>
    </dataValidation>
    <dataValidation type="list" allowBlank="1" showInputMessage="1" showErrorMessage="1" sqref="F157:F172" xr:uid="{DF7C3E33-1367-484A-A59D-82B5F2475414}">
      <formula1>$F$169:$F$172</formula1>
    </dataValidation>
    <dataValidation type="list" allowBlank="1" showInputMessage="1" showErrorMessage="1" sqref="B3:B132" xr:uid="{FF01FE3A-A363-4559-B6F1-089C7291CD2F}">
      <formula1>$F$3:$F$155</formula1>
    </dataValidation>
    <dataValidation type="list" allowBlank="1" showInputMessage="1" showErrorMessage="1" sqref="A126:A132 A123:A124" xr:uid="{86517E73-1099-4BE4-958A-2C783BEEBEEE}">
      <formula1>$F$157:$F$171</formula1>
    </dataValidation>
  </dataValidations>
  <pageMargins left="0.7" right="0.7" top="0.75" bottom="0.75" header="0.3" footer="0.3"/>
  <pageSetup paperSize="9"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B9FC9-4AAF-46C8-A5FD-2C5F5DF882F3}">
  <sheetPr>
    <tabColor rgb="FF00B0F0"/>
    <pageSetUpPr fitToPage="1"/>
  </sheetPr>
  <dimension ref="A1:AG593"/>
  <sheetViews>
    <sheetView showGridLines="0" tabSelected="1" view="pageBreakPreview" zoomScale="90" zoomScaleNormal="80" zoomScaleSheetLayoutView="90" workbookViewId="0">
      <pane xSplit="3" ySplit="3" topLeftCell="D153" activePane="bottomRight" state="frozen"/>
      <selection pane="topRight" activeCell="D1" sqref="D1"/>
      <selection pane="bottomLeft" activeCell="A4" sqref="A4"/>
      <selection pane="bottomRight"/>
    </sheetView>
  </sheetViews>
  <sheetFormatPr defaultColWidth="9.109375" defaultRowHeight="14.4"/>
  <cols>
    <col min="1" max="1" width="8.33203125" style="217" customWidth="1"/>
    <col min="2" max="2" width="7.33203125" style="217" customWidth="1"/>
    <col min="3" max="17" width="8.5546875" style="217" customWidth="1"/>
    <col min="18" max="18" width="8.21875" style="217" customWidth="1"/>
    <col min="19" max="19" width="8.44140625" style="217" customWidth="1"/>
    <col min="20" max="20" width="7.6640625" style="217" customWidth="1"/>
    <col min="21" max="21" width="9" style="217" customWidth="1"/>
    <col min="22" max="22" width="5.109375" style="216" customWidth="1"/>
    <col min="23" max="23" width="9.33203125" style="216" customWidth="1"/>
    <col min="24" max="24" width="8.5546875" style="217" customWidth="1"/>
    <col min="25" max="26" width="9.109375" style="218"/>
    <col min="27" max="32" width="9.109375" style="217"/>
    <col min="33" max="33" width="11.6640625" style="217" bestFit="1" customWidth="1"/>
    <col min="34" max="16384" width="9.109375" style="217"/>
  </cols>
  <sheetData>
    <row r="1" spans="1:33" ht="16.2">
      <c r="A1" s="207"/>
      <c r="B1" s="208" t="s">
        <v>362</v>
      </c>
      <c r="C1" s="182"/>
      <c r="D1" s="209" t="s">
        <v>385</v>
      </c>
      <c r="E1" s="210"/>
      <c r="F1" s="211"/>
      <c r="G1" s="211"/>
      <c r="H1" s="211"/>
      <c r="I1" s="211"/>
      <c r="J1" s="212"/>
      <c r="K1" s="211"/>
      <c r="L1" s="213"/>
      <c r="M1" s="254"/>
      <c r="N1" s="214"/>
      <c r="O1" s="213"/>
      <c r="P1" s="215"/>
      <c r="Q1" s="215"/>
      <c r="R1" s="504"/>
      <c r="S1" s="522" t="s">
        <v>0</v>
      </c>
      <c r="T1" s="523">
        <v>46078</v>
      </c>
      <c r="U1" s="524" t="s">
        <v>363</v>
      </c>
      <c r="V1" s="505">
        <f>SUM(V4:V977)</f>
        <v>647</v>
      </c>
      <c r="W1" s="216" t="s">
        <v>1</v>
      </c>
      <c r="Y1" s="218" t="s">
        <v>2</v>
      </c>
      <c r="AG1" s="219"/>
    </row>
    <row r="2" spans="1:33" ht="16.2">
      <c r="A2" s="502"/>
      <c r="B2" s="503"/>
      <c r="C2" s="514" t="s">
        <v>3</v>
      </c>
      <c r="D2" s="515" t="s">
        <v>4</v>
      </c>
      <c r="E2" s="516"/>
      <c r="F2" s="517"/>
      <c r="G2" s="517"/>
      <c r="H2" s="515"/>
      <c r="I2" s="518"/>
      <c r="J2" s="519"/>
      <c r="K2" s="506"/>
      <c r="L2" s="520"/>
      <c r="M2" s="521"/>
      <c r="N2" s="506" t="s">
        <v>5</v>
      </c>
      <c r="O2" s="507"/>
      <c r="P2" s="508"/>
      <c r="Q2" s="509" t="s">
        <v>6</v>
      </c>
      <c r="R2" s="510">
        <v>46069</v>
      </c>
      <c r="S2" s="511"/>
      <c r="T2" s="512">
        <v>12</v>
      </c>
      <c r="U2" s="502" t="s">
        <v>224</v>
      </c>
      <c r="V2" s="513"/>
      <c r="W2" s="216" t="s">
        <v>7</v>
      </c>
      <c r="X2" s="217" t="s">
        <v>353</v>
      </c>
      <c r="Y2" s="218" t="s">
        <v>2</v>
      </c>
      <c r="AG2" s="219"/>
    </row>
    <row r="3" spans="1:33" ht="18.75" customHeight="1">
      <c r="A3" s="408" t="s">
        <v>364</v>
      </c>
      <c r="B3" s="409"/>
      <c r="C3" s="410"/>
      <c r="D3" s="411"/>
      <c r="E3" s="412"/>
      <c r="F3" s="413"/>
      <c r="G3" s="412"/>
      <c r="H3" s="411"/>
      <c r="I3" s="414"/>
      <c r="J3" s="411"/>
      <c r="K3" s="414"/>
      <c r="L3" s="411"/>
      <c r="M3" s="414"/>
      <c r="N3" s="415"/>
      <c r="O3" s="416"/>
      <c r="P3" s="417"/>
      <c r="Q3" s="418"/>
      <c r="R3" s="419"/>
      <c r="S3" s="420"/>
      <c r="T3" s="421"/>
      <c r="U3" s="422"/>
      <c r="V3" s="220"/>
    </row>
    <row r="4" spans="1:33" ht="16.2" hidden="1" customHeight="1">
      <c r="A4" s="339" t="s">
        <v>341</v>
      </c>
      <c r="B4" s="340"/>
      <c r="C4" s="341"/>
      <c r="D4" s="790">
        <v>0.40277777777777779</v>
      </c>
      <c r="E4" s="791"/>
      <c r="F4" s="788">
        <f>D4+"0:60"</f>
        <v>0.44444444444444448</v>
      </c>
      <c r="G4" s="789"/>
      <c r="H4" s="788">
        <f>F4+"0:60"</f>
        <v>0.48611111111111116</v>
      </c>
      <c r="I4" s="789"/>
      <c r="J4" s="788">
        <f>H4+"0:60"</f>
        <v>0.52777777777777779</v>
      </c>
      <c r="K4" s="789"/>
      <c r="L4" s="788">
        <f>J4+"0:60"</f>
        <v>0.56944444444444442</v>
      </c>
      <c r="M4" s="789"/>
      <c r="N4" s="788">
        <f>L4+"0:65"</f>
        <v>0.61458333333333326</v>
      </c>
      <c r="O4" s="789"/>
      <c r="P4" s="788">
        <f>N4+"0:65"</f>
        <v>0.6597222222222221</v>
      </c>
      <c r="Q4" s="789"/>
      <c r="R4" s="342" t="s">
        <v>15</v>
      </c>
      <c r="S4" s="343"/>
      <c r="T4" s="344"/>
      <c r="U4" s="345"/>
      <c r="V4" s="220"/>
    </row>
    <row r="5" spans="1:33" ht="16.2" hidden="1" customHeight="1">
      <c r="A5" s="346"/>
      <c r="B5" s="347"/>
      <c r="C5" s="348" t="s">
        <v>348</v>
      </c>
      <c r="D5" s="349"/>
      <c r="E5" s="350"/>
      <c r="F5" s="349"/>
      <c r="G5" s="350"/>
      <c r="H5" s="349"/>
      <c r="I5" s="350"/>
      <c r="J5" s="349"/>
      <c r="K5" s="350"/>
      <c r="L5" s="349"/>
      <c r="M5" s="350"/>
      <c r="N5" s="349"/>
      <c r="O5" s="350"/>
      <c r="P5" s="349"/>
      <c r="Q5" s="351"/>
      <c r="R5" s="352" t="s">
        <v>14</v>
      </c>
      <c r="S5" s="353">
        <f>K5</f>
        <v>0</v>
      </c>
      <c r="T5" s="354"/>
      <c r="U5" s="355"/>
      <c r="V5" s="220"/>
    </row>
    <row r="6" spans="1:33" ht="16.2" hidden="1" customHeight="1">
      <c r="A6" s="356"/>
      <c r="B6" s="357"/>
      <c r="C6" s="358" t="s">
        <v>354</v>
      </c>
      <c r="D6" s="380"/>
      <c r="E6" s="381"/>
      <c r="F6" s="359"/>
      <c r="G6" s="381"/>
      <c r="H6" s="380"/>
      <c r="I6" s="381"/>
      <c r="J6" s="380"/>
      <c r="K6" s="381"/>
      <c r="L6" s="380"/>
      <c r="M6" s="381"/>
      <c r="N6" s="359"/>
      <c r="O6" s="381"/>
      <c r="P6" s="380"/>
      <c r="Q6" s="360"/>
      <c r="R6" s="362" t="s">
        <v>145</v>
      </c>
      <c r="S6" s="363">
        <f>G5</f>
        <v>0</v>
      </c>
      <c r="T6" s="391" t="s">
        <v>356</v>
      </c>
      <c r="U6" s="363">
        <f>M5</f>
        <v>0</v>
      </c>
      <c r="V6" s="220">
        <f>7-(COUNTIF(D4:Q4,"-"))</f>
        <v>7</v>
      </c>
      <c r="X6" s="216" t="e">
        <f>#REF!+V6</f>
        <v>#REF!</v>
      </c>
    </row>
    <row r="7" spans="1:33" ht="16.2" hidden="1" customHeight="1">
      <c r="A7" s="366"/>
      <c r="B7" s="367" t="str">
        <f>TEXT(B6,"aaa")</f>
        <v>土</v>
      </c>
      <c r="C7" s="368"/>
      <c r="D7" s="369">
        <f>H5</f>
        <v>0</v>
      </c>
      <c r="E7" s="370">
        <f>I5</f>
        <v>0</v>
      </c>
      <c r="F7" s="369">
        <f>J5</f>
        <v>0</v>
      </c>
      <c r="G7" s="370">
        <f>K5</f>
        <v>0</v>
      </c>
      <c r="H7" s="369">
        <f>D5</f>
        <v>0</v>
      </c>
      <c r="I7" s="370">
        <f>E5</f>
        <v>0</v>
      </c>
      <c r="J7" s="369">
        <f>F5</f>
        <v>0</v>
      </c>
      <c r="K7" s="370">
        <f>G5</f>
        <v>0</v>
      </c>
      <c r="L7" s="369">
        <f>P5</f>
        <v>0</v>
      </c>
      <c r="M7" s="370" t="str">
        <f>P5&amp;","&amp;Q5</f>
        <v>,</v>
      </c>
      <c r="N7" s="369">
        <f>L5</f>
        <v>0</v>
      </c>
      <c r="O7" s="370" t="str">
        <f>L5&amp;","&amp;M5</f>
        <v>,</v>
      </c>
      <c r="P7" s="392">
        <f>N5</f>
        <v>0</v>
      </c>
      <c r="Q7" s="393" t="str">
        <f>N5&amp;","&amp;O5</f>
        <v>,</v>
      </c>
      <c r="R7" s="373" t="s">
        <v>355</v>
      </c>
      <c r="S7" s="376">
        <f>Q5</f>
        <v>0</v>
      </c>
      <c r="T7" s="394" t="s">
        <v>273</v>
      </c>
      <c r="U7" s="378">
        <f>O5</f>
        <v>0</v>
      </c>
      <c r="V7" s="221"/>
    </row>
    <row r="8" spans="1:33" ht="16.2" hidden="1" customHeight="1">
      <c r="A8" s="396"/>
      <c r="B8" s="397"/>
      <c r="C8" s="400"/>
      <c r="D8" s="401"/>
      <c r="E8" s="402"/>
      <c r="F8" s="401"/>
      <c r="G8" s="402"/>
      <c r="H8" s="401"/>
      <c r="I8" s="402"/>
      <c r="J8" s="401"/>
      <c r="K8" s="402"/>
      <c r="L8" s="401"/>
      <c r="M8" s="402"/>
      <c r="N8" s="401"/>
      <c r="O8" s="402"/>
      <c r="P8" s="782" t="s">
        <v>357</v>
      </c>
      <c r="Q8" s="783"/>
      <c r="R8" s="398"/>
      <c r="S8" s="403"/>
      <c r="T8" s="404"/>
      <c r="U8" s="405"/>
      <c r="V8" s="220"/>
    </row>
    <row r="9" spans="1:33" ht="16.2" customHeight="1">
      <c r="A9" s="527" t="s">
        <v>341</v>
      </c>
      <c r="B9" s="528"/>
      <c r="C9" s="529"/>
      <c r="D9" s="804">
        <v>0.39583333333333331</v>
      </c>
      <c r="E9" s="805"/>
      <c r="F9" s="798">
        <f>D9+"0:65"</f>
        <v>0.44097222222222221</v>
      </c>
      <c r="G9" s="799"/>
      <c r="H9" s="798">
        <f>F9+"0:65"</f>
        <v>0.4861111111111111</v>
      </c>
      <c r="I9" s="799"/>
      <c r="J9" s="800" t="s">
        <v>82</v>
      </c>
      <c r="K9" s="801"/>
      <c r="L9" s="800" t="s">
        <v>82</v>
      </c>
      <c r="M9" s="801"/>
      <c r="N9" s="800" t="s">
        <v>82</v>
      </c>
      <c r="O9" s="801"/>
      <c r="P9" s="800" t="s">
        <v>82</v>
      </c>
      <c r="Q9" s="801"/>
      <c r="R9" s="530" t="s">
        <v>15</v>
      </c>
      <c r="S9" s="531"/>
      <c r="T9" s="532"/>
      <c r="U9" s="533"/>
      <c r="V9" s="220"/>
    </row>
    <row r="10" spans="1:33" ht="16.2" customHeight="1">
      <c r="A10" s="527" t="s">
        <v>342</v>
      </c>
      <c r="B10" s="534"/>
      <c r="C10" s="535" t="s">
        <v>340</v>
      </c>
      <c r="D10" s="536"/>
      <c r="E10" s="537"/>
      <c r="F10" s="536"/>
      <c r="G10" s="537"/>
      <c r="H10" s="536"/>
      <c r="I10" s="537"/>
      <c r="J10" s="536"/>
      <c r="K10" s="537"/>
      <c r="L10" s="536"/>
      <c r="M10" s="537"/>
      <c r="N10" s="536"/>
      <c r="O10" s="537"/>
      <c r="P10" s="536"/>
      <c r="Q10" s="537"/>
      <c r="R10" s="538" t="s">
        <v>338</v>
      </c>
      <c r="S10" s="539">
        <f>I10</f>
        <v>0</v>
      </c>
      <c r="T10" s="540"/>
      <c r="U10" s="541"/>
      <c r="V10" s="220"/>
    </row>
    <row r="11" spans="1:33" ht="16.2" customHeight="1">
      <c r="A11" s="542" t="s">
        <v>316</v>
      </c>
      <c r="B11" s="543">
        <v>46026</v>
      </c>
      <c r="C11" s="544" t="s">
        <v>81</v>
      </c>
      <c r="D11" s="545" t="s">
        <v>367</v>
      </c>
      <c r="E11" s="546"/>
      <c r="F11" s="545"/>
      <c r="G11" s="546"/>
      <c r="H11" s="545"/>
      <c r="I11" s="546"/>
      <c r="J11" s="547"/>
      <c r="K11" s="548"/>
      <c r="L11" s="549"/>
      <c r="M11" s="550"/>
      <c r="N11" s="549"/>
      <c r="O11" s="551"/>
      <c r="P11" s="549"/>
      <c r="Q11" s="551"/>
      <c r="R11" s="552" t="s">
        <v>223</v>
      </c>
      <c r="S11" s="553">
        <f>E10</f>
        <v>0</v>
      </c>
      <c r="T11" s="554"/>
      <c r="U11" s="555"/>
      <c r="V11" s="220">
        <f>7-(COUNTIF(D9:Q9,"-"))</f>
        <v>3</v>
      </c>
      <c r="X11" s="216"/>
    </row>
    <row r="12" spans="1:33" ht="16.2" customHeight="1">
      <c r="A12" s="556"/>
      <c r="B12" s="557" t="str">
        <f>TEXT(B11,"aaa")</f>
        <v>日</v>
      </c>
      <c r="C12" s="558"/>
      <c r="D12" s="808">
        <f>H10</f>
        <v>0</v>
      </c>
      <c r="E12" s="809"/>
      <c r="F12" s="808">
        <f>D10</f>
        <v>0</v>
      </c>
      <c r="G12" s="809"/>
      <c r="H12" s="808">
        <f>F10</f>
        <v>0</v>
      </c>
      <c r="I12" s="809"/>
      <c r="J12" s="808"/>
      <c r="K12" s="809"/>
      <c r="L12" s="808"/>
      <c r="M12" s="809"/>
      <c r="N12" s="806"/>
      <c r="O12" s="807"/>
      <c r="P12" s="806"/>
      <c r="Q12" s="807"/>
      <c r="R12" s="560" t="s">
        <v>339</v>
      </c>
      <c r="S12" s="561">
        <f>G10</f>
        <v>0</v>
      </c>
      <c r="T12" s="532"/>
      <c r="U12" s="562"/>
      <c r="V12" s="221"/>
    </row>
    <row r="13" spans="1:33" ht="10.8" customHeight="1">
      <c r="A13" s="527"/>
      <c r="B13" s="528"/>
      <c r="C13" s="529"/>
      <c r="D13" s="800" t="s">
        <v>82</v>
      </c>
      <c r="E13" s="801"/>
      <c r="F13" s="800" t="s">
        <v>82</v>
      </c>
      <c r="G13" s="801"/>
      <c r="H13" s="800" t="s">
        <v>82</v>
      </c>
      <c r="I13" s="801"/>
      <c r="J13" s="800" t="s">
        <v>82</v>
      </c>
      <c r="K13" s="801"/>
      <c r="L13" s="800" t="s">
        <v>82</v>
      </c>
      <c r="M13" s="801"/>
      <c r="N13" s="800" t="s">
        <v>82</v>
      </c>
      <c r="O13" s="801"/>
      <c r="P13" s="800" t="s">
        <v>82</v>
      </c>
      <c r="Q13" s="801"/>
      <c r="R13" s="530"/>
      <c r="S13" s="531"/>
      <c r="T13" s="532"/>
      <c r="U13" s="533"/>
      <c r="V13" s="220"/>
    </row>
    <row r="14" spans="1:33" ht="10.8" customHeight="1">
      <c r="A14" s="563"/>
      <c r="B14" s="534"/>
      <c r="C14" s="535"/>
      <c r="D14" s="536"/>
      <c r="E14" s="537"/>
      <c r="F14" s="536"/>
      <c r="G14" s="537"/>
      <c r="H14" s="536"/>
      <c r="I14" s="537"/>
      <c r="J14" s="536"/>
      <c r="K14" s="537"/>
      <c r="L14" s="536"/>
      <c r="M14" s="537"/>
      <c r="N14" s="536"/>
      <c r="O14" s="537"/>
      <c r="P14" s="536"/>
      <c r="Q14" s="537"/>
      <c r="R14" s="538"/>
      <c r="S14" s="539"/>
      <c r="T14" s="540"/>
      <c r="U14" s="541"/>
      <c r="V14" s="220"/>
    </row>
    <row r="15" spans="1:33" ht="16.2" customHeight="1">
      <c r="A15" s="542"/>
      <c r="B15" s="543">
        <v>46032</v>
      </c>
      <c r="C15" s="544"/>
      <c r="D15" s="564" t="s">
        <v>227</v>
      </c>
      <c r="E15" s="565"/>
      <c r="F15" s="566"/>
      <c r="G15" s="565"/>
      <c r="H15" s="567"/>
      <c r="I15" s="565"/>
      <c r="J15" s="566"/>
      <c r="K15" s="568"/>
      <c r="L15" s="566"/>
      <c r="M15" s="569"/>
      <c r="N15" s="549"/>
      <c r="O15" s="551"/>
      <c r="P15" s="549"/>
      <c r="Q15" s="551"/>
      <c r="R15" s="552"/>
      <c r="S15" s="553"/>
      <c r="T15" s="554"/>
      <c r="U15" s="555"/>
      <c r="V15" s="220">
        <f>7-(COUNTIF(D13:Q13,"-"))</f>
        <v>0</v>
      </c>
      <c r="X15" s="216"/>
    </row>
    <row r="16" spans="1:33" ht="10.8" customHeight="1">
      <c r="A16" s="556"/>
      <c r="B16" s="557" t="str">
        <f>TEXT(B15,"aaa")</f>
        <v>土</v>
      </c>
      <c r="C16" s="558"/>
      <c r="D16" s="808"/>
      <c r="E16" s="816"/>
      <c r="F16" s="808"/>
      <c r="G16" s="816"/>
      <c r="H16" s="808"/>
      <c r="I16" s="816"/>
      <c r="J16" s="808"/>
      <c r="K16" s="816"/>
      <c r="L16" s="808"/>
      <c r="M16" s="816"/>
      <c r="N16" s="806"/>
      <c r="O16" s="807"/>
      <c r="P16" s="806"/>
      <c r="Q16" s="807"/>
      <c r="R16" s="560"/>
      <c r="S16" s="561"/>
      <c r="T16" s="532"/>
      <c r="U16" s="562"/>
      <c r="V16" s="221"/>
    </row>
    <row r="17" spans="1:24" ht="16.2" customHeight="1">
      <c r="A17" s="527" t="s">
        <v>341</v>
      </c>
      <c r="B17" s="528"/>
      <c r="C17" s="529"/>
      <c r="D17" s="800" t="s">
        <v>82</v>
      </c>
      <c r="E17" s="801"/>
      <c r="F17" s="800" t="s">
        <v>82</v>
      </c>
      <c r="G17" s="801"/>
      <c r="H17" s="800" t="s">
        <v>82</v>
      </c>
      <c r="I17" s="801"/>
      <c r="J17" s="800" t="s">
        <v>82</v>
      </c>
      <c r="K17" s="801"/>
      <c r="L17" s="800" t="s">
        <v>82</v>
      </c>
      <c r="M17" s="801"/>
      <c r="N17" s="800" t="s">
        <v>82</v>
      </c>
      <c r="O17" s="801"/>
      <c r="P17" s="800" t="s">
        <v>82</v>
      </c>
      <c r="Q17" s="801"/>
      <c r="R17" s="530" t="s">
        <v>15</v>
      </c>
      <c r="S17" s="531"/>
      <c r="T17" s="532"/>
      <c r="U17" s="533"/>
      <c r="V17" s="220"/>
    </row>
    <row r="18" spans="1:24" ht="16.2" customHeight="1">
      <c r="A18" s="527" t="s">
        <v>342</v>
      </c>
      <c r="B18" s="534"/>
      <c r="C18" s="535" t="s">
        <v>346</v>
      </c>
      <c r="D18" s="536"/>
      <c r="E18" s="537"/>
      <c r="F18" s="536"/>
      <c r="G18" s="537"/>
      <c r="H18" s="536"/>
      <c r="I18" s="537"/>
      <c r="J18" s="536"/>
      <c r="K18" s="537"/>
      <c r="L18" s="536"/>
      <c r="M18" s="537"/>
      <c r="N18" s="536"/>
      <c r="O18" s="537"/>
      <c r="P18" s="536"/>
      <c r="Q18" s="537"/>
      <c r="R18" s="538" t="s">
        <v>338</v>
      </c>
      <c r="S18" s="539">
        <f>I18</f>
        <v>0</v>
      </c>
      <c r="T18" s="540"/>
      <c r="U18" s="541"/>
      <c r="V18" s="220"/>
    </row>
    <row r="19" spans="1:24" ht="16.2" customHeight="1">
      <c r="A19" s="542" t="s">
        <v>358</v>
      </c>
      <c r="B19" s="543">
        <v>46033</v>
      </c>
      <c r="C19" s="544" t="s">
        <v>81</v>
      </c>
      <c r="D19" s="564" t="s">
        <v>228</v>
      </c>
      <c r="E19" s="565"/>
      <c r="F19" s="566"/>
      <c r="G19" s="565"/>
      <c r="H19" s="567"/>
      <c r="I19" s="565"/>
      <c r="J19" s="566"/>
      <c r="K19" s="568"/>
      <c r="L19" s="566"/>
      <c r="M19" s="569"/>
      <c r="N19" s="549"/>
      <c r="O19" s="551"/>
      <c r="P19" s="549"/>
      <c r="Q19" s="551"/>
      <c r="R19" s="552" t="s">
        <v>223</v>
      </c>
      <c r="S19" s="553">
        <f>E18</f>
        <v>0</v>
      </c>
      <c r="T19" s="554"/>
      <c r="U19" s="555"/>
      <c r="V19" s="220">
        <f>7-(COUNTIF(D17:Q17,"-"))</f>
        <v>0</v>
      </c>
      <c r="X19" s="216"/>
    </row>
    <row r="20" spans="1:24" ht="16.2" customHeight="1">
      <c r="A20" s="556"/>
      <c r="B20" s="557" t="str">
        <f>TEXT(B19,"aaa")</f>
        <v>日</v>
      </c>
      <c r="C20" s="558"/>
      <c r="D20" s="808"/>
      <c r="E20" s="809"/>
      <c r="F20" s="808"/>
      <c r="G20" s="809"/>
      <c r="H20" s="808"/>
      <c r="I20" s="809"/>
      <c r="J20" s="808"/>
      <c r="K20" s="809"/>
      <c r="L20" s="808"/>
      <c r="M20" s="809"/>
      <c r="N20" s="806"/>
      <c r="O20" s="807"/>
      <c r="P20" s="806"/>
      <c r="Q20" s="807"/>
      <c r="R20" s="560" t="s">
        <v>339</v>
      </c>
      <c r="S20" s="561">
        <f>G18</f>
        <v>0</v>
      </c>
      <c r="T20" s="532"/>
      <c r="U20" s="562"/>
      <c r="V20" s="221"/>
    </row>
    <row r="21" spans="1:24" ht="16.2" customHeight="1">
      <c r="A21" s="527" t="s">
        <v>341</v>
      </c>
      <c r="B21" s="528"/>
      <c r="C21" s="529"/>
      <c r="D21" s="800" t="s">
        <v>82</v>
      </c>
      <c r="E21" s="801"/>
      <c r="F21" s="800" t="s">
        <v>82</v>
      </c>
      <c r="G21" s="801"/>
      <c r="H21" s="800" t="s">
        <v>82</v>
      </c>
      <c r="I21" s="801"/>
      <c r="J21" s="800" t="s">
        <v>82</v>
      </c>
      <c r="K21" s="801"/>
      <c r="L21" s="800" t="s">
        <v>82</v>
      </c>
      <c r="M21" s="801"/>
      <c r="N21" s="800" t="s">
        <v>82</v>
      </c>
      <c r="O21" s="801"/>
      <c r="P21" s="800" t="s">
        <v>82</v>
      </c>
      <c r="Q21" s="801"/>
      <c r="R21" s="530" t="s">
        <v>15</v>
      </c>
      <c r="S21" s="531"/>
      <c r="T21" s="532"/>
      <c r="U21" s="533"/>
      <c r="V21" s="220"/>
    </row>
    <row r="22" spans="1:24" ht="16.2" customHeight="1">
      <c r="A22" s="527" t="s">
        <v>342</v>
      </c>
      <c r="B22" s="534"/>
      <c r="C22" s="535" t="s">
        <v>346</v>
      </c>
      <c r="D22" s="536"/>
      <c r="E22" s="537"/>
      <c r="F22" s="536"/>
      <c r="G22" s="537"/>
      <c r="H22" s="536"/>
      <c r="I22" s="537"/>
      <c r="J22" s="536"/>
      <c r="K22" s="537"/>
      <c r="L22" s="536"/>
      <c r="M22" s="537"/>
      <c r="N22" s="536"/>
      <c r="O22" s="537"/>
      <c r="P22" s="536"/>
      <c r="Q22" s="537"/>
      <c r="R22" s="538" t="s">
        <v>338</v>
      </c>
      <c r="S22" s="539">
        <f>I22</f>
        <v>0</v>
      </c>
      <c r="T22" s="540"/>
      <c r="U22" s="541"/>
      <c r="V22" s="220"/>
    </row>
    <row r="23" spans="1:24" ht="16.2" customHeight="1">
      <c r="A23" s="542" t="s">
        <v>358</v>
      </c>
      <c r="B23" s="543">
        <v>46034</v>
      </c>
      <c r="C23" s="544" t="s">
        <v>81</v>
      </c>
      <c r="D23" s="564" t="s">
        <v>228</v>
      </c>
      <c r="E23" s="565"/>
      <c r="F23" s="566"/>
      <c r="G23" s="565"/>
      <c r="H23" s="567"/>
      <c r="I23" s="565"/>
      <c r="J23" s="566"/>
      <c r="K23" s="568"/>
      <c r="L23" s="566"/>
      <c r="M23" s="569"/>
      <c r="N23" s="549"/>
      <c r="O23" s="551"/>
      <c r="P23" s="549"/>
      <c r="Q23" s="551"/>
      <c r="R23" s="552" t="s">
        <v>223</v>
      </c>
      <c r="S23" s="553">
        <f>E22</f>
        <v>0</v>
      </c>
      <c r="T23" s="554"/>
      <c r="U23" s="555"/>
      <c r="V23" s="220">
        <f>7-(COUNTIF(D21:Q21,"-"))</f>
        <v>0</v>
      </c>
      <c r="X23" s="216"/>
    </row>
    <row r="24" spans="1:24" ht="16.2" customHeight="1">
      <c r="A24" s="556"/>
      <c r="B24" s="557" t="str">
        <f>TEXT(B23,"aaa")</f>
        <v>月</v>
      </c>
      <c r="C24" s="558"/>
      <c r="D24" s="808"/>
      <c r="E24" s="809"/>
      <c r="F24" s="808"/>
      <c r="G24" s="809"/>
      <c r="H24" s="808"/>
      <c r="I24" s="809"/>
      <c r="J24" s="808"/>
      <c r="K24" s="809"/>
      <c r="L24" s="808"/>
      <c r="M24" s="809"/>
      <c r="N24" s="806"/>
      <c r="O24" s="807"/>
      <c r="P24" s="806"/>
      <c r="Q24" s="807"/>
      <c r="R24" s="560" t="s">
        <v>339</v>
      </c>
      <c r="S24" s="561">
        <f>G22</f>
        <v>0</v>
      </c>
      <c r="T24" s="532"/>
      <c r="U24" s="562"/>
      <c r="V24" s="221"/>
    </row>
    <row r="25" spans="1:24" ht="18.75" customHeight="1">
      <c r="A25" s="527" t="s">
        <v>341</v>
      </c>
      <c r="B25" s="528"/>
      <c r="C25" s="529"/>
      <c r="D25" s="804">
        <v>0.40277777777777779</v>
      </c>
      <c r="E25" s="805"/>
      <c r="F25" s="798">
        <f>D25+"0:60"</f>
        <v>0.44444444444444448</v>
      </c>
      <c r="G25" s="799"/>
      <c r="H25" s="798">
        <f>F25+"0:60"</f>
        <v>0.48611111111111116</v>
      </c>
      <c r="I25" s="799"/>
      <c r="J25" s="798">
        <f>H25+"0:60"</f>
        <v>0.52777777777777779</v>
      </c>
      <c r="K25" s="799"/>
      <c r="L25" s="798">
        <f>J25+"0:60"</f>
        <v>0.56944444444444442</v>
      </c>
      <c r="M25" s="799"/>
      <c r="N25" s="810" t="s">
        <v>82</v>
      </c>
      <c r="O25" s="811"/>
      <c r="P25" s="810" t="s">
        <v>82</v>
      </c>
      <c r="Q25" s="811"/>
      <c r="R25" s="530" t="s">
        <v>15</v>
      </c>
      <c r="S25" s="531"/>
      <c r="T25" s="532"/>
      <c r="U25" s="533"/>
      <c r="V25" s="220"/>
    </row>
    <row r="26" spans="1:24" ht="18.75" customHeight="1">
      <c r="A26" s="563"/>
      <c r="B26" s="534"/>
      <c r="C26" s="535" t="s">
        <v>344</v>
      </c>
      <c r="D26" s="536" t="s">
        <v>191</v>
      </c>
      <c r="E26" s="537" t="s">
        <v>308</v>
      </c>
      <c r="F26" s="536" t="s">
        <v>305</v>
      </c>
      <c r="G26" s="501" t="s">
        <v>194</v>
      </c>
      <c r="H26" s="536"/>
      <c r="I26" s="537"/>
      <c r="J26" s="536"/>
      <c r="K26" s="537"/>
      <c r="L26" s="536"/>
      <c r="M26" s="570"/>
      <c r="N26" s="536"/>
      <c r="O26" s="537"/>
      <c r="P26" s="536"/>
      <c r="Q26" s="537"/>
      <c r="R26" s="538"/>
      <c r="S26" s="539"/>
      <c r="T26" s="540"/>
      <c r="U26" s="541"/>
      <c r="V26" s="220"/>
    </row>
    <row r="27" spans="1:24" ht="18.75" customHeight="1">
      <c r="A27" s="542" t="s">
        <v>316</v>
      </c>
      <c r="B27" s="543">
        <v>46034</v>
      </c>
      <c r="C27" s="571" t="s">
        <v>142</v>
      </c>
      <c r="D27" s="547"/>
      <c r="E27" s="548"/>
      <c r="F27" s="549"/>
      <c r="G27" s="548"/>
      <c r="H27" s="545" t="s">
        <v>368</v>
      </c>
      <c r="I27" s="546"/>
      <c r="J27" s="545"/>
      <c r="K27" s="546"/>
      <c r="L27" s="572"/>
      <c r="M27" s="573"/>
      <c r="N27" s="549"/>
      <c r="O27" s="551"/>
      <c r="P27" s="549"/>
      <c r="Q27" s="551"/>
      <c r="R27" s="552"/>
      <c r="S27" s="553"/>
      <c r="T27" s="554"/>
      <c r="U27" s="555"/>
      <c r="V27" s="220">
        <f>7-(COUNTIF(D25:Q25,"-"))</f>
        <v>5</v>
      </c>
      <c r="X27" s="216"/>
    </row>
    <row r="28" spans="1:24" ht="18" customHeight="1">
      <c r="A28" s="556"/>
      <c r="B28" s="557" t="str">
        <f>TEXT(B27,"aaa")</f>
        <v>月</v>
      </c>
      <c r="C28" s="558"/>
      <c r="D28" s="574" t="str">
        <f>G26</f>
        <v>Y-AJA50</v>
      </c>
      <c r="E28" s="575" t="str">
        <f>F26</f>
        <v>八千代50</v>
      </c>
      <c r="F28" s="559" t="str">
        <f>E26</f>
        <v>MIT</v>
      </c>
      <c r="G28" s="575" t="str">
        <f>D26</f>
        <v>八千代40</v>
      </c>
      <c r="H28" s="574"/>
      <c r="I28" s="575"/>
      <c r="J28" s="574"/>
      <c r="K28" s="575"/>
      <c r="L28" s="576"/>
      <c r="M28" s="577"/>
      <c r="N28" s="806"/>
      <c r="O28" s="807"/>
      <c r="P28" s="806"/>
      <c r="Q28" s="807"/>
      <c r="R28" s="560"/>
      <c r="S28" s="561"/>
      <c r="T28" s="532"/>
      <c r="U28" s="562"/>
      <c r="V28" s="221"/>
    </row>
    <row r="29" spans="1:24" ht="16.2" customHeight="1">
      <c r="A29" s="527" t="s">
        <v>341</v>
      </c>
      <c r="B29" s="528"/>
      <c r="C29" s="529"/>
      <c r="D29" s="804">
        <v>0.40277777777777779</v>
      </c>
      <c r="E29" s="805"/>
      <c r="F29" s="798">
        <f>D29+"0:60"</f>
        <v>0.44444444444444448</v>
      </c>
      <c r="G29" s="799"/>
      <c r="H29" s="798">
        <f>F29+"0:60"</f>
        <v>0.48611111111111116</v>
      </c>
      <c r="I29" s="799"/>
      <c r="J29" s="798">
        <f>H29+"0:60"</f>
        <v>0.52777777777777779</v>
      </c>
      <c r="K29" s="799"/>
      <c r="L29" s="798">
        <f>J29+"0:60"</f>
        <v>0.56944444444444442</v>
      </c>
      <c r="M29" s="799"/>
      <c r="N29" s="800" t="s">
        <v>82</v>
      </c>
      <c r="O29" s="801"/>
      <c r="P29" s="800" t="s">
        <v>82</v>
      </c>
      <c r="Q29" s="801"/>
      <c r="R29" s="530" t="s">
        <v>15</v>
      </c>
      <c r="S29" s="531"/>
      <c r="T29" s="532"/>
      <c r="U29" s="533"/>
      <c r="V29" s="220"/>
    </row>
    <row r="30" spans="1:24" ht="16.2" customHeight="1">
      <c r="A30" s="563"/>
      <c r="B30" s="534"/>
      <c r="C30" s="535" t="s">
        <v>344</v>
      </c>
      <c r="D30" s="536" t="s">
        <v>306</v>
      </c>
      <c r="E30" s="537" t="s">
        <v>199</v>
      </c>
      <c r="F30" s="536" t="s">
        <v>296</v>
      </c>
      <c r="G30" s="537" t="s">
        <v>315</v>
      </c>
      <c r="H30" s="536"/>
      <c r="I30" s="537"/>
      <c r="J30" s="536"/>
      <c r="K30" s="537"/>
      <c r="L30" s="536"/>
      <c r="M30" s="570"/>
      <c r="N30" s="536"/>
      <c r="O30" s="537"/>
      <c r="P30" s="536"/>
      <c r="Q30" s="537"/>
      <c r="R30" s="538"/>
      <c r="S30" s="539"/>
      <c r="T30" s="540"/>
      <c r="U30" s="541"/>
      <c r="V30" s="220"/>
    </row>
    <row r="31" spans="1:24" ht="16.2" customHeight="1">
      <c r="A31" s="542" t="s">
        <v>316</v>
      </c>
      <c r="B31" s="543">
        <v>46034</v>
      </c>
      <c r="C31" s="544" t="s">
        <v>10</v>
      </c>
      <c r="D31" s="547"/>
      <c r="E31" s="548"/>
      <c r="F31" s="549"/>
      <c r="G31" s="548"/>
      <c r="H31" s="545" t="s">
        <v>368</v>
      </c>
      <c r="I31" s="546"/>
      <c r="J31" s="545"/>
      <c r="K31" s="546"/>
      <c r="L31" s="572"/>
      <c r="M31" s="573"/>
      <c r="N31" s="549"/>
      <c r="O31" s="551"/>
      <c r="P31" s="549"/>
      <c r="Q31" s="551"/>
      <c r="R31" s="552"/>
      <c r="S31" s="553"/>
      <c r="T31" s="554"/>
      <c r="U31" s="555"/>
      <c r="V31" s="220">
        <f>7-(COUNTIF(D29:Q29,"-"))</f>
        <v>5</v>
      </c>
      <c r="X31" s="216"/>
    </row>
    <row r="32" spans="1:24" ht="15.6" customHeight="1">
      <c r="A32" s="556"/>
      <c r="B32" s="557" t="str">
        <f>TEXT(B31,"aaa")</f>
        <v>月</v>
      </c>
      <c r="C32" s="558"/>
      <c r="D32" s="574" t="str">
        <f>G30</f>
        <v>DUO</v>
      </c>
      <c r="E32" s="575" t="str">
        <f>F30</f>
        <v>浦安シ60</v>
      </c>
      <c r="F32" s="574" t="str">
        <f>E30</f>
        <v>55袖ヶ浦シ</v>
      </c>
      <c r="G32" s="575" t="str">
        <f>D30</f>
        <v>55八千代</v>
      </c>
      <c r="H32" s="574"/>
      <c r="I32" s="575"/>
      <c r="J32" s="574"/>
      <c r="K32" s="575"/>
      <c r="L32" s="576"/>
      <c r="M32" s="577"/>
      <c r="N32" s="806"/>
      <c r="O32" s="807"/>
      <c r="P32" s="806"/>
      <c r="Q32" s="807"/>
      <c r="R32" s="560"/>
      <c r="S32" s="561"/>
      <c r="T32" s="532"/>
      <c r="U32" s="562"/>
      <c r="V32" s="221"/>
    </row>
    <row r="33" spans="1:24" ht="16.2" customHeight="1">
      <c r="A33" s="527" t="s">
        <v>341</v>
      </c>
      <c r="B33" s="528"/>
      <c r="C33" s="529"/>
      <c r="D33" s="804">
        <v>0.40277777777777779</v>
      </c>
      <c r="E33" s="805"/>
      <c r="F33" s="798">
        <f>D33+"0:60"</f>
        <v>0.44444444444444448</v>
      </c>
      <c r="G33" s="799"/>
      <c r="H33" s="798">
        <f>F33+"0:60"</f>
        <v>0.48611111111111116</v>
      </c>
      <c r="I33" s="799"/>
      <c r="J33" s="798">
        <f>H33+"0:60"</f>
        <v>0.52777777777777779</v>
      </c>
      <c r="K33" s="799"/>
      <c r="L33" s="798">
        <f>J33+"0:60"</f>
        <v>0.56944444444444442</v>
      </c>
      <c r="M33" s="799"/>
      <c r="N33" s="800" t="s">
        <v>82</v>
      </c>
      <c r="O33" s="801"/>
      <c r="P33" s="800" t="s">
        <v>82</v>
      </c>
      <c r="Q33" s="801"/>
      <c r="R33" s="530" t="s">
        <v>15</v>
      </c>
      <c r="S33" s="531"/>
      <c r="T33" s="532"/>
      <c r="U33" s="533"/>
      <c r="V33" s="220"/>
    </row>
    <row r="34" spans="1:24" ht="16.2" customHeight="1">
      <c r="A34" s="563"/>
      <c r="B34" s="534"/>
      <c r="C34" s="535" t="s">
        <v>143</v>
      </c>
      <c r="D34" s="536" t="s">
        <v>303</v>
      </c>
      <c r="E34" s="537" t="s">
        <v>177</v>
      </c>
      <c r="F34" s="536" t="s">
        <v>304</v>
      </c>
      <c r="G34" s="578" t="s">
        <v>369</v>
      </c>
      <c r="H34" s="536"/>
      <c r="I34" s="537"/>
      <c r="J34" s="536"/>
      <c r="K34" s="537"/>
      <c r="L34" s="536"/>
      <c r="M34" s="570"/>
      <c r="N34" s="536"/>
      <c r="O34" s="537"/>
      <c r="P34" s="536"/>
      <c r="Q34" s="537"/>
      <c r="R34" s="538"/>
      <c r="S34" s="539"/>
      <c r="T34" s="540"/>
      <c r="U34" s="541"/>
      <c r="V34" s="220"/>
    </row>
    <row r="35" spans="1:24" ht="16.2" customHeight="1">
      <c r="A35" s="542" t="s">
        <v>316</v>
      </c>
      <c r="B35" s="543">
        <v>46034</v>
      </c>
      <c r="C35" s="544" t="s">
        <v>370</v>
      </c>
      <c r="D35" s="547"/>
      <c r="E35" s="548"/>
      <c r="F35" s="549"/>
      <c r="G35" s="548"/>
      <c r="H35" s="545" t="s">
        <v>371</v>
      </c>
      <c r="I35" s="546"/>
      <c r="J35" s="545"/>
      <c r="K35" s="546"/>
      <c r="L35" s="572"/>
      <c r="M35" s="573"/>
      <c r="N35" s="549"/>
      <c r="O35" s="551"/>
      <c r="P35" s="549"/>
      <c r="Q35" s="551"/>
      <c r="R35" s="552"/>
      <c r="S35" s="553"/>
      <c r="T35" s="554"/>
      <c r="U35" s="555"/>
      <c r="V35" s="220">
        <f>7-(COUNTIF(D33:Q33,"-"))</f>
        <v>5</v>
      </c>
      <c r="X35" s="216"/>
    </row>
    <row r="36" spans="1:24" ht="15.6" customHeight="1">
      <c r="A36" s="556"/>
      <c r="B36" s="557" t="str">
        <f>TEXT(B35,"aaa")</f>
        <v>月</v>
      </c>
      <c r="C36" s="558"/>
      <c r="D36" s="574" t="str">
        <f>G34</f>
        <v>MIT50</v>
      </c>
      <c r="E36" s="575" t="str">
        <f>F34</f>
        <v>九十九シ50</v>
      </c>
      <c r="F36" s="574" t="str">
        <f>D34</f>
        <v>九十九シ40</v>
      </c>
      <c r="G36" s="575" t="str">
        <f>E34</f>
        <v>フォルテ40</v>
      </c>
      <c r="H36" s="574"/>
      <c r="I36" s="575"/>
      <c r="J36" s="574"/>
      <c r="K36" s="575"/>
      <c r="L36" s="576"/>
      <c r="M36" s="577"/>
      <c r="N36" s="806"/>
      <c r="O36" s="807"/>
      <c r="P36" s="806"/>
      <c r="Q36" s="807"/>
      <c r="R36" s="560"/>
      <c r="S36" s="561"/>
      <c r="T36" s="532"/>
      <c r="U36" s="562"/>
      <c r="V36" s="221"/>
    </row>
    <row r="37" spans="1:24" ht="18.75" customHeight="1">
      <c r="A37" s="527" t="s">
        <v>341</v>
      </c>
      <c r="B37" s="528"/>
      <c r="C37" s="529"/>
      <c r="D37" s="804">
        <v>0.41666666666666669</v>
      </c>
      <c r="E37" s="805"/>
      <c r="F37" s="798">
        <f>D37+"0:60"</f>
        <v>0.45833333333333337</v>
      </c>
      <c r="G37" s="799"/>
      <c r="H37" s="798">
        <f>F37+"0:60"</f>
        <v>0.5</v>
      </c>
      <c r="I37" s="799"/>
      <c r="J37" s="798">
        <f>H37+"0:60"</f>
        <v>0.54166666666666663</v>
      </c>
      <c r="K37" s="799"/>
      <c r="L37" s="800" t="s">
        <v>82</v>
      </c>
      <c r="M37" s="801"/>
      <c r="N37" s="810" t="s">
        <v>82</v>
      </c>
      <c r="O37" s="811"/>
      <c r="P37" s="810" t="s">
        <v>82</v>
      </c>
      <c r="Q37" s="811"/>
      <c r="R37" s="530" t="s">
        <v>15</v>
      </c>
      <c r="S37" s="531"/>
      <c r="T37" s="532"/>
      <c r="U37" s="533"/>
      <c r="V37" s="220"/>
    </row>
    <row r="38" spans="1:24" ht="18.75" customHeight="1">
      <c r="A38" s="675" t="s">
        <v>343</v>
      </c>
      <c r="B38" s="534"/>
      <c r="C38" s="535" t="s">
        <v>143</v>
      </c>
      <c r="D38" s="536" t="s">
        <v>148</v>
      </c>
      <c r="E38" s="537" t="s">
        <v>189</v>
      </c>
      <c r="F38" s="536" t="s">
        <v>300</v>
      </c>
      <c r="G38" s="537" t="s">
        <v>302</v>
      </c>
      <c r="H38" s="536" t="s">
        <v>183</v>
      </c>
      <c r="I38" s="537" t="s">
        <v>186</v>
      </c>
      <c r="J38" s="536" t="s">
        <v>160</v>
      </c>
      <c r="K38" s="537" t="s">
        <v>302</v>
      </c>
      <c r="L38" s="677"/>
      <c r="M38" s="678"/>
      <c r="N38" s="679" t="s">
        <v>372</v>
      </c>
      <c r="O38" s="680"/>
      <c r="P38" s="536"/>
      <c r="Q38" s="537"/>
      <c r="R38" s="538" t="s">
        <v>347</v>
      </c>
      <c r="S38" s="539" t="str">
        <f>J38</f>
        <v>55浜野シ</v>
      </c>
      <c r="T38" s="540" t="s">
        <v>373</v>
      </c>
      <c r="U38" s="541"/>
      <c r="V38" s="220"/>
    </row>
    <row r="39" spans="1:24" ht="18.75" customHeight="1">
      <c r="A39" s="542" t="s">
        <v>316</v>
      </c>
      <c r="B39" s="543">
        <v>46040</v>
      </c>
      <c r="C39" s="571" t="s">
        <v>9</v>
      </c>
      <c r="D39" s="545" t="s">
        <v>374</v>
      </c>
      <c r="E39" s="546"/>
      <c r="F39" s="549"/>
      <c r="G39" s="548"/>
      <c r="H39" s="547"/>
      <c r="I39" s="548"/>
      <c r="J39" s="547"/>
      <c r="K39" s="548"/>
      <c r="L39" s="681"/>
      <c r="M39" s="682"/>
      <c r="N39" s="549" t="s">
        <v>375</v>
      </c>
      <c r="O39" s="551" t="str">
        <f>D40</f>
        <v>習台シ40</v>
      </c>
      <c r="P39" s="549"/>
      <c r="Q39" s="551"/>
      <c r="R39" s="552"/>
      <c r="S39" s="553"/>
      <c r="T39" s="554"/>
      <c r="U39" s="555"/>
      <c r="V39" s="220">
        <f>7-(COUNTIF(D37:Q37,"-"))</f>
        <v>4</v>
      </c>
      <c r="X39" s="216"/>
    </row>
    <row r="40" spans="1:24" ht="18" customHeight="1">
      <c r="A40" s="556"/>
      <c r="B40" s="557" t="str">
        <f>TEXT(B39,"aaa")</f>
        <v>日</v>
      </c>
      <c r="C40" s="558"/>
      <c r="D40" s="574" t="str">
        <f>H38</f>
        <v>習台シ40</v>
      </c>
      <c r="E40" s="575" t="str">
        <f>H38&amp;","&amp;I38</f>
        <v>習台シ40,古河シ40</v>
      </c>
      <c r="F40" s="574" t="str">
        <f>J38</f>
        <v>55浜野シ</v>
      </c>
      <c r="G40" s="575" t="str">
        <f>J38</f>
        <v>55浜野シ</v>
      </c>
      <c r="H40" s="574" t="str">
        <f>D38</f>
        <v>千葉40</v>
      </c>
      <c r="I40" s="575" t="str">
        <f>E38</f>
        <v>佐倉シ40</v>
      </c>
      <c r="J40" s="574" t="str">
        <f>F38</f>
        <v>習台シ50</v>
      </c>
      <c r="K40" s="575" t="str">
        <f>J38&amp;","&amp;K38</f>
        <v>55浜野シ,浜野シ50</v>
      </c>
      <c r="L40" s="683"/>
      <c r="M40" s="684"/>
      <c r="N40" s="685" t="s">
        <v>376</v>
      </c>
      <c r="O40" s="686" t="str">
        <f>H38&amp;","&amp;I38&amp;"で３名ずつ"</f>
        <v>習台シ40,古河シ40で３名ずつ</v>
      </c>
      <c r="P40" s="687"/>
      <c r="Q40" s="688"/>
      <c r="R40" s="560"/>
      <c r="S40" s="561"/>
      <c r="T40" s="532"/>
      <c r="U40" s="562"/>
      <c r="V40" s="221"/>
    </row>
    <row r="41" spans="1:24" ht="16.2" customHeight="1">
      <c r="A41" s="527" t="s">
        <v>341</v>
      </c>
      <c r="B41" s="528"/>
      <c r="C41" s="529"/>
      <c r="D41" s="804">
        <v>0.41666666666666669</v>
      </c>
      <c r="E41" s="805"/>
      <c r="F41" s="798">
        <f>D41+"0:60"</f>
        <v>0.45833333333333337</v>
      </c>
      <c r="G41" s="799"/>
      <c r="H41" s="798">
        <f>F41+"0:60"</f>
        <v>0.5</v>
      </c>
      <c r="I41" s="799"/>
      <c r="J41" s="798">
        <f>H41+"0:60"</f>
        <v>0.54166666666666663</v>
      </c>
      <c r="K41" s="799"/>
      <c r="L41" s="800" t="s">
        <v>82</v>
      </c>
      <c r="M41" s="801"/>
      <c r="N41" s="800" t="s">
        <v>82</v>
      </c>
      <c r="O41" s="801"/>
      <c r="P41" s="800" t="s">
        <v>82</v>
      </c>
      <c r="Q41" s="801"/>
      <c r="R41" s="530" t="s">
        <v>15</v>
      </c>
      <c r="S41" s="531"/>
      <c r="T41" s="532"/>
      <c r="U41" s="533"/>
      <c r="V41" s="220"/>
    </row>
    <row r="42" spans="1:24" ht="16.2" customHeight="1">
      <c r="A42" s="527" t="s">
        <v>342</v>
      </c>
      <c r="B42" s="534"/>
      <c r="C42" s="535" t="s">
        <v>377</v>
      </c>
      <c r="D42" s="536" t="s">
        <v>190</v>
      </c>
      <c r="E42" s="585" t="s">
        <v>378</v>
      </c>
      <c r="F42" s="536" t="s">
        <v>192</v>
      </c>
      <c r="G42" s="537" t="s">
        <v>194</v>
      </c>
      <c r="H42" s="536" t="s">
        <v>185</v>
      </c>
      <c r="I42" s="537" t="s">
        <v>84</v>
      </c>
      <c r="J42" s="536" t="s">
        <v>296</v>
      </c>
      <c r="K42" s="537" t="s">
        <v>307</v>
      </c>
      <c r="L42" s="677"/>
      <c r="M42" s="678"/>
      <c r="N42" s="536"/>
      <c r="O42" s="537"/>
      <c r="P42" s="536"/>
      <c r="Q42" s="537"/>
      <c r="R42" s="538"/>
      <c r="S42" s="539"/>
      <c r="T42" s="540"/>
      <c r="U42" s="541"/>
      <c r="V42" s="220"/>
    </row>
    <row r="43" spans="1:24" ht="16.2" customHeight="1">
      <c r="A43" s="542" t="s">
        <v>316</v>
      </c>
      <c r="B43" s="543">
        <v>46040</v>
      </c>
      <c r="C43" s="544" t="s">
        <v>13</v>
      </c>
      <c r="D43" s="547"/>
      <c r="E43" s="548"/>
      <c r="F43" s="549"/>
      <c r="G43" s="548"/>
      <c r="H43" s="547"/>
      <c r="I43" s="548"/>
      <c r="J43" s="547"/>
      <c r="K43" s="548"/>
      <c r="L43" s="681"/>
      <c r="M43" s="682"/>
      <c r="N43" s="549"/>
      <c r="O43" s="551"/>
      <c r="P43" s="549"/>
      <c r="Q43" s="551"/>
      <c r="R43" s="552"/>
      <c r="S43" s="553"/>
      <c r="T43" s="554"/>
      <c r="U43" s="555"/>
      <c r="V43" s="220">
        <f>7-(COUNTIF(D41:Q41,"-"))</f>
        <v>4</v>
      </c>
      <c r="X43" s="216"/>
    </row>
    <row r="44" spans="1:24" ht="16.2" customHeight="1">
      <c r="A44" s="556"/>
      <c r="B44" s="557" t="str">
        <f>TEXT(B43,"aaa")</f>
        <v>日</v>
      </c>
      <c r="C44" s="558"/>
      <c r="D44" s="808" t="str">
        <f>I42</f>
        <v>カラクテル</v>
      </c>
      <c r="E44" s="809"/>
      <c r="F44" s="808" t="str">
        <f>K42</f>
        <v>八千代60</v>
      </c>
      <c r="G44" s="809"/>
      <c r="H44" s="808" t="str">
        <f>D42</f>
        <v>エスペ40</v>
      </c>
      <c r="I44" s="809"/>
      <c r="J44" s="808" t="str">
        <f>G42</f>
        <v>Y-AJA50</v>
      </c>
      <c r="K44" s="809"/>
      <c r="L44" s="683"/>
      <c r="M44" s="684"/>
      <c r="N44" s="806"/>
      <c r="O44" s="807"/>
      <c r="P44" s="806"/>
      <c r="Q44" s="807"/>
      <c r="R44" s="560"/>
      <c r="S44" s="561"/>
      <c r="T44" s="532"/>
      <c r="U44" s="562"/>
      <c r="V44" s="221"/>
    </row>
    <row r="45" spans="1:24" ht="18.75" customHeight="1">
      <c r="A45" s="527" t="s">
        <v>341</v>
      </c>
      <c r="B45" s="528"/>
      <c r="C45" s="529"/>
      <c r="D45" s="804">
        <v>0.40277777777777779</v>
      </c>
      <c r="E45" s="805"/>
      <c r="F45" s="798">
        <f>D45+"0:60"</f>
        <v>0.44444444444444448</v>
      </c>
      <c r="G45" s="799"/>
      <c r="H45" s="798">
        <f>F45+"0:60"</f>
        <v>0.48611111111111116</v>
      </c>
      <c r="I45" s="799"/>
      <c r="J45" s="798">
        <f>H45+"0:60"</f>
        <v>0.52777777777777779</v>
      </c>
      <c r="K45" s="799"/>
      <c r="L45" s="798">
        <f>J45+"0:60"</f>
        <v>0.56944444444444442</v>
      </c>
      <c r="M45" s="799"/>
      <c r="N45" s="800" t="s">
        <v>82</v>
      </c>
      <c r="O45" s="801"/>
      <c r="P45" s="800" t="s">
        <v>82</v>
      </c>
      <c r="Q45" s="801"/>
      <c r="R45" s="530" t="s">
        <v>15</v>
      </c>
      <c r="S45" s="531"/>
      <c r="T45" s="532"/>
      <c r="U45" s="533"/>
      <c r="V45" s="220"/>
    </row>
    <row r="46" spans="1:24" ht="18.75" customHeight="1">
      <c r="A46" s="675" t="s">
        <v>343</v>
      </c>
      <c r="B46" s="676"/>
      <c r="C46" s="535" t="s">
        <v>143</v>
      </c>
      <c r="D46" s="536" t="s">
        <v>318</v>
      </c>
      <c r="E46" s="585" t="s">
        <v>379</v>
      </c>
      <c r="F46" s="536" t="s">
        <v>278</v>
      </c>
      <c r="G46" s="537" t="s">
        <v>152</v>
      </c>
      <c r="H46" s="536" t="s">
        <v>198</v>
      </c>
      <c r="I46" s="537" t="s">
        <v>206</v>
      </c>
      <c r="J46" s="536" t="s">
        <v>184</v>
      </c>
      <c r="K46" s="537" t="s">
        <v>177</v>
      </c>
      <c r="L46" s="536" t="s">
        <v>199</v>
      </c>
      <c r="M46" s="537" t="s">
        <v>280</v>
      </c>
      <c r="N46" s="536"/>
      <c r="O46" s="585"/>
      <c r="P46" s="536"/>
      <c r="Q46" s="585"/>
      <c r="R46" s="538"/>
      <c r="S46" s="539"/>
      <c r="T46" s="540"/>
      <c r="U46" s="541"/>
      <c r="V46" s="220"/>
    </row>
    <row r="47" spans="1:24" ht="18.75" customHeight="1">
      <c r="A47" s="542" t="s">
        <v>316</v>
      </c>
      <c r="B47" s="543">
        <v>46040</v>
      </c>
      <c r="C47" s="544" t="s">
        <v>80</v>
      </c>
      <c r="D47" s="547"/>
      <c r="E47" s="548"/>
      <c r="F47" s="549"/>
      <c r="G47" s="548"/>
      <c r="H47" s="547"/>
      <c r="I47" s="548"/>
      <c r="J47" s="549"/>
      <c r="K47" s="548"/>
      <c r="L47" s="549"/>
      <c r="M47" s="550"/>
      <c r="N47" s="549"/>
      <c r="O47" s="551"/>
      <c r="P47" s="549"/>
      <c r="Q47" s="551"/>
      <c r="R47" s="552"/>
      <c r="S47" s="553"/>
      <c r="T47" s="554"/>
      <c r="U47" s="555"/>
      <c r="V47" s="220">
        <f>7-(COUNTIF(D45:Q45,"-"))</f>
        <v>5</v>
      </c>
      <c r="X47" s="216"/>
    </row>
    <row r="48" spans="1:24" ht="18" customHeight="1">
      <c r="A48" s="556"/>
      <c r="B48" s="557" t="str">
        <f>TEXT(B47,"aaa")</f>
        <v>日</v>
      </c>
      <c r="C48" s="558"/>
      <c r="D48" s="808" t="str">
        <f>I46</f>
        <v>袖ヶ浦シ50</v>
      </c>
      <c r="E48" s="809"/>
      <c r="F48" s="808" t="str">
        <f>K46</f>
        <v>フォルテ40</v>
      </c>
      <c r="G48" s="809"/>
      <c r="H48" s="808" t="str">
        <f>D46</f>
        <v>MCFC50</v>
      </c>
      <c r="I48" s="809"/>
      <c r="J48" s="808" t="str">
        <f>F46</f>
        <v>MCFC40</v>
      </c>
      <c r="K48" s="809"/>
      <c r="L48" s="808" t="str">
        <f>H46</f>
        <v>マクハリ50</v>
      </c>
      <c r="M48" s="809"/>
      <c r="N48" s="806"/>
      <c r="O48" s="807"/>
      <c r="P48" s="806"/>
      <c r="Q48" s="807"/>
      <c r="R48" s="560"/>
      <c r="S48" s="561"/>
      <c r="T48" s="532"/>
      <c r="U48" s="562"/>
      <c r="V48" s="221"/>
    </row>
    <row r="49" spans="1:24" ht="16.2" customHeight="1">
      <c r="A49" s="527" t="s">
        <v>341</v>
      </c>
      <c r="B49" s="528"/>
      <c r="C49" s="529"/>
      <c r="D49" s="804">
        <v>0.40277777777777779</v>
      </c>
      <c r="E49" s="805"/>
      <c r="F49" s="798">
        <f>D49+"0:60"</f>
        <v>0.44444444444444448</v>
      </c>
      <c r="G49" s="799"/>
      <c r="H49" s="798">
        <f>F49+"0:60"</f>
        <v>0.48611111111111116</v>
      </c>
      <c r="I49" s="799"/>
      <c r="J49" s="798">
        <f>H49+"0:60"</f>
        <v>0.52777777777777779</v>
      </c>
      <c r="K49" s="799"/>
      <c r="L49" s="798">
        <f>J49+"0:60"</f>
        <v>0.56944444444444442</v>
      </c>
      <c r="M49" s="799"/>
      <c r="N49" s="800" t="s">
        <v>82</v>
      </c>
      <c r="O49" s="801"/>
      <c r="P49" s="800" t="s">
        <v>82</v>
      </c>
      <c r="Q49" s="801"/>
      <c r="R49" s="530" t="s">
        <v>15</v>
      </c>
      <c r="S49" s="531"/>
      <c r="T49" s="532"/>
      <c r="U49" s="533"/>
      <c r="V49" s="220"/>
    </row>
    <row r="50" spans="1:24" ht="16.2" customHeight="1">
      <c r="A50" s="527" t="s">
        <v>342</v>
      </c>
      <c r="B50" s="534"/>
      <c r="C50" s="535" t="s">
        <v>377</v>
      </c>
      <c r="D50" s="536" t="s">
        <v>205</v>
      </c>
      <c r="E50" s="585" t="s">
        <v>206</v>
      </c>
      <c r="F50" s="536" t="s">
        <v>483</v>
      </c>
      <c r="G50" s="585" t="s">
        <v>198</v>
      </c>
      <c r="H50" s="536" t="s">
        <v>194</v>
      </c>
      <c r="I50" s="585" t="s">
        <v>302</v>
      </c>
      <c r="J50" s="536" t="s">
        <v>153</v>
      </c>
      <c r="K50" s="585" t="s">
        <v>159</v>
      </c>
      <c r="L50" s="536" t="s">
        <v>160</v>
      </c>
      <c r="M50" s="585" t="s">
        <v>157</v>
      </c>
      <c r="N50" s="536"/>
      <c r="O50" s="585"/>
      <c r="P50" s="536"/>
      <c r="Q50" s="585"/>
      <c r="R50" s="538" t="s">
        <v>14</v>
      </c>
      <c r="S50" s="539" t="str">
        <f>J50</f>
        <v>千葉50</v>
      </c>
      <c r="T50" s="540"/>
      <c r="U50" s="541"/>
      <c r="V50" s="220"/>
    </row>
    <row r="51" spans="1:24" ht="16.2" customHeight="1">
      <c r="A51" s="542" t="s">
        <v>7</v>
      </c>
      <c r="B51" s="543">
        <v>46047</v>
      </c>
      <c r="C51" s="544" t="s">
        <v>13</v>
      </c>
      <c r="D51" s="547" t="s">
        <v>598</v>
      </c>
      <c r="E51" s="548" t="s">
        <v>599</v>
      </c>
      <c r="F51" s="549" t="s">
        <v>599</v>
      </c>
      <c r="G51" s="548" t="s">
        <v>598</v>
      </c>
      <c r="H51" s="547" t="s">
        <v>598</v>
      </c>
      <c r="I51" s="548" t="s">
        <v>598</v>
      </c>
      <c r="J51" s="549" t="s">
        <v>600</v>
      </c>
      <c r="K51" s="548" t="s">
        <v>601</v>
      </c>
      <c r="L51" s="547" t="s">
        <v>598</v>
      </c>
      <c r="M51" s="550">
        <v>1</v>
      </c>
      <c r="N51" s="689" t="s">
        <v>517</v>
      </c>
      <c r="O51" s="690"/>
      <c r="P51" s="689"/>
      <c r="Q51" s="690"/>
      <c r="R51" s="552" t="s">
        <v>223</v>
      </c>
      <c r="S51" s="553" t="str">
        <f>E50</f>
        <v>袖ヶ浦シ50</v>
      </c>
      <c r="T51" s="554"/>
      <c r="U51" s="555"/>
      <c r="V51" s="220">
        <f>7-(COUNTIF(D49:Q49,"-"))</f>
        <v>5</v>
      </c>
      <c r="W51" s="216">
        <f>V51</f>
        <v>5</v>
      </c>
      <c r="X51" s="216"/>
    </row>
    <row r="52" spans="1:24" ht="16.2" customHeight="1">
      <c r="A52" s="556" t="s">
        <v>518</v>
      </c>
      <c r="B52" s="557" t="str">
        <f>TEXT(B51,"aaa")</f>
        <v>日</v>
      </c>
      <c r="C52" s="558"/>
      <c r="D52" s="808" t="str">
        <f>I50</f>
        <v>浜野シ50</v>
      </c>
      <c r="E52" s="809"/>
      <c r="F52" s="808" t="str">
        <f>K50</f>
        <v>佐倉シ50</v>
      </c>
      <c r="G52" s="809"/>
      <c r="H52" s="808" t="str">
        <f>D50</f>
        <v>商大ク50</v>
      </c>
      <c r="I52" s="809"/>
      <c r="J52" s="808" t="str">
        <f>F50</f>
        <v>Lien50</v>
      </c>
      <c r="K52" s="809"/>
      <c r="L52" s="808" t="str">
        <f>H50</f>
        <v>Y-AJA50</v>
      </c>
      <c r="M52" s="809"/>
      <c r="N52" s="689"/>
      <c r="O52" s="690"/>
      <c r="P52" s="576" t="s">
        <v>519</v>
      </c>
      <c r="Q52" s="691" t="str">
        <f>L50</f>
        <v>55浜野シ</v>
      </c>
      <c r="R52" s="560" t="s">
        <v>226</v>
      </c>
      <c r="S52" s="561" t="str">
        <f>G50</f>
        <v>マクハリ50</v>
      </c>
      <c r="T52" s="532"/>
      <c r="U52" s="562"/>
      <c r="V52" s="221"/>
    </row>
    <row r="53" spans="1:24" ht="16.2" customHeight="1">
      <c r="A53" s="527" t="s">
        <v>341</v>
      </c>
      <c r="B53" s="528"/>
      <c r="C53" s="529"/>
      <c r="D53" s="804">
        <v>0.41666666666666669</v>
      </c>
      <c r="E53" s="805"/>
      <c r="F53" s="798">
        <f>D53+"0:60"</f>
        <v>0.45833333333333337</v>
      </c>
      <c r="G53" s="799"/>
      <c r="H53" s="798">
        <f>F53+"0:60"</f>
        <v>0.5</v>
      </c>
      <c r="I53" s="799"/>
      <c r="J53" s="798">
        <f>H53+"0:60"</f>
        <v>0.54166666666666663</v>
      </c>
      <c r="K53" s="799"/>
      <c r="L53" s="800" t="s">
        <v>82</v>
      </c>
      <c r="M53" s="801"/>
      <c r="N53" s="800" t="s">
        <v>82</v>
      </c>
      <c r="O53" s="801"/>
      <c r="P53" s="800" t="s">
        <v>82</v>
      </c>
      <c r="Q53" s="801"/>
      <c r="R53" s="530" t="s">
        <v>15</v>
      </c>
      <c r="S53" s="531"/>
      <c r="T53" s="532"/>
      <c r="U53" s="533"/>
      <c r="V53" s="220"/>
    </row>
    <row r="54" spans="1:24" ht="16.2" customHeight="1">
      <c r="A54" s="563"/>
      <c r="B54" s="692" t="s">
        <v>524</v>
      </c>
      <c r="C54" s="535" t="s">
        <v>143</v>
      </c>
      <c r="D54" s="536" t="s">
        <v>178</v>
      </c>
      <c r="E54" s="585" t="s">
        <v>152</v>
      </c>
      <c r="F54" s="536" t="s">
        <v>84</v>
      </c>
      <c r="G54" s="585" t="s">
        <v>179</v>
      </c>
      <c r="H54" s="536" t="s">
        <v>97</v>
      </c>
      <c r="I54" s="585" t="s">
        <v>182</v>
      </c>
      <c r="J54" s="536" t="s">
        <v>146</v>
      </c>
      <c r="K54" s="585" t="s">
        <v>186</v>
      </c>
      <c r="L54" s="536"/>
      <c r="M54" s="585"/>
      <c r="N54" s="536"/>
      <c r="O54" s="585"/>
      <c r="P54" s="536"/>
      <c r="Q54" s="585"/>
      <c r="R54" s="538" t="s">
        <v>14</v>
      </c>
      <c r="S54" s="539" t="str">
        <f>K54</f>
        <v>古河シ40</v>
      </c>
      <c r="T54" s="540"/>
      <c r="U54" s="541"/>
      <c r="V54" s="220"/>
    </row>
    <row r="55" spans="1:24" ht="16.2" customHeight="1">
      <c r="A55" s="542" t="s">
        <v>7</v>
      </c>
      <c r="B55" s="543">
        <v>46047</v>
      </c>
      <c r="C55" s="544" t="s">
        <v>370</v>
      </c>
      <c r="D55" s="547" t="s">
        <v>598</v>
      </c>
      <c r="E55" s="548" t="s">
        <v>598</v>
      </c>
      <c r="F55" s="547" t="s">
        <v>598</v>
      </c>
      <c r="G55" s="548" t="s">
        <v>598</v>
      </c>
      <c r="H55" s="547" t="s">
        <v>599</v>
      </c>
      <c r="I55" s="548" t="s">
        <v>599</v>
      </c>
      <c r="J55" s="547" t="s">
        <v>601</v>
      </c>
      <c r="K55" s="548" t="s">
        <v>601</v>
      </c>
      <c r="L55" s="547"/>
      <c r="M55" s="551"/>
      <c r="N55" s="689" t="s">
        <v>520</v>
      </c>
      <c r="O55" s="690"/>
      <c r="P55" s="689"/>
      <c r="Q55" s="690"/>
      <c r="R55" s="552"/>
      <c r="S55" s="553"/>
      <c r="T55" s="554"/>
      <c r="U55" s="555"/>
      <c r="V55" s="220">
        <f>7-(COUNTIF(D53:Q53,"-"))</f>
        <v>4</v>
      </c>
      <c r="W55" s="216">
        <f>W51+V55</f>
        <v>9</v>
      </c>
      <c r="X55" s="216"/>
    </row>
    <row r="56" spans="1:24" ht="15.6" customHeight="1">
      <c r="A56" s="556" t="s">
        <v>521</v>
      </c>
      <c r="B56" s="557" t="str">
        <f>TEXT(B55,"aaa")</f>
        <v>日</v>
      </c>
      <c r="C56" s="558"/>
      <c r="D56" s="574" t="str">
        <f>H54</f>
        <v>トキガネ</v>
      </c>
      <c r="E56" s="575" t="str">
        <f>H54&amp;","&amp;I54</f>
        <v>トキガネ,浦安シ40</v>
      </c>
      <c r="F56" s="574" t="str">
        <f>J54</f>
        <v>船橋40</v>
      </c>
      <c r="G56" s="575" t="str">
        <f>J54&amp;","&amp;K54</f>
        <v>船橋40,古河シ40</v>
      </c>
      <c r="H56" s="574" t="str">
        <f>D54</f>
        <v>九十九40</v>
      </c>
      <c r="I56" s="575" t="str">
        <f>D54&amp;","&amp;E54</f>
        <v>九十九40,マクハリ40</v>
      </c>
      <c r="J56" s="574" t="str">
        <f>F54</f>
        <v>カラクテル</v>
      </c>
      <c r="K56" s="575" t="str">
        <f>F54&amp;","&amp;G54</f>
        <v>カラクテル,Y-AJA40</v>
      </c>
      <c r="L56" s="806"/>
      <c r="M56" s="807"/>
      <c r="N56" s="689"/>
      <c r="O56" s="690"/>
      <c r="P56" s="576" t="s">
        <v>519</v>
      </c>
      <c r="Q56" s="691" t="str">
        <f>J54</f>
        <v>船橋40</v>
      </c>
      <c r="R56" s="560" t="s">
        <v>226</v>
      </c>
      <c r="S56" s="561" t="str">
        <f>G54</f>
        <v>Y-AJA40</v>
      </c>
      <c r="T56" s="532"/>
      <c r="U56" s="562"/>
      <c r="V56" s="221"/>
    </row>
    <row r="57" spans="1:24" ht="18.75" customHeight="1">
      <c r="A57" s="527" t="s">
        <v>341</v>
      </c>
      <c r="B57" s="528"/>
      <c r="C57" s="529"/>
      <c r="D57" s="804">
        <v>0.40277777777777779</v>
      </c>
      <c r="E57" s="805"/>
      <c r="F57" s="798">
        <f>D57+"0:60"</f>
        <v>0.44444444444444448</v>
      </c>
      <c r="G57" s="799"/>
      <c r="H57" s="798">
        <f>F57+"0:60"</f>
        <v>0.48611111111111116</v>
      </c>
      <c r="I57" s="799"/>
      <c r="J57" s="798">
        <f>H57+"0:60"</f>
        <v>0.52777777777777779</v>
      </c>
      <c r="K57" s="799"/>
      <c r="L57" s="798">
        <f>J57+"0:60"</f>
        <v>0.56944444444444442</v>
      </c>
      <c r="M57" s="799"/>
      <c r="N57" s="810" t="s">
        <v>82</v>
      </c>
      <c r="O57" s="811"/>
      <c r="P57" s="810" t="s">
        <v>82</v>
      </c>
      <c r="Q57" s="811"/>
      <c r="R57" s="530" t="s">
        <v>15</v>
      </c>
      <c r="S57" s="531"/>
      <c r="T57" s="532"/>
      <c r="U57" s="533"/>
      <c r="V57" s="220"/>
    </row>
    <row r="58" spans="1:24" ht="18.75" customHeight="1">
      <c r="A58" s="563"/>
      <c r="B58" s="534"/>
      <c r="C58" s="535" t="s">
        <v>143</v>
      </c>
      <c r="D58" s="536" t="s">
        <v>305</v>
      </c>
      <c r="E58" s="585" t="s">
        <v>156</v>
      </c>
      <c r="F58" s="536" t="s">
        <v>204</v>
      </c>
      <c r="G58" s="585" t="s">
        <v>155</v>
      </c>
      <c r="H58" s="536" t="s">
        <v>306</v>
      </c>
      <c r="I58" s="585" t="s">
        <v>332</v>
      </c>
      <c r="J58" s="536" t="s">
        <v>330</v>
      </c>
      <c r="K58" s="585" t="s">
        <v>300</v>
      </c>
      <c r="L58" s="536" t="s">
        <v>473</v>
      </c>
      <c r="M58" s="585" t="s">
        <v>325</v>
      </c>
      <c r="N58" s="536"/>
      <c r="O58" s="585"/>
      <c r="P58" s="536"/>
      <c r="Q58" s="585"/>
      <c r="R58" s="538" t="s">
        <v>14</v>
      </c>
      <c r="S58" s="539" t="str">
        <f>K58</f>
        <v>習台シ50</v>
      </c>
      <c r="T58" s="540"/>
      <c r="U58" s="541"/>
      <c r="V58" s="220"/>
    </row>
    <row r="59" spans="1:24" ht="18.75" customHeight="1">
      <c r="A59" s="542" t="s">
        <v>7</v>
      </c>
      <c r="B59" s="543">
        <v>46047</v>
      </c>
      <c r="C59" s="544" t="s">
        <v>141</v>
      </c>
      <c r="D59" s="547" t="s">
        <v>599</v>
      </c>
      <c r="E59" s="548" t="s">
        <v>601</v>
      </c>
      <c r="F59" s="549" t="s">
        <v>600</v>
      </c>
      <c r="G59" s="548" t="s">
        <v>598</v>
      </c>
      <c r="H59" s="547" t="s">
        <v>601</v>
      </c>
      <c r="I59" s="548" t="s">
        <v>598</v>
      </c>
      <c r="J59" s="549" t="s">
        <v>601</v>
      </c>
      <c r="K59" s="548" t="s">
        <v>599</v>
      </c>
      <c r="L59" s="547" t="s">
        <v>602</v>
      </c>
      <c r="M59" s="550">
        <v>0</v>
      </c>
      <c r="N59" s="689" t="s">
        <v>520</v>
      </c>
      <c r="O59" s="690"/>
      <c r="P59" s="689"/>
      <c r="Q59" s="690"/>
      <c r="R59" s="552" t="s">
        <v>223</v>
      </c>
      <c r="S59" s="553" t="str">
        <f>L58</f>
        <v>フォルテ50</v>
      </c>
      <c r="T59" s="554"/>
      <c r="U59" s="555"/>
      <c r="V59" s="220">
        <f>7-(COUNTIF(D57:Q57,"-"))</f>
        <v>5</v>
      </c>
      <c r="W59" s="216">
        <f>W55+V59</f>
        <v>14</v>
      </c>
      <c r="X59" s="216"/>
    </row>
    <row r="60" spans="1:24" ht="18" customHeight="1">
      <c r="A60" s="556" t="s">
        <v>518</v>
      </c>
      <c r="B60" s="557" t="str">
        <f>TEXT(B59,"aaa")</f>
        <v>日</v>
      </c>
      <c r="C60" s="558"/>
      <c r="D60" s="574" t="str">
        <f>I58</f>
        <v>1985八千代</v>
      </c>
      <c r="E60" s="575" t="str">
        <f>I58</f>
        <v>1985八千代</v>
      </c>
      <c r="F60" s="574" t="str">
        <f>J58</f>
        <v>九十九50</v>
      </c>
      <c r="G60" s="575" t="str">
        <f>E58</f>
        <v>大倉商50</v>
      </c>
      <c r="H60" s="574" t="str">
        <f>D58</f>
        <v>八千代50</v>
      </c>
      <c r="I60" s="575" t="str">
        <f>M58</f>
        <v>緑町シ</v>
      </c>
      <c r="J60" s="574" t="str">
        <f>F58</f>
        <v>船橋50</v>
      </c>
      <c r="K60" s="575" t="str">
        <f>J60</f>
        <v>船橋50</v>
      </c>
      <c r="L60" s="576" t="str">
        <f>H58</f>
        <v>55八千代</v>
      </c>
      <c r="M60" s="577" t="str">
        <f>H58</f>
        <v>55八千代</v>
      </c>
      <c r="N60" s="689"/>
      <c r="O60" s="690"/>
      <c r="P60" s="576" t="s">
        <v>519</v>
      </c>
      <c r="Q60" s="691" t="str">
        <f>M58</f>
        <v>緑町シ</v>
      </c>
      <c r="R60" s="560" t="s">
        <v>226</v>
      </c>
      <c r="S60" s="561" t="str">
        <f>G58</f>
        <v>古河シ50</v>
      </c>
      <c r="T60" s="532"/>
      <c r="U60" s="562"/>
      <c r="V60" s="221"/>
    </row>
    <row r="61" spans="1:24" ht="18.75" customHeight="1">
      <c r="A61" s="527" t="s">
        <v>341</v>
      </c>
      <c r="B61" s="528"/>
      <c r="C61" s="529"/>
      <c r="D61" s="804">
        <v>0.39583333333333331</v>
      </c>
      <c r="E61" s="805"/>
      <c r="F61" s="798">
        <f>D61+"0:60"</f>
        <v>0.4375</v>
      </c>
      <c r="G61" s="799"/>
      <c r="H61" s="798">
        <f>F61+"0:60"</f>
        <v>0.47916666666666669</v>
      </c>
      <c r="I61" s="799"/>
      <c r="J61" s="798">
        <f>H61+"0:60"</f>
        <v>0.52083333333333337</v>
      </c>
      <c r="K61" s="799"/>
      <c r="L61" s="798">
        <f>J61+"0:60"</f>
        <v>0.5625</v>
      </c>
      <c r="M61" s="799"/>
      <c r="N61" s="798">
        <f>L61+"0:60"</f>
        <v>0.60416666666666663</v>
      </c>
      <c r="O61" s="799"/>
      <c r="P61" s="812" t="s">
        <v>82</v>
      </c>
      <c r="Q61" s="813"/>
      <c r="R61" s="530" t="s">
        <v>15</v>
      </c>
      <c r="S61" s="531"/>
      <c r="T61" s="532"/>
      <c r="U61" s="533"/>
      <c r="V61" s="220"/>
    </row>
    <row r="62" spans="1:24" ht="18.75" customHeight="1">
      <c r="A62" s="527" t="s">
        <v>342</v>
      </c>
      <c r="B62" s="534"/>
      <c r="C62" s="535" t="s">
        <v>344</v>
      </c>
      <c r="D62" s="536" t="s">
        <v>183</v>
      </c>
      <c r="E62" s="585" t="s">
        <v>147</v>
      </c>
      <c r="F62" s="536" t="s">
        <v>98</v>
      </c>
      <c r="G62" s="585" t="s">
        <v>83</v>
      </c>
      <c r="H62" s="536" t="s">
        <v>309</v>
      </c>
      <c r="I62" s="585" t="s">
        <v>190</v>
      </c>
      <c r="J62" s="536" t="s">
        <v>151</v>
      </c>
      <c r="K62" s="585" t="s">
        <v>333</v>
      </c>
      <c r="L62" s="536" t="s">
        <v>277</v>
      </c>
      <c r="M62" s="585" t="s">
        <v>468</v>
      </c>
      <c r="N62" s="536" t="s">
        <v>191</v>
      </c>
      <c r="O62" s="585" t="s">
        <v>184</v>
      </c>
      <c r="P62" s="677"/>
      <c r="Q62" s="693"/>
      <c r="R62" s="538" t="s">
        <v>14</v>
      </c>
      <c r="S62" s="539" t="str">
        <f>K62</f>
        <v>市原シニア</v>
      </c>
      <c r="T62" s="540"/>
      <c r="U62" s="541"/>
      <c r="V62" s="220"/>
    </row>
    <row r="63" spans="1:24" ht="18.75" customHeight="1">
      <c r="A63" s="542" t="s">
        <v>7</v>
      </c>
      <c r="B63" s="543">
        <v>46047</v>
      </c>
      <c r="C63" s="544" t="s">
        <v>345</v>
      </c>
      <c r="D63" s="547" t="s">
        <v>598</v>
      </c>
      <c r="E63" s="548" t="s">
        <v>598</v>
      </c>
      <c r="F63" s="547" t="s">
        <v>599</v>
      </c>
      <c r="G63" s="548" t="s">
        <v>601</v>
      </c>
      <c r="H63" s="547" t="s">
        <v>603</v>
      </c>
      <c r="I63" s="548" t="s">
        <v>601</v>
      </c>
      <c r="J63" s="547" t="s">
        <v>601</v>
      </c>
      <c r="K63" s="548" t="s">
        <v>600</v>
      </c>
      <c r="L63" s="547" t="s">
        <v>598</v>
      </c>
      <c r="M63" s="550">
        <v>0</v>
      </c>
      <c r="N63" s="547" t="s">
        <v>601</v>
      </c>
      <c r="O63" s="550">
        <v>4</v>
      </c>
      <c r="P63" s="689" t="s">
        <v>517</v>
      </c>
      <c r="Q63" s="690"/>
      <c r="R63" s="552" t="s">
        <v>145</v>
      </c>
      <c r="S63" s="553" t="str">
        <f>E62</f>
        <v>MITシニア</v>
      </c>
      <c r="T63" s="554"/>
      <c r="U63" s="555"/>
      <c r="V63" s="220">
        <f>7-(COUNTIF(D61:Q61,"-"))</f>
        <v>6</v>
      </c>
      <c r="W63" s="216">
        <f>W59+V63</f>
        <v>20</v>
      </c>
      <c r="X63" s="216"/>
    </row>
    <row r="64" spans="1:24" ht="18" customHeight="1">
      <c r="A64" s="556" t="s">
        <v>521</v>
      </c>
      <c r="B64" s="557" t="str">
        <f>TEXT(B63,"aaa")</f>
        <v>日</v>
      </c>
      <c r="C64" s="558"/>
      <c r="D64" s="808" t="str">
        <f>H62</f>
        <v>AKECHI</v>
      </c>
      <c r="E64" s="809"/>
      <c r="F64" s="808" t="str">
        <f>L62</f>
        <v>MVCC</v>
      </c>
      <c r="G64" s="809"/>
      <c r="H64" s="808" t="str">
        <f>D62</f>
        <v>習台シ40</v>
      </c>
      <c r="I64" s="809"/>
      <c r="J64" s="808" t="str">
        <f>F62</f>
        <v>レーベン</v>
      </c>
      <c r="K64" s="809"/>
      <c r="L64" s="808" t="str">
        <f>I62</f>
        <v>エスペ40</v>
      </c>
      <c r="M64" s="809"/>
      <c r="N64" s="814" t="str">
        <f>J62</f>
        <v>大倉商40</v>
      </c>
      <c r="O64" s="815"/>
      <c r="P64" s="576" t="s">
        <v>522</v>
      </c>
      <c r="Q64" s="694" t="str">
        <f>O62</f>
        <v>袖ヶ浦シ40</v>
      </c>
      <c r="R64" s="560" t="s">
        <v>12</v>
      </c>
      <c r="S64" s="561" t="str">
        <f>G62</f>
        <v>ハルオ</v>
      </c>
      <c r="T64" s="532"/>
      <c r="U64" s="562"/>
      <c r="V64" s="221"/>
    </row>
    <row r="65" spans="1:24" ht="18.75" customHeight="1">
      <c r="A65" s="527" t="s">
        <v>341</v>
      </c>
      <c r="B65" s="528"/>
      <c r="C65" s="529"/>
      <c r="D65" s="804">
        <v>0.40277777777777779</v>
      </c>
      <c r="E65" s="805"/>
      <c r="F65" s="798">
        <f>D65+"0:60"</f>
        <v>0.44444444444444448</v>
      </c>
      <c r="G65" s="799"/>
      <c r="H65" s="798">
        <f>F65+"0:60"</f>
        <v>0.48611111111111116</v>
      </c>
      <c r="I65" s="799"/>
      <c r="J65" s="798">
        <f>H65+"0:60"</f>
        <v>0.52777777777777779</v>
      </c>
      <c r="K65" s="799"/>
      <c r="L65" s="798">
        <f>J65+"0:60"</f>
        <v>0.56944444444444442</v>
      </c>
      <c r="M65" s="799"/>
      <c r="N65" s="810" t="s">
        <v>82</v>
      </c>
      <c r="O65" s="811"/>
      <c r="P65" s="810" t="s">
        <v>82</v>
      </c>
      <c r="Q65" s="811"/>
      <c r="R65" s="530" t="s">
        <v>15</v>
      </c>
      <c r="S65" s="531"/>
      <c r="T65" s="532"/>
      <c r="U65" s="533"/>
      <c r="V65" s="220"/>
    </row>
    <row r="66" spans="1:24" ht="18.75" customHeight="1">
      <c r="A66" s="563" t="s">
        <v>604</v>
      </c>
      <c r="B66" s="534"/>
      <c r="C66" s="535" t="s">
        <v>348</v>
      </c>
      <c r="D66" s="536" t="s">
        <v>153</v>
      </c>
      <c r="E66" s="585" t="s">
        <v>325</v>
      </c>
      <c r="F66" s="536" t="s">
        <v>483</v>
      </c>
      <c r="G66" s="585" t="s">
        <v>300</v>
      </c>
      <c r="H66" s="536" t="s">
        <v>197</v>
      </c>
      <c r="I66" s="585" t="s">
        <v>204</v>
      </c>
      <c r="J66" s="536" t="s">
        <v>205</v>
      </c>
      <c r="K66" s="585" t="s">
        <v>155</v>
      </c>
      <c r="L66" s="536" t="s">
        <v>198</v>
      </c>
      <c r="M66" s="585" t="s">
        <v>330</v>
      </c>
      <c r="N66" s="536"/>
      <c r="O66" s="585"/>
      <c r="P66" s="536"/>
      <c r="Q66" s="585"/>
      <c r="R66" s="538" t="s">
        <v>14</v>
      </c>
      <c r="S66" s="539" t="str">
        <f>K66</f>
        <v>古河シ50</v>
      </c>
      <c r="T66" s="540"/>
      <c r="U66" s="541"/>
      <c r="V66" s="220"/>
    </row>
    <row r="67" spans="1:24" ht="18.75" customHeight="1">
      <c r="A67" s="542" t="s">
        <v>7</v>
      </c>
      <c r="B67" s="543">
        <v>46053</v>
      </c>
      <c r="C67" s="571" t="s">
        <v>142</v>
      </c>
      <c r="D67" s="547" t="s">
        <v>603</v>
      </c>
      <c r="E67" s="548" t="s">
        <v>601</v>
      </c>
      <c r="F67" s="549" t="s">
        <v>677</v>
      </c>
      <c r="G67" s="548" t="s">
        <v>601</v>
      </c>
      <c r="H67" s="547" t="s">
        <v>601</v>
      </c>
      <c r="I67" s="548" t="s">
        <v>602</v>
      </c>
      <c r="J67" s="547" t="s">
        <v>599</v>
      </c>
      <c r="K67" s="548" t="s">
        <v>598</v>
      </c>
      <c r="L67" s="549" t="s">
        <v>678</v>
      </c>
      <c r="M67" s="550">
        <v>0</v>
      </c>
      <c r="N67" s="689" t="s">
        <v>520</v>
      </c>
      <c r="O67" s="690"/>
      <c r="P67" s="689"/>
      <c r="Q67" s="690"/>
      <c r="R67" s="552" t="s">
        <v>223</v>
      </c>
      <c r="S67" s="553" t="str">
        <f>L66</f>
        <v>マクハリ50</v>
      </c>
      <c r="T67" s="554"/>
      <c r="U67" s="555"/>
      <c r="V67" s="220">
        <f>7-(COUNTIF(D65:Q65,"-"))</f>
        <v>5</v>
      </c>
      <c r="W67" s="216">
        <f>W63+V67</f>
        <v>25</v>
      </c>
      <c r="X67" s="216"/>
    </row>
    <row r="68" spans="1:24" ht="18" customHeight="1">
      <c r="A68" s="556" t="s">
        <v>518</v>
      </c>
      <c r="B68" s="557" t="str">
        <f>TEXT(B67,"aaa")</f>
        <v>土</v>
      </c>
      <c r="C68" s="558"/>
      <c r="D68" s="574" t="str">
        <f>I66</f>
        <v>船橋50</v>
      </c>
      <c r="E68" s="575" t="str">
        <f>I66</f>
        <v>船橋50</v>
      </c>
      <c r="F68" s="574" t="str">
        <f>J66</f>
        <v>商大ク50</v>
      </c>
      <c r="G68" s="575" t="str">
        <f>E66</f>
        <v>緑町シ</v>
      </c>
      <c r="H68" s="574" t="str">
        <f>D66</f>
        <v>千葉50</v>
      </c>
      <c r="I68" s="575" t="str">
        <f>M66</f>
        <v>九十九50</v>
      </c>
      <c r="J68" s="574" t="str">
        <f>F66</f>
        <v>Lien50</v>
      </c>
      <c r="K68" s="575" t="str">
        <f>J68</f>
        <v>Lien50</v>
      </c>
      <c r="L68" s="576" t="str">
        <f>H66</f>
        <v>55千葉</v>
      </c>
      <c r="M68" s="577" t="str">
        <f>H66</f>
        <v>55千葉</v>
      </c>
      <c r="N68" s="806"/>
      <c r="O68" s="807"/>
      <c r="P68" s="576" t="s">
        <v>522</v>
      </c>
      <c r="Q68" s="748" t="str">
        <f>L66</f>
        <v>マクハリ50</v>
      </c>
      <c r="R68" s="560" t="s">
        <v>226</v>
      </c>
      <c r="S68" s="561" t="str">
        <f>G66</f>
        <v>習台シ50</v>
      </c>
      <c r="T68" s="532"/>
      <c r="U68" s="562"/>
      <c r="V68" s="221"/>
    </row>
    <row r="69" spans="1:24" ht="16.2" customHeight="1">
      <c r="A69" s="527" t="s">
        <v>341</v>
      </c>
      <c r="B69" s="528"/>
      <c r="C69" s="529"/>
      <c r="D69" s="804">
        <v>0.40277777777777779</v>
      </c>
      <c r="E69" s="805"/>
      <c r="F69" s="798">
        <f>D69+"0:60"</f>
        <v>0.44444444444444448</v>
      </c>
      <c r="G69" s="799"/>
      <c r="H69" s="798">
        <f>F69+"0:60"</f>
        <v>0.48611111111111116</v>
      </c>
      <c r="I69" s="799"/>
      <c r="J69" s="798">
        <f>H69+"0:60"</f>
        <v>0.52777777777777779</v>
      </c>
      <c r="K69" s="799"/>
      <c r="L69" s="798">
        <f>J69+"0:60"</f>
        <v>0.56944444444444442</v>
      </c>
      <c r="M69" s="799"/>
      <c r="N69" s="800" t="s">
        <v>82</v>
      </c>
      <c r="O69" s="801"/>
      <c r="P69" s="800" t="s">
        <v>82</v>
      </c>
      <c r="Q69" s="801"/>
      <c r="R69" s="530" t="s">
        <v>15</v>
      </c>
      <c r="S69" s="531"/>
      <c r="T69" s="532"/>
      <c r="U69" s="533"/>
      <c r="V69" s="220"/>
    </row>
    <row r="70" spans="1:24" ht="16.2" customHeight="1">
      <c r="A70" s="563" t="s">
        <v>604</v>
      </c>
      <c r="B70" s="534"/>
      <c r="C70" s="535" t="s">
        <v>348</v>
      </c>
      <c r="D70" s="536" t="s">
        <v>158</v>
      </c>
      <c r="E70" s="585" t="s">
        <v>160</v>
      </c>
      <c r="F70" s="536" t="s">
        <v>192</v>
      </c>
      <c r="G70" s="585" t="s">
        <v>302</v>
      </c>
      <c r="H70" s="536" t="s">
        <v>305</v>
      </c>
      <c r="I70" s="585" t="s">
        <v>157</v>
      </c>
      <c r="J70" s="536" t="s">
        <v>159</v>
      </c>
      <c r="K70" s="585" t="s">
        <v>473</v>
      </c>
      <c r="L70" s="536" t="s">
        <v>194</v>
      </c>
      <c r="M70" s="585" t="s">
        <v>306</v>
      </c>
      <c r="N70" s="536"/>
      <c r="O70" s="585"/>
      <c r="P70" s="536"/>
      <c r="Q70" s="585"/>
      <c r="R70" s="538" t="s">
        <v>14</v>
      </c>
      <c r="S70" s="539" t="str">
        <f>K70</f>
        <v>フォルテ50</v>
      </c>
      <c r="T70" s="540"/>
      <c r="U70" s="541"/>
      <c r="V70" s="220"/>
    </row>
    <row r="71" spans="1:24" ht="16.2" customHeight="1">
      <c r="A71" s="542" t="s">
        <v>7</v>
      </c>
      <c r="B71" s="543">
        <v>46053</v>
      </c>
      <c r="C71" s="544" t="s">
        <v>10</v>
      </c>
      <c r="D71" s="547" t="s">
        <v>598</v>
      </c>
      <c r="E71" s="548" t="s">
        <v>598</v>
      </c>
      <c r="F71" s="549" t="s">
        <v>601</v>
      </c>
      <c r="G71" s="548" t="s">
        <v>599</v>
      </c>
      <c r="H71" s="547" t="s">
        <v>678</v>
      </c>
      <c r="I71" s="548" t="s">
        <v>601</v>
      </c>
      <c r="J71" s="547" t="s">
        <v>601</v>
      </c>
      <c r="K71" s="548" t="s">
        <v>598</v>
      </c>
      <c r="L71" s="549" t="s">
        <v>599</v>
      </c>
      <c r="M71" s="550">
        <v>0</v>
      </c>
      <c r="N71" s="689" t="s">
        <v>520</v>
      </c>
      <c r="O71" s="690"/>
      <c r="P71" s="689"/>
      <c r="Q71" s="690"/>
      <c r="R71" s="552" t="s">
        <v>223</v>
      </c>
      <c r="S71" s="553" t="str">
        <f>L70</f>
        <v>Y-AJA50</v>
      </c>
      <c r="T71" s="554"/>
      <c r="U71" s="555"/>
      <c r="V71" s="220">
        <f>7-(COUNTIF(D69:Q69,"-"))</f>
        <v>5</v>
      </c>
      <c r="W71" s="216">
        <f>W67+V71</f>
        <v>30</v>
      </c>
      <c r="X71" s="216"/>
    </row>
    <row r="72" spans="1:24" ht="15.6" customHeight="1">
      <c r="A72" s="556" t="s">
        <v>518</v>
      </c>
      <c r="B72" s="557" t="str">
        <f>TEXT(B71,"aaa")</f>
        <v>土</v>
      </c>
      <c r="C72" s="558"/>
      <c r="D72" s="574" t="str">
        <f>I70</f>
        <v>浦安シ50</v>
      </c>
      <c r="E72" s="575" t="str">
        <f>I70</f>
        <v>浦安シ50</v>
      </c>
      <c r="F72" s="574" t="str">
        <f>J70</f>
        <v>佐倉シ50</v>
      </c>
      <c r="G72" s="575" t="str">
        <f>E70</f>
        <v>55浜野シ</v>
      </c>
      <c r="H72" s="574" t="str">
        <f>D70</f>
        <v>習志野50</v>
      </c>
      <c r="I72" s="575" t="str">
        <f>M70</f>
        <v>55八千代</v>
      </c>
      <c r="J72" s="574" t="str">
        <f>F70</f>
        <v>エスペ50</v>
      </c>
      <c r="K72" s="575" t="str">
        <f>J72</f>
        <v>エスペ50</v>
      </c>
      <c r="L72" s="576" t="str">
        <f>H70</f>
        <v>八千代50</v>
      </c>
      <c r="M72" s="577" t="str">
        <f>H70</f>
        <v>八千代50</v>
      </c>
      <c r="N72" s="806"/>
      <c r="O72" s="807"/>
      <c r="P72" s="576" t="s">
        <v>522</v>
      </c>
      <c r="Q72" s="748" t="str">
        <f>M70</f>
        <v>55八千代</v>
      </c>
      <c r="R72" s="560" t="s">
        <v>226</v>
      </c>
      <c r="S72" s="561" t="str">
        <f>G70</f>
        <v>浜野シ50</v>
      </c>
      <c r="T72" s="532"/>
      <c r="U72" s="562"/>
      <c r="V72" s="221"/>
    </row>
    <row r="73" spans="1:24" ht="18.75" customHeight="1">
      <c r="A73" s="527" t="s">
        <v>341</v>
      </c>
      <c r="B73" s="528"/>
      <c r="C73" s="529"/>
      <c r="D73" s="804">
        <v>0.40277777777777779</v>
      </c>
      <c r="E73" s="805"/>
      <c r="F73" s="798">
        <f>D73+"0:60"</f>
        <v>0.44444444444444448</v>
      </c>
      <c r="G73" s="799"/>
      <c r="H73" s="798">
        <f>F73+"0:60"</f>
        <v>0.48611111111111116</v>
      </c>
      <c r="I73" s="799"/>
      <c r="J73" s="798">
        <f>H73+"0:60"</f>
        <v>0.52777777777777779</v>
      </c>
      <c r="K73" s="799"/>
      <c r="L73" s="798">
        <f>J73+"0:60"</f>
        <v>0.56944444444444442</v>
      </c>
      <c r="M73" s="799"/>
      <c r="N73" s="810" t="s">
        <v>82</v>
      </c>
      <c r="O73" s="811"/>
      <c r="P73" s="810" t="s">
        <v>82</v>
      </c>
      <c r="Q73" s="811"/>
      <c r="R73" s="530" t="s">
        <v>15</v>
      </c>
      <c r="S73" s="531"/>
      <c r="T73" s="532"/>
      <c r="U73" s="533"/>
      <c r="V73" s="220"/>
    </row>
    <row r="74" spans="1:24" ht="18.75" customHeight="1">
      <c r="A74" s="749" t="s">
        <v>605</v>
      </c>
      <c r="B74" s="534"/>
      <c r="C74" s="535" t="s">
        <v>143</v>
      </c>
      <c r="D74" s="536" t="s">
        <v>146</v>
      </c>
      <c r="E74" s="585" t="s">
        <v>191</v>
      </c>
      <c r="F74" s="536" t="s">
        <v>147</v>
      </c>
      <c r="G74" s="585" t="s">
        <v>11</v>
      </c>
      <c r="H74" s="536" t="s">
        <v>309</v>
      </c>
      <c r="I74" s="585" t="s">
        <v>152</v>
      </c>
      <c r="J74" s="536" t="s">
        <v>83</v>
      </c>
      <c r="K74" s="585" t="s">
        <v>84</v>
      </c>
      <c r="L74" s="536" t="s">
        <v>182</v>
      </c>
      <c r="M74" s="585" t="s">
        <v>277</v>
      </c>
      <c r="N74" s="536"/>
      <c r="O74" s="585"/>
      <c r="P74" s="536"/>
      <c r="Q74" s="585"/>
      <c r="R74" s="538" t="s">
        <v>14</v>
      </c>
      <c r="S74" s="539" t="str">
        <f>K74</f>
        <v>カラクテル</v>
      </c>
      <c r="T74" s="540"/>
      <c r="U74" s="541"/>
      <c r="V74" s="220"/>
    </row>
    <row r="75" spans="1:24" ht="18.75" customHeight="1">
      <c r="A75" s="542" t="s">
        <v>7</v>
      </c>
      <c r="B75" s="543">
        <v>46053</v>
      </c>
      <c r="C75" s="544" t="s">
        <v>141</v>
      </c>
      <c r="D75" s="547" t="s">
        <v>600</v>
      </c>
      <c r="E75" s="548" t="s">
        <v>601</v>
      </c>
      <c r="F75" s="549" t="s">
        <v>600</v>
      </c>
      <c r="G75" s="548" t="s">
        <v>601</v>
      </c>
      <c r="H75" s="547" t="s">
        <v>598</v>
      </c>
      <c r="I75" s="548" t="s">
        <v>598</v>
      </c>
      <c r="J75" s="547" t="s">
        <v>601</v>
      </c>
      <c r="K75" s="548" t="s">
        <v>679</v>
      </c>
      <c r="L75" s="549" t="s">
        <v>600</v>
      </c>
      <c r="M75" s="550">
        <v>1</v>
      </c>
      <c r="N75" s="689" t="s">
        <v>520</v>
      </c>
      <c r="O75" s="690"/>
      <c r="P75" s="689"/>
      <c r="Q75" s="690"/>
      <c r="R75" s="552" t="s">
        <v>223</v>
      </c>
      <c r="S75" s="553" t="str">
        <f>L74</f>
        <v>浦安シ40</v>
      </c>
      <c r="T75" s="554"/>
      <c r="U75" s="555"/>
      <c r="V75" s="220">
        <f>7-(COUNTIF(D73:Q73,"-"))</f>
        <v>5</v>
      </c>
      <c r="W75" s="216">
        <f>W71+V75</f>
        <v>35</v>
      </c>
      <c r="X75" s="216"/>
    </row>
    <row r="76" spans="1:24" ht="18" customHeight="1">
      <c r="A76" s="556" t="s">
        <v>521</v>
      </c>
      <c r="B76" s="557" t="str">
        <f>TEXT(B75,"aaa")</f>
        <v>土</v>
      </c>
      <c r="C76" s="558"/>
      <c r="D76" s="574" t="str">
        <f>I74</f>
        <v>マクハリ40</v>
      </c>
      <c r="E76" s="575" t="str">
        <f>I74</f>
        <v>マクハリ40</v>
      </c>
      <c r="F76" s="574" t="str">
        <f>J74</f>
        <v>ハルオ</v>
      </c>
      <c r="G76" s="575" t="str">
        <f>E74</f>
        <v>八千代40</v>
      </c>
      <c r="H76" s="574" t="str">
        <f>D74</f>
        <v>船橋40</v>
      </c>
      <c r="I76" s="575" t="str">
        <f>M74</f>
        <v>MVCC</v>
      </c>
      <c r="J76" s="574" t="str">
        <f>F74</f>
        <v>MITシニア</v>
      </c>
      <c r="K76" s="575" t="str">
        <f>J76</f>
        <v>MITシニア</v>
      </c>
      <c r="L76" s="576" t="str">
        <f>H74</f>
        <v>AKECHI</v>
      </c>
      <c r="M76" s="577" t="str">
        <f>H74</f>
        <v>AKECHI</v>
      </c>
      <c r="N76" s="806"/>
      <c r="O76" s="807"/>
      <c r="P76" s="576" t="s">
        <v>522</v>
      </c>
      <c r="Q76" s="748" t="str">
        <f>M74</f>
        <v>MVCC</v>
      </c>
      <c r="R76" s="560" t="s">
        <v>226</v>
      </c>
      <c r="S76" s="561" t="str">
        <f>G74</f>
        <v>ブラゼンチン</v>
      </c>
      <c r="T76" s="532"/>
      <c r="U76" s="562"/>
      <c r="V76" s="221"/>
    </row>
    <row r="77" spans="1:24" ht="18.75" customHeight="1">
      <c r="A77" s="527" t="s">
        <v>341</v>
      </c>
      <c r="B77" s="528"/>
      <c r="C77" s="529"/>
      <c r="D77" s="804">
        <v>0.40277777777777779</v>
      </c>
      <c r="E77" s="805"/>
      <c r="F77" s="798">
        <f>D77+"0:60"</f>
        <v>0.44444444444444448</v>
      </c>
      <c r="G77" s="799"/>
      <c r="H77" s="798">
        <f>F77+"0:60"</f>
        <v>0.48611111111111116</v>
      </c>
      <c r="I77" s="799"/>
      <c r="J77" s="798">
        <f>H77+"0:60"</f>
        <v>0.52777777777777779</v>
      </c>
      <c r="K77" s="799"/>
      <c r="L77" s="798">
        <f>J77+"0:60"</f>
        <v>0.56944444444444442</v>
      </c>
      <c r="M77" s="799"/>
      <c r="N77" s="800" t="s">
        <v>82</v>
      </c>
      <c r="O77" s="801"/>
      <c r="P77" s="800" t="s">
        <v>82</v>
      </c>
      <c r="Q77" s="801"/>
      <c r="R77" s="530" t="s">
        <v>15</v>
      </c>
      <c r="S77" s="531"/>
      <c r="T77" s="532"/>
      <c r="U77" s="533"/>
      <c r="V77" s="220"/>
    </row>
    <row r="78" spans="1:24" ht="18.75" customHeight="1">
      <c r="A78" s="675" t="s">
        <v>343</v>
      </c>
      <c r="B78" s="676"/>
      <c r="C78" s="535" t="s">
        <v>143</v>
      </c>
      <c r="D78" s="536" t="s">
        <v>186</v>
      </c>
      <c r="E78" s="585" t="s">
        <v>184</v>
      </c>
      <c r="F78" s="536" t="s">
        <v>97</v>
      </c>
      <c r="G78" s="585" t="s">
        <v>468</v>
      </c>
      <c r="H78" s="536" t="s">
        <v>190</v>
      </c>
      <c r="I78" s="585" t="s">
        <v>178</v>
      </c>
      <c r="J78" s="536" t="s">
        <v>98</v>
      </c>
      <c r="K78" s="585" t="s">
        <v>179</v>
      </c>
      <c r="L78" s="536" t="s">
        <v>183</v>
      </c>
      <c r="M78" s="585" t="s">
        <v>333</v>
      </c>
      <c r="N78" s="536"/>
      <c r="O78" s="585"/>
      <c r="P78" s="536"/>
      <c r="Q78" s="585"/>
      <c r="R78" s="538" t="s">
        <v>14</v>
      </c>
      <c r="S78" s="539" t="str">
        <f>J78</f>
        <v>レーベン</v>
      </c>
      <c r="T78" s="540"/>
      <c r="U78" s="541"/>
      <c r="V78" s="220"/>
    </row>
    <row r="79" spans="1:24" ht="18.75" customHeight="1">
      <c r="A79" s="542" t="s">
        <v>7</v>
      </c>
      <c r="B79" s="543">
        <v>46053</v>
      </c>
      <c r="C79" s="544" t="s">
        <v>80</v>
      </c>
      <c r="D79" s="547" t="s">
        <v>601</v>
      </c>
      <c r="E79" s="548" t="s">
        <v>678</v>
      </c>
      <c r="F79" s="549" t="s">
        <v>679</v>
      </c>
      <c r="G79" s="548" t="s">
        <v>601</v>
      </c>
      <c r="H79" s="547" t="s">
        <v>601</v>
      </c>
      <c r="I79" s="548" t="s">
        <v>601</v>
      </c>
      <c r="J79" s="549" t="s">
        <v>601</v>
      </c>
      <c r="K79" s="548" t="s">
        <v>601</v>
      </c>
      <c r="L79" s="549" t="s">
        <v>599</v>
      </c>
      <c r="M79" s="550">
        <v>0</v>
      </c>
      <c r="N79" s="549"/>
      <c r="O79" s="551"/>
      <c r="P79" s="689" t="s">
        <v>517</v>
      </c>
      <c r="Q79" s="690"/>
      <c r="R79" s="552" t="s">
        <v>223</v>
      </c>
      <c r="S79" s="553" t="str">
        <f>E78</f>
        <v>袖ヶ浦シ40</v>
      </c>
      <c r="T79" s="554"/>
      <c r="U79" s="555"/>
      <c r="V79" s="220">
        <f>7-(COUNTIF(D77:Q77,"-"))</f>
        <v>5</v>
      </c>
      <c r="W79" s="216">
        <f>W75+V79</f>
        <v>40</v>
      </c>
      <c r="X79" s="216"/>
    </row>
    <row r="80" spans="1:24" ht="18" customHeight="1">
      <c r="A80" s="556" t="s">
        <v>521</v>
      </c>
      <c r="B80" s="557" t="str">
        <f>TEXT(B79,"aaa")</f>
        <v>土</v>
      </c>
      <c r="C80" s="558"/>
      <c r="D80" s="808" t="str">
        <f>I78</f>
        <v>九十九40</v>
      </c>
      <c r="E80" s="809"/>
      <c r="F80" s="808" t="str">
        <f>K78</f>
        <v>Y-AJA40</v>
      </c>
      <c r="G80" s="809"/>
      <c r="H80" s="808" t="str">
        <f>D78</f>
        <v>古河シ40</v>
      </c>
      <c r="I80" s="809"/>
      <c r="J80" s="808" t="str">
        <f>F78</f>
        <v>トキガネ</v>
      </c>
      <c r="K80" s="809"/>
      <c r="L80" s="808" t="str">
        <f>H78</f>
        <v>エスペ40</v>
      </c>
      <c r="M80" s="809"/>
      <c r="N80" s="806"/>
      <c r="O80" s="807"/>
      <c r="P80" s="576" t="s">
        <v>522</v>
      </c>
      <c r="Q80" s="748" t="str">
        <f>M78</f>
        <v>市原シニア</v>
      </c>
      <c r="R80" s="560" t="s">
        <v>12</v>
      </c>
      <c r="S80" s="561" t="str">
        <f>G78</f>
        <v>花園40</v>
      </c>
      <c r="T80" s="532"/>
      <c r="U80" s="562"/>
      <c r="V80" s="221"/>
    </row>
    <row r="81" spans="1:24" ht="16.2" customHeight="1">
      <c r="A81" s="542"/>
      <c r="B81" s="543">
        <v>46060</v>
      </c>
      <c r="C81" s="544"/>
      <c r="D81" s="564" t="s">
        <v>380</v>
      </c>
      <c r="E81" s="565"/>
      <c r="F81" s="566"/>
      <c r="G81" s="565"/>
      <c r="H81" s="567"/>
      <c r="I81" s="565"/>
      <c r="J81" s="566"/>
      <c r="K81" s="568"/>
      <c r="L81" s="566"/>
      <c r="M81" s="569"/>
      <c r="N81" s="549"/>
      <c r="O81" s="551"/>
      <c r="P81" s="549"/>
      <c r="Q81" s="551"/>
      <c r="R81" s="552"/>
      <c r="S81" s="553"/>
      <c r="T81" s="554"/>
      <c r="U81" s="555"/>
      <c r="V81" s="220"/>
      <c r="W81" s="216">
        <f>W79+V81</f>
        <v>40</v>
      </c>
      <c r="X81" s="216"/>
    </row>
    <row r="82" spans="1:24" ht="16.2" customHeight="1">
      <c r="A82" s="527" t="s">
        <v>341</v>
      </c>
      <c r="B82" s="528"/>
      <c r="C82" s="529"/>
      <c r="D82" s="804">
        <v>0.41666666666666669</v>
      </c>
      <c r="E82" s="805"/>
      <c r="F82" s="798">
        <f>D82+"0:60"</f>
        <v>0.45833333333333337</v>
      </c>
      <c r="G82" s="799"/>
      <c r="H82" s="798">
        <f>F82+"0:60"</f>
        <v>0.5</v>
      </c>
      <c r="I82" s="799"/>
      <c r="J82" s="798">
        <f>H82+"0:60"</f>
        <v>0.54166666666666663</v>
      </c>
      <c r="K82" s="799"/>
      <c r="L82" s="800" t="s">
        <v>82</v>
      </c>
      <c r="M82" s="801"/>
      <c r="N82" s="800" t="s">
        <v>82</v>
      </c>
      <c r="O82" s="801"/>
      <c r="P82" s="800" t="s">
        <v>82</v>
      </c>
      <c r="Q82" s="801"/>
      <c r="R82" s="530" t="s">
        <v>15</v>
      </c>
      <c r="S82" s="531"/>
      <c r="T82" s="532"/>
      <c r="U82" s="533"/>
      <c r="V82" s="220"/>
    </row>
    <row r="83" spans="1:24" ht="16.2" customHeight="1">
      <c r="A83" s="527" t="s">
        <v>342</v>
      </c>
      <c r="B83" s="692" t="s">
        <v>524</v>
      </c>
      <c r="C83" s="535" t="s">
        <v>143</v>
      </c>
      <c r="D83" s="536" t="s">
        <v>491</v>
      </c>
      <c r="E83" s="585" t="s">
        <v>487</v>
      </c>
      <c r="F83" s="536" t="s">
        <v>162</v>
      </c>
      <c r="G83" s="585" t="s">
        <v>584</v>
      </c>
      <c r="H83" s="536" t="s">
        <v>298</v>
      </c>
      <c r="I83" s="585" t="s">
        <v>408</v>
      </c>
      <c r="J83" s="536" t="s">
        <v>193</v>
      </c>
      <c r="K83" s="585" t="s">
        <v>195</v>
      </c>
      <c r="L83" s="536"/>
      <c r="M83" s="585"/>
      <c r="N83" s="536"/>
      <c r="O83" s="585"/>
      <c r="P83" s="536"/>
      <c r="Q83" s="585"/>
      <c r="R83" s="538" t="s">
        <v>14</v>
      </c>
      <c r="S83" s="539" t="str">
        <f>K83</f>
        <v>大木戸50</v>
      </c>
      <c r="T83" s="540"/>
      <c r="U83" s="541"/>
      <c r="V83" s="220"/>
    </row>
    <row r="84" spans="1:24" ht="16.2" customHeight="1">
      <c r="A84" s="542"/>
      <c r="B84" s="543">
        <v>46061</v>
      </c>
      <c r="C84" s="544" t="s">
        <v>370</v>
      </c>
      <c r="D84" s="547"/>
      <c r="E84" s="548"/>
      <c r="F84" s="549"/>
      <c r="G84" s="548"/>
      <c r="H84" s="547"/>
      <c r="I84" s="548"/>
      <c r="J84" s="547"/>
      <c r="K84" s="548"/>
      <c r="L84" s="750" t="s">
        <v>682</v>
      </c>
      <c r="M84" s="751"/>
      <c r="N84" s="750"/>
      <c r="O84" s="751"/>
      <c r="P84" s="750"/>
      <c r="Q84" s="751"/>
      <c r="R84" s="552"/>
      <c r="S84" s="553"/>
      <c r="T84" s="554"/>
      <c r="U84" s="555"/>
      <c r="V84" s="220">
        <f>7-(COUNTIF(D82:Q82,"-"))</f>
        <v>4</v>
      </c>
      <c r="X84" s="216"/>
    </row>
    <row r="85" spans="1:24" ht="15.6" customHeight="1">
      <c r="A85" s="556"/>
      <c r="B85" s="557" t="str">
        <f>TEXT(B84,"aaa")</f>
        <v>日</v>
      </c>
      <c r="C85" s="558"/>
      <c r="D85" s="574" t="str">
        <f>H83</f>
        <v>習志野40</v>
      </c>
      <c r="E85" s="575" t="str">
        <f>I83</f>
        <v>ZEAL</v>
      </c>
      <c r="F85" s="574" t="str">
        <f>J83</f>
        <v>55船橋</v>
      </c>
      <c r="G85" s="575" t="str">
        <f>K83</f>
        <v>大木戸50</v>
      </c>
      <c r="H85" s="574" t="str">
        <f>D83</f>
        <v>H-AJA</v>
      </c>
      <c r="I85" s="575" t="str">
        <f>E83</f>
        <v>ソルジャ</v>
      </c>
      <c r="J85" s="574" t="str">
        <f>F83</f>
        <v>八日市場</v>
      </c>
      <c r="K85" s="575" t="str">
        <f>G83</f>
        <v>コスモス50</v>
      </c>
      <c r="L85" s="806"/>
      <c r="M85" s="807"/>
      <c r="N85" s="806"/>
      <c r="O85" s="807"/>
      <c r="P85" s="806"/>
      <c r="Q85" s="807"/>
      <c r="R85" s="560" t="s">
        <v>226</v>
      </c>
      <c r="S85" s="561" t="str">
        <f>K85</f>
        <v>コスモス50</v>
      </c>
      <c r="T85" s="532"/>
      <c r="U85" s="562"/>
      <c r="V85" s="221"/>
    </row>
    <row r="86" spans="1:24" ht="16.2" customHeight="1">
      <c r="A86" s="527" t="s">
        <v>341</v>
      </c>
      <c r="B86" s="528"/>
      <c r="C86" s="529"/>
      <c r="D86" s="804">
        <v>0.40277777777777779</v>
      </c>
      <c r="E86" s="805"/>
      <c r="F86" s="798">
        <f>D86+"0:60"</f>
        <v>0.44444444444444448</v>
      </c>
      <c r="G86" s="799"/>
      <c r="H86" s="798">
        <f>F86+"0:60"</f>
        <v>0.48611111111111116</v>
      </c>
      <c r="I86" s="799"/>
      <c r="J86" s="798">
        <f>H86+"0:60"</f>
        <v>0.52777777777777779</v>
      </c>
      <c r="K86" s="799"/>
      <c r="L86" s="798">
        <f>J86+"0:60"</f>
        <v>0.56944444444444442</v>
      </c>
      <c r="M86" s="799"/>
      <c r="N86" s="800" t="s">
        <v>82</v>
      </c>
      <c r="O86" s="801"/>
      <c r="P86" s="800" t="s">
        <v>82</v>
      </c>
      <c r="Q86" s="801"/>
      <c r="R86" s="530" t="s">
        <v>15</v>
      </c>
      <c r="S86" s="531"/>
      <c r="T86" s="532"/>
      <c r="U86" s="533"/>
      <c r="V86" s="220"/>
    </row>
    <row r="87" spans="1:24" ht="16.2" customHeight="1">
      <c r="A87" s="527" t="s">
        <v>342</v>
      </c>
      <c r="B87" s="534"/>
      <c r="C87" s="535" t="s">
        <v>377</v>
      </c>
      <c r="D87" s="536" t="s">
        <v>188</v>
      </c>
      <c r="E87" s="585" t="s">
        <v>485</v>
      </c>
      <c r="F87" s="536" t="s">
        <v>479</v>
      </c>
      <c r="G87" s="585" t="s">
        <v>161</v>
      </c>
      <c r="H87" s="536" t="s">
        <v>187</v>
      </c>
      <c r="I87" s="585" t="s">
        <v>310</v>
      </c>
      <c r="J87" s="536" t="s">
        <v>317</v>
      </c>
      <c r="K87" s="585" t="s">
        <v>471</v>
      </c>
      <c r="L87" s="536" t="s">
        <v>318</v>
      </c>
      <c r="M87" s="585" t="s">
        <v>199</v>
      </c>
      <c r="N87" s="536"/>
      <c r="O87" s="585"/>
      <c r="P87" s="536"/>
      <c r="Q87" s="585"/>
      <c r="R87" s="538" t="s">
        <v>14</v>
      </c>
      <c r="S87" s="539" t="str">
        <f>J87</f>
        <v>スクデット</v>
      </c>
      <c r="T87" s="540"/>
      <c r="U87" s="541"/>
      <c r="V87" s="220"/>
    </row>
    <row r="88" spans="1:24" ht="16.2" customHeight="1">
      <c r="A88" s="542"/>
      <c r="B88" s="543">
        <v>46061</v>
      </c>
      <c r="C88" s="544" t="s">
        <v>13</v>
      </c>
      <c r="D88" s="547"/>
      <c r="E88" s="548"/>
      <c r="F88" s="549"/>
      <c r="G88" s="548"/>
      <c r="H88" s="547"/>
      <c r="I88" s="548"/>
      <c r="J88" s="547"/>
      <c r="K88" s="548"/>
      <c r="L88" s="549"/>
      <c r="M88" s="550"/>
      <c r="N88" s="752" t="s">
        <v>683</v>
      </c>
      <c r="O88" s="753"/>
      <c r="P88" s="752"/>
      <c r="Q88" s="753"/>
      <c r="R88" s="552" t="s">
        <v>223</v>
      </c>
      <c r="S88" s="553" t="str">
        <f>E87</f>
        <v>Lien40</v>
      </c>
      <c r="T88" s="554"/>
      <c r="U88" s="555"/>
      <c r="V88" s="220">
        <f>7-(COUNTIF(D86:Q86,"-"))</f>
        <v>5</v>
      </c>
      <c r="X88" s="216"/>
    </row>
    <row r="89" spans="1:24" ht="16.2" customHeight="1">
      <c r="A89" s="556"/>
      <c r="B89" s="557" t="str">
        <f>TEXT(B88,"aaa")</f>
        <v>日</v>
      </c>
      <c r="C89" s="558"/>
      <c r="D89" s="808" t="str">
        <f>I87</f>
        <v>JSC</v>
      </c>
      <c r="E89" s="809"/>
      <c r="F89" s="808" t="str">
        <f>K87</f>
        <v>MITシ50</v>
      </c>
      <c r="G89" s="809"/>
      <c r="H89" s="808" t="str">
        <f>D87</f>
        <v>浜野シ40</v>
      </c>
      <c r="I89" s="809"/>
      <c r="J89" s="808" t="str">
        <f>F87</f>
        <v>市船OB50</v>
      </c>
      <c r="K89" s="809"/>
      <c r="L89" s="808" t="str">
        <f>H87</f>
        <v>東京40</v>
      </c>
      <c r="M89" s="809"/>
      <c r="N89" s="806"/>
      <c r="O89" s="807"/>
      <c r="P89" s="806"/>
      <c r="Q89" s="807"/>
      <c r="R89" s="560" t="s">
        <v>226</v>
      </c>
      <c r="S89" s="561" t="str">
        <f>G87</f>
        <v>龍子会シ50</v>
      </c>
      <c r="T89" s="532"/>
      <c r="U89" s="562"/>
      <c r="V89" s="221"/>
    </row>
    <row r="90" spans="1:24" ht="18.75" customHeight="1">
      <c r="A90" s="527" t="s">
        <v>341</v>
      </c>
      <c r="B90" s="697" t="s">
        <v>606</v>
      </c>
      <c r="C90" s="529"/>
      <c r="D90" s="804">
        <v>0.41666666666666669</v>
      </c>
      <c r="E90" s="805"/>
      <c r="F90" s="798">
        <f>D90+"0:60"</f>
        <v>0.45833333333333337</v>
      </c>
      <c r="G90" s="799"/>
      <c r="H90" s="798">
        <f>F90+"0:60"</f>
        <v>0.5</v>
      </c>
      <c r="I90" s="799"/>
      <c r="J90" s="798">
        <f>H90+"0:60"</f>
        <v>0.54166666666666663</v>
      </c>
      <c r="K90" s="799"/>
      <c r="L90" s="812" t="s">
        <v>82</v>
      </c>
      <c r="M90" s="813"/>
      <c r="N90" s="810" t="s">
        <v>82</v>
      </c>
      <c r="O90" s="811"/>
      <c r="P90" s="810" t="s">
        <v>82</v>
      </c>
      <c r="Q90" s="811"/>
      <c r="R90" s="530" t="s">
        <v>15</v>
      </c>
      <c r="S90" s="531"/>
      <c r="T90" s="532"/>
      <c r="U90" s="533"/>
      <c r="V90" s="220"/>
    </row>
    <row r="91" spans="1:24" ht="18.75" customHeight="1">
      <c r="A91" s="675" t="s">
        <v>607</v>
      </c>
      <c r="B91" s="754" t="s">
        <v>608</v>
      </c>
      <c r="C91" s="535" t="s">
        <v>143</v>
      </c>
      <c r="D91" s="536" t="s">
        <v>332</v>
      </c>
      <c r="E91" s="585" t="s">
        <v>192</v>
      </c>
      <c r="F91" s="536" t="s">
        <v>147</v>
      </c>
      <c r="G91" s="585" t="s">
        <v>333</v>
      </c>
      <c r="H91" s="536" t="s">
        <v>156</v>
      </c>
      <c r="I91" s="585" t="s">
        <v>160</v>
      </c>
      <c r="J91" s="536" t="s">
        <v>11</v>
      </c>
      <c r="K91" s="585" t="s">
        <v>151</v>
      </c>
      <c r="L91" s="677"/>
      <c r="M91" s="693"/>
      <c r="N91" s="750" t="s">
        <v>684</v>
      </c>
      <c r="O91" s="755"/>
      <c r="P91" s="756"/>
      <c r="Q91" s="755"/>
      <c r="R91" s="538" t="s">
        <v>14</v>
      </c>
      <c r="S91" s="539" t="str">
        <f>K91</f>
        <v>大倉商40</v>
      </c>
      <c r="T91" s="540"/>
      <c r="U91" s="541"/>
      <c r="V91" s="220"/>
    </row>
    <row r="92" spans="1:24" ht="18.75" customHeight="1">
      <c r="A92" s="542" t="s">
        <v>7</v>
      </c>
      <c r="B92" s="543">
        <v>46061</v>
      </c>
      <c r="C92" s="544" t="s">
        <v>141</v>
      </c>
      <c r="D92" s="547" t="s">
        <v>518</v>
      </c>
      <c r="E92" s="548"/>
      <c r="F92" s="547" t="s">
        <v>521</v>
      </c>
      <c r="G92" s="548"/>
      <c r="H92" s="547" t="s">
        <v>518</v>
      </c>
      <c r="I92" s="548"/>
      <c r="J92" s="547" t="s">
        <v>521</v>
      </c>
      <c r="K92" s="548"/>
      <c r="L92" s="757"/>
      <c r="M92" s="682"/>
      <c r="N92" s="689" t="s">
        <v>520</v>
      </c>
      <c r="O92" s="690"/>
      <c r="P92" s="689"/>
      <c r="Q92" s="690"/>
      <c r="R92" s="552"/>
      <c r="S92" s="553"/>
      <c r="T92" s="554"/>
      <c r="U92" s="555"/>
      <c r="V92" s="220">
        <f>7-(COUNTIF(D90:Q90,"-"))</f>
        <v>4</v>
      </c>
      <c r="X92" s="216"/>
    </row>
    <row r="93" spans="1:24" ht="18" customHeight="1">
      <c r="A93" s="556"/>
      <c r="B93" s="557" t="str">
        <f>TEXT(B92,"aaa")</f>
        <v>日</v>
      </c>
      <c r="C93" s="558"/>
      <c r="D93" s="574" t="str">
        <f>H91</f>
        <v>大倉商50</v>
      </c>
      <c r="E93" s="575" t="str">
        <f>H91&amp;","&amp;I91</f>
        <v>大倉商50,55浜野シ</v>
      </c>
      <c r="F93" s="574" t="str">
        <f>J91</f>
        <v>ブラゼンチン</v>
      </c>
      <c r="G93" s="575" t="str">
        <f>J91&amp;","&amp;K91</f>
        <v>ブラゼンチン,大倉商40</v>
      </c>
      <c r="H93" s="574" t="str">
        <f>D91</f>
        <v>1985八千代</v>
      </c>
      <c r="I93" s="575" t="str">
        <f>D91&amp;","&amp;E91</f>
        <v>1985八千代,エスペ50</v>
      </c>
      <c r="J93" s="574" t="str">
        <f>F91</f>
        <v>MITシニア</v>
      </c>
      <c r="K93" s="575" t="str">
        <f>F91&amp;","&amp;G91</f>
        <v>MITシニア,市原シニア</v>
      </c>
      <c r="L93" s="683"/>
      <c r="M93" s="684"/>
      <c r="N93" s="806"/>
      <c r="O93" s="807"/>
      <c r="P93" s="576" t="s">
        <v>522</v>
      </c>
      <c r="Q93" s="748" t="str">
        <f>J91</f>
        <v>ブラゼンチン</v>
      </c>
      <c r="R93" s="560" t="s">
        <v>226</v>
      </c>
      <c r="S93" s="561" t="str">
        <f>G91</f>
        <v>市原シニア</v>
      </c>
      <c r="T93" s="532"/>
      <c r="U93" s="562"/>
      <c r="V93" s="221"/>
    </row>
    <row r="94" spans="1:24" ht="18.75" customHeight="1">
      <c r="A94" s="527" t="s">
        <v>341</v>
      </c>
      <c r="B94" s="697" t="s">
        <v>606</v>
      </c>
      <c r="C94" s="529"/>
      <c r="D94" s="804">
        <v>0.41666666666666669</v>
      </c>
      <c r="E94" s="805"/>
      <c r="F94" s="798">
        <f>D94+"0:60"</f>
        <v>0.45833333333333337</v>
      </c>
      <c r="G94" s="799"/>
      <c r="H94" s="798">
        <f>F94+"0:60"</f>
        <v>0.5</v>
      </c>
      <c r="I94" s="799"/>
      <c r="J94" s="798">
        <f>H94+"0:60"</f>
        <v>0.54166666666666663</v>
      </c>
      <c r="K94" s="799"/>
      <c r="L94" s="812" t="s">
        <v>82</v>
      </c>
      <c r="M94" s="813"/>
      <c r="N94" s="810" t="s">
        <v>82</v>
      </c>
      <c r="O94" s="811"/>
      <c r="P94" s="810" t="s">
        <v>82</v>
      </c>
      <c r="Q94" s="811"/>
      <c r="R94" s="530" t="s">
        <v>15</v>
      </c>
      <c r="S94" s="531"/>
      <c r="T94" s="532"/>
      <c r="U94" s="533"/>
      <c r="V94" s="220"/>
    </row>
    <row r="95" spans="1:24" ht="18.75" customHeight="1">
      <c r="A95" s="754" t="s">
        <v>609</v>
      </c>
      <c r="B95" s="754" t="s">
        <v>609</v>
      </c>
      <c r="C95" s="535" t="s">
        <v>143</v>
      </c>
      <c r="D95" s="536" t="s">
        <v>306</v>
      </c>
      <c r="E95" s="585" t="s">
        <v>302</v>
      </c>
      <c r="F95" s="536" t="s">
        <v>158</v>
      </c>
      <c r="G95" s="585" t="s">
        <v>157</v>
      </c>
      <c r="H95" s="536" t="s">
        <v>206</v>
      </c>
      <c r="I95" s="585" t="s">
        <v>204</v>
      </c>
      <c r="J95" s="536" t="s">
        <v>197</v>
      </c>
      <c r="K95" s="585" t="s">
        <v>155</v>
      </c>
      <c r="L95" s="677"/>
      <c r="M95" s="693"/>
      <c r="N95" s="750" t="s">
        <v>685</v>
      </c>
      <c r="O95" s="755"/>
      <c r="P95" s="756"/>
      <c r="Q95" s="755"/>
      <c r="R95" s="538" t="s">
        <v>14</v>
      </c>
      <c r="S95" s="539" t="str">
        <f>K95</f>
        <v>古河シ50</v>
      </c>
      <c r="T95" s="540"/>
      <c r="U95" s="541"/>
      <c r="V95" s="220"/>
    </row>
    <row r="96" spans="1:24" ht="18.75" customHeight="1">
      <c r="A96" s="542" t="s">
        <v>7</v>
      </c>
      <c r="B96" s="543">
        <v>46061</v>
      </c>
      <c r="C96" s="544" t="s">
        <v>381</v>
      </c>
      <c r="D96" s="547"/>
      <c r="E96" s="548"/>
      <c r="F96" s="549"/>
      <c r="G96" s="548"/>
      <c r="H96" s="547"/>
      <c r="I96" s="548"/>
      <c r="J96" s="547"/>
      <c r="K96" s="548"/>
      <c r="L96" s="757"/>
      <c r="M96" s="682"/>
      <c r="N96" s="689" t="s">
        <v>520</v>
      </c>
      <c r="O96" s="690"/>
      <c r="P96" s="689"/>
      <c r="Q96" s="690"/>
      <c r="R96" s="552"/>
      <c r="S96" s="553"/>
      <c r="T96" s="554"/>
      <c r="U96" s="555"/>
      <c r="V96" s="220">
        <f>7-(COUNTIF(D94:Q94,"-"))</f>
        <v>4</v>
      </c>
      <c r="X96" s="216"/>
    </row>
    <row r="97" spans="1:24" ht="18" customHeight="1">
      <c r="A97" s="556" t="s">
        <v>518</v>
      </c>
      <c r="B97" s="557" t="str">
        <f>TEXT(B96,"aaa")</f>
        <v>日</v>
      </c>
      <c r="C97" s="558"/>
      <c r="D97" s="574" t="str">
        <f>H95</f>
        <v>袖ヶ浦シ50</v>
      </c>
      <c r="E97" s="575" t="str">
        <f>H95&amp;","&amp;I95</f>
        <v>袖ヶ浦シ50,船橋50</v>
      </c>
      <c r="F97" s="574" t="str">
        <f>J95</f>
        <v>55千葉</v>
      </c>
      <c r="G97" s="575" t="str">
        <f>J95&amp;","&amp;K95</f>
        <v>55千葉,古河シ50</v>
      </c>
      <c r="H97" s="574" t="str">
        <f>D95</f>
        <v>55八千代</v>
      </c>
      <c r="I97" s="575" t="str">
        <f>D95&amp;","&amp;E95</f>
        <v>55八千代,浜野シ50</v>
      </c>
      <c r="J97" s="574" t="str">
        <f>F95</f>
        <v>習志野50</v>
      </c>
      <c r="K97" s="575" t="str">
        <f>F95&amp;","&amp;G95</f>
        <v>習志野50,浦安シ50</v>
      </c>
      <c r="L97" s="683"/>
      <c r="M97" s="684"/>
      <c r="N97" s="806"/>
      <c r="O97" s="807"/>
      <c r="P97" s="576" t="s">
        <v>522</v>
      </c>
      <c r="Q97" s="748" t="str">
        <f>J95</f>
        <v>55千葉</v>
      </c>
      <c r="R97" s="560" t="s">
        <v>226</v>
      </c>
      <c r="S97" s="561" t="str">
        <f>G95</f>
        <v>浦安シ50</v>
      </c>
      <c r="T97" s="532"/>
      <c r="U97" s="562"/>
      <c r="V97" s="221"/>
    </row>
    <row r="98" spans="1:24" ht="18.75" customHeight="1">
      <c r="A98" s="527" t="s">
        <v>341</v>
      </c>
      <c r="B98" s="528"/>
      <c r="C98" s="529"/>
      <c r="D98" s="804">
        <v>0.41666666666666669</v>
      </c>
      <c r="E98" s="805"/>
      <c r="F98" s="798">
        <f>D98+"0:60"</f>
        <v>0.45833333333333337</v>
      </c>
      <c r="G98" s="799"/>
      <c r="H98" s="798">
        <f>F98+"0:60"</f>
        <v>0.5</v>
      </c>
      <c r="I98" s="799"/>
      <c r="J98" s="812" t="s">
        <v>82</v>
      </c>
      <c r="K98" s="813"/>
      <c r="L98" s="812" t="s">
        <v>82</v>
      </c>
      <c r="M98" s="813"/>
      <c r="N98" s="810" t="s">
        <v>82</v>
      </c>
      <c r="O98" s="811"/>
      <c r="P98" s="810" t="s">
        <v>82</v>
      </c>
      <c r="Q98" s="811"/>
      <c r="R98" s="530" t="s">
        <v>15</v>
      </c>
      <c r="S98" s="531"/>
      <c r="T98" s="532"/>
      <c r="U98" s="533"/>
      <c r="V98" s="220"/>
    </row>
    <row r="99" spans="1:24" ht="18.75" customHeight="1">
      <c r="A99" s="749" t="s">
        <v>610</v>
      </c>
      <c r="B99" s="534"/>
      <c r="C99" s="535" t="s">
        <v>143</v>
      </c>
      <c r="D99" s="536" t="s">
        <v>306</v>
      </c>
      <c r="E99" s="585" t="s">
        <v>302</v>
      </c>
      <c r="F99" s="536" t="s">
        <v>158</v>
      </c>
      <c r="G99" s="585" t="s">
        <v>157</v>
      </c>
      <c r="H99" s="536" t="s">
        <v>206</v>
      </c>
      <c r="I99" s="585" t="s">
        <v>204</v>
      </c>
      <c r="J99" s="677"/>
      <c r="K99" s="693"/>
      <c r="L99" s="677"/>
      <c r="M99" s="693"/>
      <c r="N99" s="536"/>
      <c r="O99" s="585"/>
      <c r="P99" s="536"/>
      <c r="Q99" s="585"/>
      <c r="R99" s="538" t="s">
        <v>347</v>
      </c>
      <c r="S99" s="539" t="str">
        <f>E101</f>
        <v>船橋50</v>
      </c>
      <c r="T99" s="540"/>
      <c r="U99" s="541"/>
      <c r="V99" s="220"/>
    </row>
    <row r="100" spans="1:24" ht="18.75" customHeight="1">
      <c r="A100" s="542" t="s">
        <v>7</v>
      </c>
      <c r="B100" s="543">
        <v>46064</v>
      </c>
      <c r="C100" s="571" t="s">
        <v>142</v>
      </c>
      <c r="D100" s="547" t="s">
        <v>601</v>
      </c>
      <c r="E100" s="548" t="s">
        <v>598</v>
      </c>
      <c r="F100" s="549" t="s">
        <v>601</v>
      </c>
      <c r="G100" s="548" t="s">
        <v>600</v>
      </c>
      <c r="H100" s="547" t="s">
        <v>598</v>
      </c>
      <c r="I100" s="548" t="s">
        <v>598</v>
      </c>
      <c r="J100" s="757"/>
      <c r="K100" s="682"/>
      <c r="L100" s="757"/>
      <c r="M100" s="682"/>
      <c r="N100" s="689" t="s">
        <v>520</v>
      </c>
      <c r="O100" s="690"/>
      <c r="P100" s="689"/>
      <c r="Q100" s="690"/>
      <c r="R100" s="552" t="s">
        <v>585</v>
      </c>
      <c r="S100" s="553" t="str">
        <f>G101</f>
        <v>浜野シ50</v>
      </c>
      <c r="T100" s="554"/>
      <c r="U100" s="555"/>
      <c r="V100" s="220">
        <f>7-(COUNTIF(D98:Q98,"-"))</f>
        <v>3</v>
      </c>
      <c r="W100" s="216">
        <f>W81+V100</f>
        <v>43</v>
      </c>
      <c r="X100" s="216"/>
    </row>
    <row r="101" spans="1:24" ht="18" customHeight="1">
      <c r="A101" s="556"/>
      <c r="B101" s="557" t="str">
        <f>TEXT(B100,"aaa")</f>
        <v>水</v>
      </c>
      <c r="C101" s="558"/>
      <c r="D101" s="574" t="str">
        <f>H99</f>
        <v>袖ヶ浦シ50</v>
      </c>
      <c r="E101" s="575" t="str">
        <f>I99</f>
        <v>船橋50</v>
      </c>
      <c r="F101" s="574" t="str">
        <f>D99</f>
        <v>55八千代</v>
      </c>
      <c r="G101" s="575" t="str">
        <f>E99</f>
        <v>浜野シ50</v>
      </c>
      <c r="H101" s="574" t="str">
        <f>F99</f>
        <v>習志野50</v>
      </c>
      <c r="I101" s="575" t="str">
        <f>G99</f>
        <v>浦安シ50</v>
      </c>
      <c r="J101" s="683"/>
      <c r="K101" s="684"/>
      <c r="L101" s="683"/>
      <c r="M101" s="684"/>
      <c r="N101" s="806"/>
      <c r="O101" s="807"/>
      <c r="P101" s="576" t="s">
        <v>522</v>
      </c>
      <c r="Q101" s="748" t="str">
        <f>I99</f>
        <v>船橋50</v>
      </c>
      <c r="R101" s="560" t="s">
        <v>586</v>
      </c>
      <c r="S101" s="561" t="str">
        <f>I101</f>
        <v>浦安シ50</v>
      </c>
      <c r="T101" s="532"/>
      <c r="U101" s="562"/>
      <c r="V101" s="221"/>
    </row>
    <row r="102" spans="1:24" ht="16.2" customHeight="1">
      <c r="A102" s="527" t="s">
        <v>341</v>
      </c>
      <c r="B102" s="528"/>
      <c r="C102" s="529"/>
      <c r="D102" s="800" t="s">
        <v>82</v>
      </c>
      <c r="E102" s="801"/>
      <c r="F102" s="800" t="s">
        <v>82</v>
      </c>
      <c r="G102" s="801"/>
      <c r="H102" s="800" t="s">
        <v>82</v>
      </c>
      <c r="I102" s="801"/>
      <c r="J102" s="800" t="s">
        <v>82</v>
      </c>
      <c r="K102" s="801"/>
      <c r="L102" s="812" t="s">
        <v>82</v>
      </c>
      <c r="M102" s="813"/>
      <c r="N102" s="800" t="s">
        <v>82</v>
      </c>
      <c r="O102" s="801"/>
      <c r="P102" s="800" t="s">
        <v>82</v>
      </c>
      <c r="Q102" s="801"/>
      <c r="R102" s="530" t="s">
        <v>15</v>
      </c>
      <c r="S102" s="531"/>
      <c r="T102" s="532"/>
      <c r="U102" s="533"/>
      <c r="V102" s="220"/>
    </row>
    <row r="103" spans="1:24" ht="16.2" customHeight="1">
      <c r="A103" s="749" t="s">
        <v>610</v>
      </c>
      <c r="B103" s="534"/>
      <c r="C103" s="535" t="s">
        <v>143</v>
      </c>
      <c r="D103" s="536" t="s">
        <v>85</v>
      </c>
      <c r="E103" s="585" t="s">
        <v>201</v>
      </c>
      <c r="F103" s="536" t="s">
        <v>163</v>
      </c>
      <c r="G103" s="585" t="s">
        <v>466</v>
      </c>
      <c r="H103" s="536" t="s">
        <v>299</v>
      </c>
      <c r="I103" s="585" t="s">
        <v>296</v>
      </c>
      <c r="J103" s="536" t="s">
        <v>301</v>
      </c>
      <c r="K103" s="585" t="s">
        <v>489</v>
      </c>
      <c r="L103" s="677"/>
      <c r="M103" s="693"/>
      <c r="N103" s="536"/>
      <c r="O103" s="585"/>
      <c r="P103" s="536"/>
      <c r="Q103" s="585"/>
      <c r="R103" s="538" t="s">
        <v>14</v>
      </c>
      <c r="S103" s="539" t="str">
        <f>K103</f>
        <v>65アスレタ</v>
      </c>
      <c r="T103" s="540"/>
      <c r="U103" s="541"/>
      <c r="V103" s="220"/>
    </row>
    <row r="104" spans="1:24" ht="16.2" customHeight="1">
      <c r="A104" s="542"/>
      <c r="B104" s="543">
        <v>46064</v>
      </c>
      <c r="C104" s="544" t="s">
        <v>10</v>
      </c>
      <c r="D104" s="547"/>
      <c r="E104" s="548"/>
      <c r="F104" s="549"/>
      <c r="G104" s="548"/>
      <c r="H104" s="547"/>
      <c r="I104" s="548"/>
      <c r="J104" s="547"/>
      <c r="K104" s="548"/>
      <c r="L104" s="763" t="s">
        <v>758</v>
      </c>
      <c r="M104" s="764"/>
      <c r="N104" s="763"/>
      <c r="O104" s="764"/>
      <c r="P104" s="763"/>
      <c r="Q104" s="764"/>
      <c r="R104" s="552"/>
      <c r="S104" s="553"/>
      <c r="T104" s="554"/>
      <c r="U104" s="555"/>
      <c r="V104" s="220">
        <f>7-(COUNTIF(D102:Q102,"-"))</f>
        <v>0</v>
      </c>
      <c r="X104" s="216">
        <f>X100+V104</f>
        <v>0</v>
      </c>
    </row>
    <row r="105" spans="1:24" ht="15.6" customHeight="1">
      <c r="A105" s="556"/>
      <c r="B105" s="557" t="str">
        <f>TEXT(B104,"aaa")</f>
        <v>水</v>
      </c>
      <c r="C105" s="558"/>
      <c r="D105" s="574" t="str">
        <f>I103</f>
        <v>浦安シ60</v>
      </c>
      <c r="E105" s="575" t="str">
        <f>H103</f>
        <v>船橋60</v>
      </c>
      <c r="F105" s="574" t="str">
        <f>J103</f>
        <v>習台6570</v>
      </c>
      <c r="G105" s="575" t="str">
        <f>K103</f>
        <v>65アスレタ</v>
      </c>
      <c r="H105" s="574" t="str">
        <f>D103</f>
        <v>アスレタ</v>
      </c>
      <c r="I105" s="575" t="str">
        <f>E103</f>
        <v>袖ヶ浦シ60</v>
      </c>
      <c r="J105" s="574" t="str">
        <f>F103</f>
        <v>習台シ60</v>
      </c>
      <c r="K105" s="575" t="str">
        <f>G103</f>
        <v>Duo</v>
      </c>
      <c r="L105" s="683"/>
      <c r="M105" s="684"/>
      <c r="N105" s="806"/>
      <c r="O105" s="807"/>
      <c r="P105" s="806"/>
      <c r="Q105" s="807"/>
      <c r="R105" s="560" t="s">
        <v>226</v>
      </c>
      <c r="S105" s="561" t="str">
        <f>G103</f>
        <v>Duo</v>
      </c>
      <c r="T105" s="532"/>
      <c r="U105" s="562"/>
      <c r="V105" s="221"/>
    </row>
    <row r="106" spans="1:24" ht="18.75" customHeight="1">
      <c r="A106" s="527" t="s">
        <v>341</v>
      </c>
      <c r="B106" s="528"/>
      <c r="C106" s="529"/>
      <c r="D106" s="804">
        <v>0.41666666666666669</v>
      </c>
      <c r="E106" s="805"/>
      <c r="F106" s="798">
        <f>D106+"0:60"</f>
        <v>0.45833333333333337</v>
      </c>
      <c r="G106" s="799"/>
      <c r="H106" s="798">
        <f>F106+"0:60"</f>
        <v>0.5</v>
      </c>
      <c r="I106" s="799"/>
      <c r="J106" s="798">
        <f>H106+"0:60"</f>
        <v>0.54166666666666663</v>
      </c>
      <c r="K106" s="799"/>
      <c r="L106" s="812" t="s">
        <v>82</v>
      </c>
      <c r="M106" s="813"/>
      <c r="N106" s="810" t="s">
        <v>82</v>
      </c>
      <c r="O106" s="811"/>
      <c r="P106" s="810" t="s">
        <v>82</v>
      </c>
      <c r="Q106" s="811"/>
      <c r="R106" s="530" t="s">
        <v>15</v>
      </c>
      <c r="S106" s="531"/>
      <c r="T106" s="532"/>
      <c r="U106" s="533"/>
      <c r="V106" s="220"/>
    </row>
    <row r="107" spans="1:24" ht="18.75" customHeight="1">
      <c r="A107" s="749" t="s">
        <v>611</v>
      </c>
      <c r="B107" s="534"/>
      <c r="C107" s="535" t="s">
        <v>143</v>
      </c>
      <c r="D107" s="536" t="s">
        <v>332</v>
      </c>
      <c r="E107" s="585" t="s">
        <v>192</v>
      </c>
      <c r="F107" s="536" t="s">
        <v>147</v>
      </c>
      <c r="G107" s="585" t="s">
        <v>333</v>
      </c>
      <c r="H107" s="536" t="s">
        <v>156</v>
      </c>
      <c r="I107" s="585" t="s">
        <v>160</v>
      </c>
      <c r="J107" s="536" t="s">
        <v>11</v>
      </c>
      <c r="K107" s="585" t="s">
        <v>151</v>
      </c>
      <c r="L107" s="677"/>
      <c r="M107" s="693"/>
      <c r="N107" s="536"/>
      <c r="O107" s="585"/>
      <c r="P107" s="536"/>
      <c r="Q107" s="585"/>
      <c r="R107" s="538" t="s">
        <v>14</v>
      </c>
      <c r="S107" s="539" t="str">
        <f>K107</f>
        <v>大倉商40</v>
      </c>
      <c r="T107" s="540"/>
      <c r="U107" s="541"/>
      <c r="V107" s="220"/>
    </row>
    <row r="108" spans="1:24" ht="18.75" customHeight="1">
      <c r="A108" s="542" t="s">
        <v>7</v>
      </c>
      <c r="B108" s="543">
        <v>46064</v>
      </c>
      <c r="C108" s="544" t="s">
        <v>141</v>
      </c>
      <c r="D108" s="547" t="s">
        <v>601</v>
      </c>
      <c r="E108" s="548" t="s">
        <v>598</v>
      </c>
      <c r="F108" s="549" t="s">
        <v>678</v>
      </c>
      <c r="G108" s="548" t="s">
        <v>601</v>
      </c>
      <c r="H108" s="547" t="s">
        <v>599</v>
      </c>
      <c r="I108" s="548" t="s">
        <v>601</v>
      </c>
      <c r="J108" s="549" t="s">
        <v>677</v>
      </c>
      <c r="K108" s="548" t="s">
        <v>598</v>
      </c>
      <c r="L108" s="757"/>
      <c r="M108" s="682"/>
      <c r="N108" s="689" t="s">
        <v>520</v>
      </c>
      <c r="O108" s="690"/>
      <c r="P108" s="689"/>
      <c r="Q108" s="690"/>
      <c r="R108" s="552"/>
      <c r="S108" s="553"/>
      <c r="T108" s="554"/>
      <c r="U108" s="555"/>
      <c r="V108" s="220">
        <f>7-(COUNTIF(D106:Q106,"-"))</f>
        <v>4</v>
      </c>
      <c r="W108" s="216">
        <f>W100+V108</f>
        <v>47</v>
      </c>
      <c r="X108" s="216"/>
    </row>
    <row r="109" spans="1:24" ht="18" customHeight="1">
      <c r="A109" s="556"/>
      <c r="B109" s="557" t="str">
        <f>TEXT(B108,"aaa")</f>
        <v>水</v>
      </c>
      <c r="C109" s="558"/>
      <c r="D109" s="574" t="s">
        <v>156</v>
      </c>
      <c r="E109" s="575" t="s">
        <v>686</v>
      </c>
      <c r="F109" s="574" t="s">
        <v>11</v>
      </c>
      <c r="G109" s="575" t="s">
        <v>687</v>
      </c>
      <c r="H109" s="574" t="s">
        <v>332</v>
      </c>
      <c r="I109" s="575" t="s">
        <v>688</v>
      </c>
      <c r="J109" s="574" t="s">
        <v>147</v>
      </c>
      <c r="K109" s="575" t="s">
        <v>689</v>
      </c>
      <c r="L109" s="683"/>
      <c r="M109" s="684"/>
      <c r="N109" s="806"/>
      <c r="O109" s="807"/>
      <c r="P109" s="576" t="s">
        <v>522</v>
      </c>
      <c r="Q109" s="748" t="str">
        <f>J107</f>
        <v>ブラゼンチン</v>
      </c>
      <c r="R109" s="560" t="s">
        <v>226</v>
      </c>
      <c r="S109" s="561" t="str">
        <f>G107</f>
        <v>市原シニア</v>
      </c>
      <c r="T109" s="532"/>
      <c r="U109" s="562"/>
      <c r="V109" s="221"/>
    </row>
    <row r="110" spans="1:24" ht="15">
      <c r="A110" s="696" t="s">
        <v>523</v>
      </c>
      <c r="B110" s="697">
        <v>46064</v>
      </c>
      <c r="C110" s="529" t="s">
        <v>382</v>
      </c>
      <c r="D110" s="696" t="s">
        <v>523</v>
      </c>
      <c r="E110" s="698"/>
      <c r="F110" s="699"/>
      <c r="G110" s="698"/>
      <c r="H110" s="700"/>
      <c r="I110" s="698"/>
      <c r="J110" s="699"/>
      <c r="K110" s="698"/>
      <c r="L110" s="699"/>
      <c r="M110" s="701"/>
      <c r="N110" s="699"/>
      <c r="O110" s="702"/>
      <c r="P110" s="699"/>
      <c r="Q110" s="702"/>
      <c r="R110" s="703"/>
      <c r="S110" s="704"/>
      <c r="T110" s="705"/>
      <c r="U110" s="706"/>
      <c r="V110" s="220"/>
      <c r="X110" s="216"/>
    </row>
    <row r="111" spans="1:24" ht="15">
      <c r="A111" s="696" t="s">
        <v>523</v>
      </c>
      <c r="B111" s="697">
        <v>46064</v>
      </c>
      <c r="C111" s="529" t="s">
        <v>9</v>
      </c>
      <c r="D111" s="696" t="s">
        <v>523</v>
      </c>
      <c r="E111" s="698"/>
      <c r="F111" s="699"/>
      <c r="G111" s="698"/>
      <c r="H111" s="700"/>
      <c r="I111" s="698"/>
      <c r="J111" s="700"/>
      <c r="K111" s="698"/>
      <c r="L111" s="699"/>
      <c r="M111" s="701"/>
      <c r="N111" s="699"/>
      <c r="O111" s="702"/>
      <c r="P111" s="699"/>
      <c r="Q111" s="702"/>
      <c r="R111" s="703"/>
      <c r="S111" s="704"/>
      <c r="T111" s="705"/>
      <c r="U111" s="706"/>
      <c r="V111" s="220"/>
      <c r="X111" s="216"/>
    </row>
    <row r="112" spans="1:24" ht="18.75" customHeight="1">
      <c r="A112" s="556" t="s">
        <v>341</v>
      </c>
      <c r="B112" s="765"/>
      <c r="C112" s="766"/>
      <c r="D112" s="800" t="s">
        <v>82</v>
      </c>
      <c r="E112" s="801"/>
      <c r="F112" s="800" t="s">
        <v>82</v>
      </c>
      <c r="G112" s="801"/>
      <c r="H112" s="800" t="s">
        <v>82</v>
      </c>
      <c r="I112" s="801"/>
      <c r="J112" s="800" t="s">
        <v>82</v>
      </c>
      <c r="K112" s="801"/>
      <c r="L112" s="800" t="s">
        <v>82</v>
      </c>
      <c r="M112" s="801"/>
      <c r="N112" s="817" t="s">
        <v>82</v>
      </c>
      <c r="O112" s="818"/>
      <c r="P112" s="817" t="s">
        <v>82</v>
      </c>
      <c r="Q112" s="818"/>
      <c r="R112" s="767" t="s">
        <v>15</v>
      </c>
      <c r="S112" s="768"/>
      <c r="T112" s="769"/>
      <c r="U112" s="562"/>
      <c r="V112" s="220"/>
    </row>
    <row r="113" spans="1:24" ht="18.75" customHeight="1">
      <c r="A113" s="675" t="s">
        <v>612</v>
      </c>
      <c r="B113" s="534"/>
      <c r="C113" s="535" t="s">
        <v>143</v>
      </c>
      <c r="D113" s="536"/>
      <c r="E113" s="585"/>
      <c r="F113" s="536"/>
      <c r="G113" s="585"/>
      <c r="H113" s="536"/>
      <c r="I113" s="585"/>
      <c r="J113" s="536"/>
      <c r="K113" s="585"/>
      <c r="L113" s="536"/>
      <c r="M113" s="585"/>
      <c r="N113" s="536"/>
      <c r="O113" s="585"/>
      <c r="P113" s="536"/>
      <c r="Q113" s="585"/>
      <c r="R113" s="538" t="s">
        <v>14</v>
      </c>
      <c r="S113" s="539">
        <f>J113</f>
        <v>0</v>
      </c>
      <c r="T113" s="540"/>
      <c r="U113" s="541"/>
      <c r="V113" s="220"/>
    </row>
    <row r="114" spans="1:24" ht="18.75" customHeight="1">
      <c r="A114" s="696" t="s">
        <v>523</v>
      </c>
      <c r="B114" s="543">
        <v>46064</v>
      </c>
      <c r="C114" s="544" t="s">
        <v>80</v>
      </c>
      <c r="D114" s="545" t="s">
        <v>613</v>
      </c>
      <c r="E114" s="546"/>
      <c r="F114" s="572"/>
      <c r="G114" s="546"/>
      <c r="H114" s="545"/>
      <c r="I114" s="546"/>
      <c r="J114" s="572"/>
      <c r="K114" s="546"/>
      <c r="L114" s="572"/>
      <c r="M114" s="573"/>
      <c r="N114" s="549"/>
      <c r="O114" s="551"/>
      <c r="P114" s="549"/>
      <c r="Q114" s="551"/>
      <c r="R114" s="552" t="s">
        <v>223</v>
      </c>
      <c r="S114" s="553">
        <f>E113</f>
        <v>0</v>
      </c>
      <c r="T114" s="554"/>
      <c r="U114" s="555"/>
      <c r="V114" s="220">
        <f>7-(COUNTIF(D112:Q112,"-"))</f>
        <v>0</v>
      </c>
      <c r="X114" s="216"/>
    </row>
    <row r="115" spans="1:24" ht="18" customHeight="1">
      <c r="A115" s="556"/>
      <c r="B115" s="557" t="str">
        <f>TEXT(B114,"aaa")</f>
        <v>水</v>
      </c>
      <c r="C115" s="558"/>
      <c r="D115" s="808">
        <f>I113</f>
        <v>0</v>
      </c>
      <c r="E115" s="809"/>
      <c r="F115" s="808">
        <f>K113</f>
        <v>0</v>
      </c>
      <c r="G115" s="809"/>
      <c r="H115" s="808">
        <f>D113</f>
        <v>0</v>
      </c>
      <c r="I115" s="809"/>
      <c r="J115" s="808">
        <f>F113</f>
        <v>0</v>
      </c>
      <c r="K115" s="809"/>
      <c r="L115" s="808">
        <f>H113</f>
        <v>0</v>
      </c>
      <c r="M115" s="809"/>
      <c r="N115" s="806"/>
      <c r="O115" s="807"/>
      <c r="P115" s="806"/>
      <c r="Q115" s="807"/>
      <c r="R115" s="560" t="s">
        <v>12</v>
      </c>
      <c r="S115" s="561">
        <f>G113</f>
        <v>0</v>
      </c>
      <c r="T115" s="532"/>
      <c r="U115" s="562"/>
      <c r="V115" s="221"/>
    </row>
    <row r="116" spans="1:24" ht="16.2" customHeight="1">
      <c r="A116" s="527" t="s">
        <v>341</v>
      </c>
      <c r="B116" s="697" t="s">
        <v>606</v>
      </c>
      <c r="C116" s="529"/>
      <c r="D116" s="804">
        <v>0.33333333333333331</v>
      </c>
      <c r="E116" s="805"/>
      <c r="F116" s="798">
        <f>D116+"0:60"</f>
        <v>0.375</v>
      </c>
      <c r="G116" s="799"/>
      <c r="H116" s="798">
        <f>F116+"0:60"</f>
        <v>0.41666666666666669</v>
      </c>
      <c r="I116" s="799"/>
      <c r="J116" s="798">
        <f>H116+"0:60"</f>
        <v>0.45833333333333337</v>
      </c>
      <c r="K116" s="799"/>
      <c r="L116" s="798">
        <f>J116+"0:60"</f>
        <v>0.5</v>
      </c>
      <c r="M116" s="799"/>
      <c r="N116" s="798">
        <f>L116+"0:60"</f>
        <v>0.54166666666666663</v>
      </c>
      <c r="O116" s="799"/>
      <c r="P116" s="810" t="s">
        <v>82</v>
      </c>
      <c r="Q116" s="811"/>
      <c r="R116" s="530" t="s">
        <v>15</v>
      </c>
      <c r="S116" s="531"/>
      <c r="T116" s="532"/>
      <c r="U116" s="533"/>
      <c r="V116" s="220"/>
    </row>
    <row r="117" spans="1:24" ht="16.2" customHeight="1">
      <c r="A117" s="749" t="s">
        <v>614</v>
      </c>
      <c r="B117" s="749" t="s">
        <v>614</v>
      </c>
      <c r="C117" s="535" t="s">
        <v>690</v>
      </c>
      <c r="D117" s="536" t="s">
        <v>11</v>
      </c>
      <c r="E117" s="585" t="s">
        <v>333</v>
      </c>
      <c r="F117" s="536" t="s">
        <v>182</v>
      </c>
      <c r="G117" s="585" t="s">
        <v>468</v>
      </c>
      <c r="H117" s="536" t="s">
        <v>309</v>
      </c>
      <c r="I117" s="585" t="s">
        <v>178</v>
      </c>
      <c r="J117" s="536" t="s">
        <v>98</v>
      </c>
      <c r="K117" s="585" t="s">
        <v>84</v>
      </c>
      <c r="L117" s="536" t="s">
        <v>146</v>
      </c>
      <c r="M117" s="585" t="s">
        <v>184</v>
      </c>
      <c r="N117" s="536" t="s">
        <v>197</v>
      </c>
      <c r="O117" s="585" t="s">
        <v>155</v>
      </c>
      <c r="P117" s="536"/>
      <c r="Q117" s="585"/>
      <c r="R117" s="538" t="s">
        <v>14</v>
      </c>
      <c r="S117" s="539" t="str">
        <f>J117</f>
        <v>レーベン</v>
      </c>
      <c r="T117" s="540"/>
      <c r="U117" s="541"/>
      <c r="V117" s="220"/>
    </row>
    <row r="118" spans="1:24" ht="16.2" customHeight="1">
      <c r="A118" s="542" t="s">
        <v>7</v>
      </c>
      <c r="B118" s="543">
        <v>46067</v>
      </c>
      <c r="C118" s="571" t="s">
        <v>142</v>
      </c>
      <c r="D118" s="547" t="s">
        <v>598</v>
      </c>
      <c r="E118" s="548" t="s">
        <v>601</v>
      </c>
      <c r="F118" s="549" t="s">
        <v>600</v>
      </c>
      <c r="G118" s="548" t="s">
        <v>601</v>
      </c>
      <c r="H118" s="547" t="s">
        <v>769</v>
      </c>
      <c r="I118" s="548" t="s">
        <v>601</v>
      </c>
      <c r="J118" s="547" t="s">
        <v>598</v>
      </c>
      <c r="K118" s="548" t="s">
        <v>598</v>
      </c>
      <c r="L118" s="549" t="s">
        <v>599</v>
      </c>
      <c r="M118" s="550">
        <v>0</v>
      </c>
      <c r="N118" s="689" t="s">
        <v>601</v>
      </c>
      <c r="O118" s="690" t="s">
        <v>599</v>
      </c>
      <c r="P118" s="689" t="s">
        <v>82</v>
      </c>
      <c r="Q118" s="690" t="s">
        <v>82</v>
      </c>
      <c r="R118" s="552" t="s">
        <v>145</v>
      </c>
      <c r="S118" s="553" t="str">
        <f>G117</f>
        <v>花園40</v>
      </c>
      <c r="T118" s="554"/>
      <c r="U118" s="555"/>
      <c r="V118" s="220">
        <f>7-(COUNTIF(D116:Q116,"-"))</f>
        <v>6</v>
      </c>
      <c r="W118" s="216">
        <f>W108+V118</f>
        <v>53</v>
      </c>
      <c r="X118" s="216"/>
    </row>
    <row r="119" spans="1:24" ht="15.6" customHeight="1">
      <c r="A119" s="556"/>
      <c r="B119" s="557" t="str">
        <f>TEXT(B118,"aaa")</f>
        <v>土</v>
      </c>
      <c r="C119" s="558"/>
      <c r="D119" s="574" t="str">
        <f>H117</f>
        <v>AKECHI</v>
      </c>
      <c r="E119" s="575" t="str">
        <f>H117</f>
        <v>AKECHI</v>
      </c>
      <c r="F119" s="574" t="str">
        <f>K117</f>
        <v>カラクテル</v>
      </c>
      <c r="G119" s="575" t="str">
        <f>K117</f>
        <v>カラクテル</v>
      </c>
      <c r="H119" s="574" t="str">
        <f>D117</f>
        <v>ブラゼンチン</v>
      </c>
      <c r="I119" s="770" t="str">
        <f>E117</f>
        <v>市原シニア</v>
      </c>
      <c r="J119" s="771" t="str">
        <f>N117</f>
        <v>55千葉</v>
      </c>
      <c r="K119" s="575" t="str">
        <f>O117</f>
        <v>古河シ50</v>
      </c>
      <c r="L119" s="576" t="str">
        <f>F117</f>
        <v>浦安シ40</v>
      </c>
      <c r="M119" s="748" t="str">
        <f>L119</f>
        <v>浦安シ40</v>
      </c>
      <c r="N119" s="576" t="str">
        <f>L117</f>
        <v>船橋40</v>
      </c>
      <c r="O119" s="748" t="str">
        <f>M117</f>
        <v>袖ヶ浦シ40</v>
      </c>
      <c r="P119" s="576" t="s">
        <v>522</v>
      </c>
      <c r="Q119" s="748" t="str">
        <f>N117</f>
        <v>55千葉</v>
      </c>
      <c r="R119" s="560" t="s">
        <v>226</v>
      </c>
      <c r="S119" s="772" t="str">
        <f>I117</f>
        <v>九十九40</v>
      </c>
      <c r="T119" s="532"/>
      <c r="U119" s="562"/>
      <c r="V119" s="221"/>
    </row>
    <row r="120" spans="1:24" ht="16.2" customHeight="1">
      <c r="A120" s="527" t="s">
        <v>341</v>
      </c>
      <c r="B120" s="697" t="s">
        <v>606</v>
      </c>
      <c r="C120" s="529"/>
      <c r="D120" s="804">
        <v>0.40277777777777779</v>
      </c>
      <c r="E120" s="805"/>
      <c r="F120" s="798">
        <f>D120+"0:60"</f>
        <v>0.44444444444444448</v>
      </c>
      <c r="G120" s="799"/>
      <c r="H120" s="798">
        <f>F120+"0:60"</f>
        <v>0.48611111111111116</v>
      </c>
      <c r="I120" s="799"/>
      <c r="J120" s="798">
        <f>H120+"0:60"</f>
        <v>0.52777777777777779</v>
      </c>
      <c r="K120" s="799"/>
      <c r="L120" s="798">
        <f>J120+"0:60"</f>
        <v>0.56944444444444442</v>
      </c>
      <c r="M120" s="799"/>
      <c r="N120" s="800" t="s">
        <v>82</v>
      </c>
      <c r="O120" s="801"/>
      <c r="P120" s="800" t="s">
        <v>82</v>
      </c>
      <c r="Q120" s="801"/>
      <c r="R120" s="530" t="s">
        <v>15</v>
      </c>
      <c r="S120" s="531"/>
      <c r="T120" s="532"/>
      <c r="U120" s="533"/>
      <c r="V120" s="220"/>
    </row>
    <row r="121" spans="1:24" ht="16.2" customHeight="1">
      <c r="A121" s="749" t="s">
        <v>614</v>
      </c>
      <c r="B121" s="749" t="s">
        <v>614</v>
      </c>
      <c r="C121" s="535" t="s">
        <v>143</v>
      </c>
      <c r="D121" s="536" t="s">
        <v>186</v>
      </c>
      <c r="E121" s="585" t="s">
        <v>191</v>
      </c>
      <c r="F121" s="536" t="s">
        <v>97</v>
      </c>
      <c r="G121" s="585" t="s">
        <v>277</v>
      </c>
      <c r="H121" s="536" t="s">
        <v>190</v>
      </c>
      <c r="I121" s="585" t="s">
        <v>152</v>
      </c>
      <c r="J121" s="536" t="s">
        <v>83</v>
      </c>
      <c r="K121" s="585" t="s">
        <v>179</v>
      </c>
      <c r="L121" s="536" t="s">
        <v>183</v>
      </c>
      <c r="M121" s="585" t="s">
        <v>151</v>
      </c>
      <c r="N121" s="536"/>
      <c r="O121" s="585"/>
      <c r="P121" s="536"/>
      <c r="Q121" s="585"/>
      <c r="R121" s="538" t="s">
        <v>14</v>
      </c>
      <c r="S121" s="539" t="str">
        <f>K121</f>
        <v>Y-AJA40</v>
      </c>
      <c r="T121" s="540"/>
      <c r="U121" s="541"/>
      <c r="V121" s="220"/>
    </row>
    <row r="122" spans="1:24" ht="16.2" customHeight="1">
      <c r="A122" s="542" t="s">
        <v>7</v>
      </c>
      <c r="B122" s="543">
        <v>46067</v>
      </c>
      <c r="C122" s="544" t="s">
        <v>10</v>
      </c>
      <c r="D122" s="547" t="s">
        <v>601</v>
      </c>
      <c r="E122" s="548" t="s">
        <v>598</v>
      </c>
      <c r="F122" s="549" t="s">
        <v>598</v>
      </c>
      <c r="G122" s="548" t="s">
        <v>601</v>
      </c>
      <c r="H122" s="547" t="s">
        <v>601</v>
      </c>
      <c r="I122" s="548" t="s">
        <v>678</v>
      </c>
      <c r="J122" s="547" t="s">
        <v>601</v>
      </c>
      <c r="K122" s="548" t="s">
        <v>678</v>
      </c>
      <c r="L122" s="549" t="s">
        <v>677</v>
      </c>
      <c r="M122" s="550">
        <v>0</v>
      </c>
      <c r="N122" s="689" t="s">
        <v>520</v>
      </c>
      <c r="O122" s="690"/>
      <c r="P122" s="689"/>
      <c r="Q122" s="690"/>
      <c r="R122" s="552" t="s">
        <v>223</v>
      </c>
      <c r="S122" s="553" t="str">
        <f>L121</f>
        <v>習台シ40</v>
      </c>
      <c r="T122" s="554"/>
      <c r="U122" s="555"/>
      <c r="V122" s="220">
        <f>7-(COUNTIF(D120:Q120,"-"))</f>
        <v>5</v>
      </c>
      <c r="W122" s="216">
        <f>W118+V122</f>
        <v>58</v>
      </c>
      <c r="X122" s="216"/>
    </row>
    <row r="123" spans="1:24" ht="15.6" customHeight="1">
      <c r="A123" s="556" t="s">
        <v>521</v>
      </c>
      <c r="B123" s="557"/>
      <c r="C123" s="558"/>
      <c r="D123" s="574" t="str">
        <f>I121</f>
        <v>マクハリ40</v>
      </c>
      <c r="E123" s="575" t="str">
        <f>I121</f>
        <v>マクハリ40</v>
      </c>
      <c r="F123" s="574" t="str">
        <f>J121</f>
        <v>ハルオ</v>
      </c>
      <c r="G123" s="575" t="str">
        <f>E121</f>
        <v>八千代40</v>
      </c>
      <c r="H123" s="574" t="str">
        <f>D121</f>
        <v>古河シ40</v>
      </c>
      <c r="I123" s="575" t="str">
        <f>M121</f>
        <v>大倉商40</v>
      </c>
      <c r="J123" s="574" t="str">
        <f>F121</f>
        <v>トキガネ</v>
      </c>
      <c r="K123" s="575" t="str">
        <f>J123</f>
        <v>トキガネ</v>
      </c>
      <c r="L123" s="576" t="str">
        <f>H121</f>
        <v>エスペ40</v>
      </c>
      <c r="M123" s="577" t="str">
        <f>H121</f>
        <v>エスペ40</v>
      </c>
      <c r="N123" s="806"/>
      <c r="O123" s="807"/>
      <c r="P123" s="576" t="s">
        <v>522</v>
      </c>
      <c r="Q123" s="748" t="str">
        <f>M121</f>
        <v>大倉商40</v>
      </c>
      <c r="R123" s="560" t="s">
        <v>226</v>
      </c>
      <c r="S123" s="561" t="str">
        <f>G121</f>
        <v>MVCC</v>
      </c>
      <c r="T123" s="532"/>
      <c r="U123" s="562"/>
      <c r="V123" s="221"/>
    </row>
    <row r="124" spans="1:24" ht="16.2" customHeight="1">
      <c r="A124" s="527" t="s">
        <v>341</v>
      </c>
      <c r="B124" s="528"/>
      <c r="C124" s="529"/>
      <c r="D124" s="804">
        <v>0.40277777777777779</v>
      </c>
      <c r="E124" s="805"/>
      <c r="F124" s="798">
        <f>D124+"0:65"</f>
        <v>0.44791666666666669</v>
      </c>
      <c r="G124" s="799"/>
      <c r="H124" s="798">
        <f>F124+"0:65"</f>
        <v>0.49305555555555558</v>
      </c>
      <c r="I124" s="799"/>
      <c r="J124" s="812" t="s">
        <v>82</v>
      </c>
      <c r="K124" s="813"/>
      <c r="L124" s="800" t="s">
        <v>82</v>
      </c>
      <c r="M124" s="801"/>
      <c r="N124" s="800" t="s">
        <v>82</v>
      </c>
      <c r="O124" s="801"/>
      <c r="P124" s="800" t="s">
        <v>82</v>
      </c>
      <c r="Q124" s="801"/>
      <c r="R124" s="530" t="s">
        <v>15</v>
      </c>
      <c r="S124" s="531"/>
      <c r="T124" s="532"/>
      <c r="U124" s="533"/>
      <c r="V124" s="220"/>
    </row>
    <row r="125" spans="1:24" ht="16.2" customHeight="1">
      <c r="A125" s="675" t="s">
        <v>615</v>
      </c>
      <c r="B125" s="692" t="s">
        <v>524</v>
      </c>
      <c r="C125" s="535" t="s">
        <v>340</v>
      </c>
      <c r="D125" s="536" t="s">
        <v>478</v>
      </c>
      <c r="E125" s="585" t="s">
        <v>310</v>
      </c>
      <c r="F125" s="536" t="s">
        <v>162</v>
      </c>
      <c r="G125" s="585" t="s">
        <v>471</v>
      </c>
      <c r="H125" s="536" t="s">
        <v>491</v>
      </c>
      <c r="I125" s="585" t="s">
        <v>485</v>
      </c>
      <c r="J125" s="677"/>
      <c r="K125" s="693"/>
      <c r="L125" s="536"/>
      <c r="M125" s="585"/>
      <c r="N125" s="536"/>
      <c r="O125" s="585"/>
      <c r="P125" s="536"/>
      <c r="Q125" s="585"/>
      <c r="R125" s="538" t="s">
        <v>347</v>
      </c>
      <c r="S125" s="539" t="str">
        <f>E127</f>
        <v>Lien40</v>
      </c>
      <c r="T125" s="540"/>
      <c r="U125" s="541"/>
      <c r="V125" s="220"/>
    </row>
    <row r="126" spans="1:24" ht="16.2" customHeight="1">
      <c r="A126" s="542"/>
      <c r="B126" s="543">
        <v>46068</v>
      </c>
      <c r="C126" s="544" t="s">
        <v>370</v>
      </c>
      <c r="D126" s="547" t="s">
        <v>599</v>
      </c>
      <c r="E126" s="548" t="s">
        <v>598</v>
      </c>
      <c r="F126" s="549" t="s">
        <v>678</v>
      </c>
      <c r="G126" s="548" t="s">
        <v>598</v>
      </c>
      <c r="H126" s="547" t="s">
        <v>601</v>
      </c>
      <c r="I126" s="548" t="s">
        <v>599</v>
      </c>
      <c r="J126" s="757"/>
      <c r="K126" s="682"/>
      <c r="L126" s="549"/>
      <c r="M126" s="551"/>
      <c r="N126" s="549"/>
      <c r="O126" s="551"/>
      <c r="P126" s="549"/>
      <c r="Q126" s="551"/>
      <c r="R126" s="552" t="s">
        <v>585</v>
      </c>
      <c r="S126" s="553" t="str">
        <f>G127</f>
        <v>JSC</v>
      </c>
      <c r="T126" s="554"/>
      <c r="U126" s="555"/>
      <c r="V126" s="220">
        <f>7-(COUNTIF(D124:Q124,"-"))</f>
        <v>3</v>
      </c>
      <c r="X126" s="216">
        <f>X104+V126</f>
        <v>3</v>
      </c>
    </row>
    <row r="127" spans="1:24" ht="16.2" customHeight="1">
      <c r="A127" s="556"/>
      <c r="B127" s="557" t="str">
        <f>TEXT(B126,"aaa")</f>
        <v>日</v>
      </c>
      <c r="C127" s="558"/>
      <c r="D127" s="574" t="str">
        <f>H125</f>
        <v>H-AJA</v>
      </c>
      <c r="E127" s="575" t="str">
        <f>I125</f>
        <v>Lien40</v>
      </c>
      <c r="F127" s="574" t="str">
        <f>D125</f>
        <v>市船OB40</v>
      </c>
      <c r="G127" s="575" t="str">
        <f>E125</f>
        <v>JSC</v>
      </c>
      <c r="H127" s="574" t="str">
        <f>F125</f>
        <v>八日市場</v>
      </c>
      <c r="I127" s="575" t="str">
        <f>G125</f>
        <v>MITシ50</v>
      </c>
      <c r="J127" s="683"/>
      <c r="K127" s="684"/>
      <c r="L127" s="806"/>
      <c r="M127" s="807"/>
      <c r="N127" s="806"/>
      <c r="O127" s="807"/>
      <c r="P127" s="806"/>
      <c r="Q127" s="807"/>
      <c r="R127" s="560" t="s">
        <v>586</v>
      </c>
      <c r="S127" s="561" t="str">
        <f>I127</f>
        <v>MITシ50</v>
      </c>
      <c r="T127" s="532"/>
      <c r="U127" s="562"/>
      <c r="V127" s="221"/>
    </row>
    <row r="128" spans="1:24" ht="18.75" customHeight="1">
      <c r="A128" s="527" t="s">
        <v>341</v>
      </c>
      <c r="B128" s="697" t="s">
        <v>606</v>
      </c>
      <c r="C128" s="529"/>
      <c r="D128" s="804">
        <v>0.40277777777777779</v>
      </c>
      <c r="E128" s="805"/>
      <c r="F128" s="798">
        <f>D128+"0:60"</f>
        <v>0.44444444444444448</v>
      </c>
      <c r="G128" s="799"/>
      <c r="H128" s="798">
        <f>F128+"0:60"</f>
        <v>0.48611111111111116</v>
      </c>
      <c r="I128" s="799"/>
      <c r="J128" s="798">
        <f>H128+"0:60"</f>
        <v>0.52777777777777779</v>
      </c>
      <c r="K128" s="799"/>
      <c r="L128" s="798">
        <f>J128+"0:60"</f>
        <v>0.56944444444444442</v>
      </c>
      <c r="M128" s="799"/>
      <c r="N128" s="800" t="s">
        <v>82</v>
      </c>
      <c r="O128" s="801"/>
      <c r="P128" s="800" t="s">
        <v>82</v>
      </c>
      <c r="Q128" s="801"/>
      <c r="R128" s="530" t="s">
        <v>15</v>
      </c>
      <c r="S128" s="531"/>
      <c r="T128" s="532"/>
      <c r="U128" s="533"/>
      <c r="V128" s="220"/>
    </row>
    <row r="129" spans="1:24" ht="18.75" customHeight="1">
      <c r="A129" s="527" t="s">
        <v>342</v>
      </c>
      <c r="B129" s="773" t="s">
        <v>616</v>
      </c>
      <c r="C129" s="535" t="s">
        <v>143</v>
      </c>
      <c r="D129" s="536" t="s">
        <v>194</v>
      </c>
      <c r="E129" s="585" t="s">
        <v>192</v>
      </c>
      <c r="F129" s="536" t="s">
        <v>198</v>
      </c>
      <c r="G129" s="585" t="s">
        <v>300</v>
      </c>
      <c r="H129" s="536" t="s">
        <v>305</v>
      </c>
      <c r="I129" s="585" t="s">
        <v>160</v>
      </c>
      <c r="J129" s="536" t="s">
        <v>159</v>
      </c>
      <c r="K129" s="585" t="s">
        <v>325</v>
      </c>
      <c r="L129" s="536" t="s">
        <v>206</v>
      </c>
      <c r="M129" s="585" t="s">
        <v>155</v>
      </c>
      <c r="N129" s="536"/>
      <c r="O129" s="585"/>
      <c r="P129" s="536"/>
      <c r="Q129" s="585"/>
      <c r="R129" s="538" t="s">
        <v>14</v>
      </c>
      <c r="S129" s="539" t="str">
        <f>J129</f>
        <v>佐倉シ50</v>
      </c>
      <c r="T129" s="540"/>
      <c r="U129" s="541"/>
      <c r="V129" s="220"/>
    </row>
    <row r="130" spans="1:24" ht="18.75" customHeight="1">
      <c r="A130" s="542" t="s">
        <v>7</v>
      </c>
      <c r="B130" s="543">
        <v>46068</v>
      </c>
      <c r="C130" s="544" t="s">
        <v>13</v>
      </c>
      <c r="D130" s="547" t="s">
        <v>598</v>
      </c>
      <c r="E130" s="548" t="s">
        <v>601</v>
      </c>
      <c r="F130" s="549" t="s">
        <v>599</v>
      </c>
      <c r="G130" s="548" t="s">
        <v>601</v>
      </c>
      <c r="H130" s="547" t="s">
        <v>678</v>
      </c>
      <c r="I130" s="548" t="s">
        <v>601</v>
      </c>
      <c r="J130" s="547" t="s">
        <v>602</v>
      </c>
      <c r="K130" s="548" t="s">
        <v>598</v>
      </c>
      <c r="L130" s="549" t="s">
        <v>598</v>
      </c>
      <c r="M130" s="774" t="s">
        <v>601</v>
      </c>
      <c r="N130" s="549"/>
      <c r="O130" s="551"/>
      <c r="P130" s="689" t="s">
        <v>517</v>
      </c>
      <c r="Q130" s="690"/>
      <c r="R130" s="552" t="s">
        <v>223</v>
      </c>
      <c r="S130" s="553" t="str">
        <f>E129</f>
        <v>エスペ50</v>
      </c>
      <c r="T130" s="554"/>
      <c r="U130" s="555"/>
      <c r="V130" s="220">
        <f>7-(COUNTIF(D128:Q128,"-"))</f>
        <v>5</v>
      </c>
      <c r="W130" s="216">
        <f>W122+V130</f>
        <v>63</v>
      </c>
      <c r="X130" s="216"/>
    </row>
    <row r="131" spans="1:24" ht="18" customHeight="1">
      <c r="A131" s="556" t="s">
        <v>518</v>
      </c>
      <c r="B131" s="557" t="str">
        <f>TEXT(B130,"aaa")</f>
        <v>日</v>
      </c>
      <c r="C131" s="558"/>
      <c r="D131" s="808" t="str">
        <f>I129</f>
        <v>55浜野シ</v>
      </c>
      <c r="E131" s="809"/>
      <c r="F131" s="808" t="str">
        <f>K129</f>
        <v>緑町シ</v>
      </c>
      <c r="G131" s="809"/>
      <c r="H131" s="808" t="str">
        <f>D129</f>
        <v>Y-AJA50</v>
      </c>
      <c r="I131" s="809"/>
      <c r="J131" s="808" t="str">
        <f>F129</f>
        <v>マクハリ50</v>
      </c>
      <c r="K131" s="809"/>
      <c r="L131" s="808" t="str">
        <f>H129</f>
        <v>八千代50</v>
      </c>
      <c r="M131" s="809"/>
      <c r="N131" s="806"/>
      <c r="O131" s="807"/>
      <c r="P131" s="576" t="s">
        <v>522</v>
      </c>
      <c r="Q131" s="748" t="str">
        <f>L129</f>
        <v>袖ヶ浦シ50</v>
      </c>
      <c r="R131" s="560" t="s">
        <v>12</v>
      </c>
      <c r="S131" s="561" t="str">
        <f>G129</f>
        <v>習台シ50</v>
      </c>
      <c r="T131" s="532"/>
      <c r="U131" s="562"/>
      <c r="V131" s="221"/>
    </row>
    <row r="132" spans="1:24" ht="18.75" customHeight="1">
      <c r="A132" s="527" t="s">
        <v>341</v>
      </c>
      <c r="B132" s="697" t="s">
        <v>606</v>
      </c>
      <c r="C132" s="529"/>
      <c r="D132" s="804">
        <v>0.4375</v>
      </c>
      <c r="E132" s="805"/>
      <c r="F132" s="798">
        <f>D132+"0:65"</f>
        <v>0.4826388888888889</v>
      </c>
      <c r="G132" s="799"/>
      <c r="H132" s="798">
        <f>F132+"0:65"</f>
        <v>0.52777777777777779</v>
      </c>
      <c r="I132" s="799"/>
      <c r="J132" s="812" t="s">
        <v>82</v>
      </c>
      <c r="K132" s="813"/>
      <c r="L132" s="812" t="s">
        <v>82</v>
      </c>
      <c r="M132" s="813"/>
      <c r="N132" s="800" t="s">
        <v>82</v>
      </c>
      <c r="O132" s="801"/>
      <c r="P132" s="800" t="s">
        <v>82</v>
      </c>
      <c r="Q132" s="801"/>
      <c r="R132" s="530" t="s">
        <v>15</v>
      </c>
      <c r="S132" s="531"/>
      <c r="T132" s="532"/>
      <c r="U132" s="533"/>
      <c r="V132" s="220"/>
    </row>
    <row r="133" spans="1:24" ht="18.75" customHeight="1">
      <c r="A133" s="675" t="s">
        <v>612</v>
      </c>
      <c r="B133" s="534"/>
      <c r="C133" s="535" t="s">
        <v>143</v>
      </c>
      <c r="D133" s="536" t="s">
        <v>188</v>
      </c>
      <c r="E133" s="585" t="s">
        <v>487</v>
      </c>
      <c r="F133" s="536" t="s">
        <v>317</v>
      </c>
      <c r="G133" s="585" t="s">
        <v>161</v>
      </c>
      <c r="H133" s="536" t="s">
        <v>177</v>
      </c>
      <c r="I133" s="585" t="s">
        <v>187</v>
      </c>
      <c r="J133" s="677"/>
      <c r="K133" s="693"/>
      <c r="L133" s="677"/>
      <c r="M133" s="693"/>
      <c r="N133" s="536"/>
      <c r="O133" s="585"/>
      <c r="P133" s="536"/>
      <c r="Q133" s="585"/>
      <c r="R133" s="538" t="s">
        <v>347</v>
      </c>
      <c r="S133" s="539" t="str">
        <f>I133</f>
        <v>東京40</v>
      </c>
      <c r="T133" s="540"/>
      <c r="U133" s="541"/>
      <c r="V133" s="220"/>
    </row>
    <row r="134" spans="1:24" ht="18.75" customHeight="1">
      <c r="A134" s="542"/>
      <c r="B134" s="543">
        <v>46068</v>
      </c>
      <c r="C134" s="544" t="s">
        <v>80</v>
      </c>
      <c r="D134" s="547" t="s">
        <v>603</v>
      </c>
      <c r="E134" s="548" t="s">
        <v>601</v>
      </c>
      <c r="F134" s="549" t="s">
        <v>599</v>
      </c>
      <c r="G134" s="548" t="s">
        <v>598</v>
      </c>
      <c r="H134" s="547" t="s">
        <v>601</v>
      </c>
      <c r="I134" s="548" t="s">
        <v>601</v>
      </c>
      <c r="J134" s="757"/>
      <c r="K134" s="682"/>
      <c r="L134" s="757"/>
      <c r="M134" s="682"/>
      <c r="N134" s="549"/>
      <c r="O134" s="551"/>
      <c r="P134" s="549"/>
      <c r="Q134" s="551"/>
      <c r="R134" s="552" t="s">
        <v>585</v>
      </c>
      <c r="S134" s="553" t="str">
        <f>E133</f>
        <v>ソルジャ</v>
      </c>
      <c r="T134" s="554"/>
      <c r="U134" s="555"/>
      <c r="V134" s="220">
        <f>7-(COUNTIF(D132:Q132,"-"))</f>
        <v>3</v>
      </c>
      <c r="X134" s="216">
        <f>X126+V134</f>
        <v>6</v>
      </c>
    </row>
    <row r="135" spans="1:24" ht="18" customHeight="1">
      <c r="A135" s="556"/>
      <c r="B135" s="557" t="str">
        <f>TEXT(B134,"aaa")</f>
        <v>日</v>
      </c>
      <c r="C135" s="558"/>
      <c r="D135" s="808" t="str">
        <f>H133</f>
        <v>フォルテ40</v>
      </c>
      <c r="E135" s="809"/>
      <c r="F135" s="808" t="str">
        <f>D133</f>
        <v>浜野シ40</v>
      </c>
      <c r="G135" s="809"/>
      <c r="H135" s="808" t="str">
        <f>F133</f>
        <v>スクデット</v>
      </c>
      <c r="I135" s="809"/>
      <c r="J135" s="683"/>
      <c r="K135" s="684"/>
      <c r="L135" s="683"/>
      <c r="M135" s="684"/>
      <c r="N135" s="806"/>
      <c r="O135" s="807"/>
      <c r="P135" s="806"/>
      <c r="Q135" s="807"/>
      <c r="R135" s="560" t="s">
        <v>586</v>
      </c>
      <c r="S135" s="561" t="str">
        <f>G133</f>
        <v>龍子会シ50</v>
      </c>
      <c r="T135" s="532"/>
      <c r="U135" s="562"/>
      <c r="V135" s="221"/>
    </row>
    <row r="136" spans="1:24" ht="16.2" customHeight="1">
      <c r="A136" s="527" t="s">
        <v>341</v>
      </c>
      <c r="B136" s="697" t="s">
        <v>606</v>
      </c>
      <c r="C136" s="529"/>
      <c r="D136" s="804">
        <v>0.40277777777777779</v>
      </c>
      <c r="E136" s="805"/>
      <c r="F136" s="798">
        <f>D136+"0:60"</f>
        <v>0.44444444444444448</v>
      </c>
      <c r="G136" s="799"/>
      <c r="H136" s="798">
        <f>F136+"0:60"</f>
        <v>0.48611111111111116</v>
      </c>
      <c r="I136" s="799"/>
      <c r="J136" s="798">
        <f>H136+"0:60"</f>
        <v>0.52777777777777779</v>
      </c>
      <c r="K136" s="799"/>
      <c r="L136" s="798">
        <f>J136+"0:60"</f>
        <v>0.56944444444444442</v>
      </c>
      <c r="M136" s="799"/>
      <c r="N136" s="800" t="s">
        <v>82</v>
      </c>
      <c r="O136" s="801"/>
      <c r="P136" s="800" t="s">
        <v>82</v>
      </c>
      <c r="Q136" s="801"/>
      <c r="R136" s="530" t="s">
        <v>15</v>
      </c>
      <c r="S136" s="531"/>
      <c r="T136" s="532"/>
      <c r="U136" s="533"/>
      <c r="V136" s="220"/>
    </row>
    <row r="137" spans="1:24" ht="16.2" customHeight="1">
      <c r="A137" s="675" t="s">
        <v>615</v>
      </c>
      <c r="B137" s="534" t="s">
        <v>617</v>
      </c>
      <c r="C137" s="535" t="s">
        <v>143</v>
      </c>
      <c r="D137" s="536" t="s">
        <v>332</v>
      </c>
      <c r="E137" s="585" t="s">
        <v>302</v>
      </c>
      <c r="F137" s="536" t="s">
        <v>205</v>
      </c>
      <c r="G137" s="585" t="s">
        <v>197</v>
      </c>
      <c r="H137" s="536" t="s">
        <v>483</v>
      </c>
      <c r="I137" s="585" t="s">
        <v>330</v>
      </c>
      <c r="J137" s="536" t="s">
        <v>156</v>
      </c>
      <c r="K137" s="585" t="s">
        <v>158</v>
      </c>
      <c r="L137" s="536" t="s">
        <v>153</v>
      </c>
      <c r="M137" s="585" t="s">
        <v>473</v>
      </c>
      <c r="N137" s="536"/>
      <c r="O137" s="585"/>
      <c r="P137" s="536"/>
      <c r="Q137" s="585"/>
      <c r="R137" s="538" t="s">
        <v>14</v>
      </c>
      <c r="S137" s="539" t="str">
        <f>J137</f>
        <v>大倉商50</v>
      </c>
      <c r="T137" s="540"/>
      <c r="U137" s="541"/>
      <c r="V137" s="220"/>
    </row>
    <row r="138" spans="1:24" ht="16.2" customHeight="1">
      <c r="A138" s="542" t="s">
        <v>7</v>
      </c>
      <c r="B138" s="543">
        <v>46068</v>
      </c>
      <c r="C138" s="544" t="s">
        <v>81</v>
      </c>
      <c r="D138" s="547" t="s">
        <v>601</v>
      </c>
      <c r="E138" s="548" t="s">
        <v>601</v>
      </c>
      <c r="F138" s="549" t="s">
        <v>598</v>
      </c>
      <c r="G138" s="548" t="s">
        <v>598</v>
      </c>
      <c r="H138" s="547" t="s">
        <v>602</v>
      </c>
      <c r="I138" s="548" t="s">
        <v>601</v>
      </c>
      <c r="J138" s="549" t="s">
        <v>601</v>
      </c>
      <c r="K138" s="548" t="s">
        <v>599</v>
      </c>
      <c r="L138" s="549" t="s">
        <v>599</v>
      </c>
      <c r="M138" s="550">
        <v>0</v>
      </c>
      <c r="N138" s="549"/>
      <c r="O138" s="551"/>
      <c r="P138" s="689" t="s">
        <v>517</v>
      </c>
      <c r="Q138" s="690"/>
      <c r="R138" s="552" t="s">
        <v>223</v>
      </c>
      <c r="S138" s="553" t="str">
        <f>E137</f>
        <v>浜野シ50</v>
      </c>
      <c r="T138" s="554"/>
      <c r="U138" s="555"/>
      <c r="V138" s="220">
        <f>7-(COUNTIF(D136:Q136,"-"))</f>
        <v>5</v>
      </c>
      <c r="W138" s="216">
        <f>W130+V138</f>
        <v>68</v>
      </c>
      <c r="X138" s="216"/>
    </row>
    <row r="139" spans="1:24" ht="16.2" customHeight="1">
      <c r="A139" s="556" t="s">
        <v>518</v>
      </c>
      <c r="B139" s="557" t="str">
        <f>TEXT(B138,"aaa")</f>
        <v>日</v>
      </c>
      <c r="C139" s="558"/>
      <c r="D139" s="808" t="str">
        <f>I137</f>
        <v>九十九50</v>
      </c>
      <c r="E139" s="809"/>
      <c r="F139" s="808" t="str">
        <f>K137</f>
        <v>習志野50</v>
      </c>
      <c r="G139" s="809"/>
      <c r="H139" s="808" t="str">
        <f>D137</f>
        <v>1985八千代</v>
      </c>
      <c r="I139" s="809"/>
      <c r="J139" s="808" t="str">
        <f>F137</f>
        <v>商大ク50</v>
      </c>
      <c r="K139" s="809"/>
      <c r="L139" s="808" t="str">
        <f>H137</f>
        <v>Lien50</v>
      </c>
      <c r="M139" s="809"/>
      <c r="N139" s="806"/>
      <c r="O139" s="807"/>
      <c r="P139" s="576" t="s">
        <v>522</v>
      </c>
      <c r="Q139" s="748" t="str">
        <f>L137</f>
        <v>千葉50</v>
      </c>
      <c r="R139" s="560" t="s">
        <v>12</v>
      </c>
      <c r="S139" s="561" t="str">
        <f>G137</f>
        <v>55千葉</v>
      </c>
      <c r="T139" s="532"/>
      <c r="U139" s="562"/>
      <c r="V139" s="221"/>
    </row>
    <row r="140" spans="1:24" ht="18.75" customHeight="1">
      <c r="A140" s="527" t="s">
        <v>341</v>
      </c>
      <c r="B140" s="697" t="s">
        <v>606</v>
      </c>
      <c r="C140" s="529"/>
      <c r="D140" s="804">
        <v>0.41666666666666669</v>
      </c>
      <c r="E140" s="805"/>
      <c r="F140" s="798">
        <f>D140+"0:60"</f>
        <v>0.45833333333333337</v>
      </c>
      <c r="G140" s="799"/>
      <c r="H140" s="798">
        <f>F140+"0:60"</f>
        <v>0.5</v>
      </c>
      <c r="I140" s="799"/>
      <c r="J140" s="798">
        <f>H140+"0:60"</f>
        <v>0.54166666666666663</v>
      </c>
      <c r="K140" s="799"/>
      <c r="L140" s="812" t="s">
        <v>82</v>
      </c>
      <c r="M140" s="813"/>
      <c r="N140" s="800" t="s">
        <v>82</v>
      </c>
      <c r="O140" s="801"/>
      <c r="P140" s="800" t="s">
        <v>82</v>
      </c>
      <c r="Q140" s="801"/>
      <c r="R140" s="530" t="s">
        <v>15</v>
      </c>
      <c r="S140" s="531"/>
      <c r="T140" s="532"/>
      <c r="U140" s="533"/>
      <c r="V140" s="220"/>
    </row>
    <row r="141" spans="1:24" ht="18.75" customHeight="1">
      <c r="A141" s="527" t="s">
        <v>342</v>
      </c>
      <c r="B141" s="534" t="s">
        <v>617</v>
      </c>
      <c r="C141" s="535" t="s">
        <v>377</v>
      </c>
      <c r="D141" s="536" t="s">
        <v>206</v>
      </c>
      <c r="E141" s="585" t="s">
        <v>197</v>
      </c>
      <c r="F141" s="536" t="s">
        <v>183</v>
      </c>
      <c r="G141" s="585" t="s">
        <v>11</v>
      </c>
      <c r="H141" s="536" t="s">
        <v>194</v>
      </c>
      <c r="I141" s="585" t="s">
        <v>332</v>
      </c>
      <c r="J141" s="536" t="s">
        <v>305</v>
      </c>
      <c r="K141" s="585" t="s">
        <v>158</v>
      </c>
      <c r="L141" s="677"/>
      <c r="M141" s="693"/>
      <c r="N141" s="536"/>
      <c r="O141" s="585"/>
      <c r="P141" s="536"/>
      <c r="Q141" s="585"/>
      <c r="R141" s="538" t="s">
        <v>14</v>
      </c>
      <c r="S141" s="539" t="str">
        <f>J141</f>
        <v>八千代50</v>
      </c>
      <c r="T141" s="540"/>
      <c r="U141" s="541"/>
      <c r="V141" s="220"/>
    </row>
    <row r="142" spans="1:24" ht="18.75" customHeight="1">
      <c r="A142" s="542" t="s">
        <v>7</v>
      </c>
      <c r="B142" s="543">
        <v>46075</v>
      </c>
      <c r="C142" s="544" t="s">
        <v>13</v>
      </c>
      <c r="D142" s="549" t="s">
        <v>600</v>
      </c>
      <c r="E142" s="548" t="s">
        <v>601</v>
      </c>
      <c r="F142" s="547" t="s">
        <v>601</v>
      </c>
      <c r="G142" s="548" t="s">
        <v>601</v>
      </c>
      <c r="H142" s="549" t="s">
        <v>599</v>
      </c>
      <c r="I142" s="548" t="s">
        <v>598</v>
      </c>
      <c r="J142" s="549" t="s">
        <v>678</v>
      </c>
      <c r="K142" s="548" t="s">
        <v>601</v>
      </c>
      <c r="L142" s="757"/>
      <c r="M142" s="682"/>
      <c r="N142" s="549"/>
      <c r="O142" s="551"/>
      <c r="P142" s="689" t="s">
        <v>517</v>
      </c>
      <c r="Q142" s="690"/>
      <c r="R142" s="552"/>
      <c r="S142" s="553"/>
      <c r="T142" s="554"/>
      <c r="U142" s="555"/>
      <c r="V142" s="220">
        <f>7-(COUNTIF(D140:Q140,"-"))</f>
        <v>4</v>
      </c>
      <c r="W142" s="216">
        <f>W138+V142</f>
        <v>72</v>
      </c>
      <c r="X142" s="216"/>
    </row>
    <row r="143" spans="1:24" ht="18" customHeight="1">
      <c r="A143" s="556"/>
      <c r="B143" s="557" t="str">
        <f>TEXT(B142,"aaa")</f>
        <v>日</v>
      </c>
      <c r="C143" s="558"/>
      <c r="D143" s="808" t="str">
        <f>I141</f>
        <v>1985八千代</v>
      </c>
      <c r="E143" s="809"/>
      <c r="F143" s="808" t="str">
        <f>K141</f>
        <v>習志野50</v>
      </c>
      <c r="G143" s="809"/>
      <c r="H143" s="808" t="str">
        <f>D141</f>
        <v>袖ヶ浦シ50</v>
      </c>
      <c r="I143" s="809"/>
      <c r="J143" s="808" t="str">
        <f>F141</f>
        <v>習台シ40</v>
      </c>
      <c r="K143" s="809"/>
      <c r="L143" s="683"/>
      <c r="M143" s="684"/>
      <c r="N143" s="806"/>
      <c r="O143" s="807"/>
      <c r="P143" s="576" t="s">
        <v>522</v>
      </c>
      <c r="Q143" s="748" t="str">
        <f>J141</f>
        <v>八千代50</v>
      </c>
      <c r="R143" s="560" t="s">
        <v>226</v>
      </c>
      <c r="S143" s="561" t="str">
        <f>G141</f>
        <v>ブラゼンチン</v>
      </c>
      <c r="T143" s="532"/>
      <c r="U143" s="562"/>
      <c r="V143" s="221"/>
    </row>
    <row r="144" spans="1:24" ht="18.75" customHeight="1">
      <c r="A144" s="527" t="s">
        <v>341</v>
      </c>
      <c r="B144" s="528"/>
      <c r="C144" s="529"/>
      <c r="D144" s="804">
        <v>0.40277777777777779</v>
      </c>
      <c r="E144" s="805"/>
      <c r="F144" s="798">
        <f>D144+"0:60"</f>
        <v>0.44444444444444448</v>
      </c>
      <c r="G144" s="799"/>
      <c r="H144" s="798">
        <f>F144+"0:60"</f>
        <v>0.48611111111111116</v>
      </c>
      <c r="I144" s="799"/>
      <c r="J144" s="798">
        <f>H144+"0:60"</f>
        <v>0.52777777777777779</v>
      </c>
      <c r="K144" s="799"/>
      <c r="L144" s="798">
        <f>J144+"0:60"</f>
        <v>0.56944444444444442</v>
      </c>
      <c r="M144" s="799"/>
      <c r="N144" s="810" t="s">
        <v>82</v>
      </c>
      <c r="O144" s="811"/>
      <c r="P144" s="810" t="s">
        <v>82</v>
      </c>
      <c r="Q144" s="811"/>
      <c r="R144" s="530" t="s">
        <v>15</v>
      </c>
      <c r="S144" s="531"/>
      <c r="T144" s="532"/>
      <c r="U144" s="533"/>
      <c r="V144" s="220"/>
    </row>
    <row r="145" spans="1:24" ht="18.75" customHeight="1">
      <c r="A145" s="675" t="s">
        <v>618</v>
      </c>
      <c r="B145" s="675" t="s">
        <v>619</v>
      </c>
      <c r="C145" s="535" t="s">
        <v>143</v>
      </c>
      <c r="D145" s="536" t="s">
        <v>184</v>
      </c>
      <c r="E145" s="585" t="s">
        <v>148</v>
      </c>
      <c r="F145" s="536" t="s">
        <v>191</v>
      </c>
      <c r="G145" s="585" t="s">
        <v>309</v>
      </c>
      <c r="H145" s="536" t="s">
        <v>84</v>
      </c>
      <c r="I145" s="585" t="s">
        <v>468</v>
      </c>
      <c r="J145" s="536" t="s">
        <v>177</v>
      </c>
      <c r="K145" s="585" t="s">
        <v>478</v>
      </c>
      <c r="L145" s="536" t="s">
        <v>190</v>
      </c>
      <c r="M145" s="585" t="s">
        <v>278</v>
      </c>
      <c r="N145" s="536"/>
      <c r="O145" s="585"/>
      <c r="P145" s="536"/>
      <c r="Q145" s="585"/>
      <c r="R145" s="538" t="s">
        <v>14</v>
      </c>
      <c r="S145" s="539" t="str">
        <f>K145</f>
        <v>市船OB40</v>
      </c>
      <c r="T145" s="540"/>
      <c r="U145" s="541"/>
      <c r="V145" s="220"/>
    </row>
    <row r="146" spans="1:24" ht="18.75" customHeight="1">
      <c r="A146" s="897" t="s">
        <v>620</v>
      </c>
      <c r="B146" s="543">
        <v>46075</v>
      </c>
      <c r="C146" s="544" t="s">
        <v>386</v>
      </c>
      <c r="D146" s="547" t="s">
        <v>601</v>
      </c>
      <c r="E146" s="548" t="s">
        <v>601</v>
      </c>
      <c r="F146" s="549" t="s">
        <v>601</v>
      </c>
      <c r="G146" s="548" t="s">
        <v>598</v>
      </c>
      <c r="H146" s="547" t="s">
        <v>601</v>
      </c>
      <c r="I146" s="548" t="s">
        <v>601</v>
      </c>
      <c r="J146" s="547" t="s">
        <v>601</v>
      </c>
      <c r="K146" s="548" t="s">
        <v>599</v>
      </c>
      <c r="L146" s="549" t="s">
        <v>598</v>
      </c>
      <c r="M146" s="550">
        <v>0</v>
      </c>
      <c r="N146" s="549"/>
      <c r="O146" s="551"/>
      <c r="P146" s="549"/>
      <c r="Q146" s="551"/>
      <c r="R146" s="552" t="s">
        <v>223</v>
      </c>
      <c r="S146" s="553" t="str">
        <f>L145</f>
        <v>エスペ40</v>
      </c>
      <c r="T146" s="554"/>
      <c r="U146" s="555"/>
      <c r="V146" s="220">
        <f>7-(COUNTIF(D144:Q144,"-"))</f>
        <v>5</v>
      </c>
      <c r="X146" s="216">
        <f>X134+V146</f>
        <v>11</v>
      </c>
    </row>
    <row r="147" spans="1:24" ht="18" customHeight="1">
      <c r="A147" s="556"/>
      <c r="B147" s="557" t="str">
        <f>TEXT(B146,"aaa")</f>
        <v>日</v>
      </c>
      <c r="C147" s="558"/>
      <c r="D147" s="574" t="str">
        <f>I145</f>
        <v>花園40</v>
      </c>
      <c r="E147" s="575" t="str">
        <f>I145</f>
        <v>花園40</v>
      </c>
      <c r="F147" s="574" t="str">
        <f>J145</f>
        <v>フォルテ40</v>
      </c>
      <c r="G147" s="575" t="str">
        <f>E145</f>
        <v>千葉40</v>
      </c>
      <c r="H147" s="574" t="str">
        <f>D145</f>
        <v>袖ヶ浦シ40</v>
      </c>
      <c r="I147" s="575" t="str">
        <f>M145</f>
        <v>MCFC40</v>
      </c>
      <c r="J147" s="574" t="str">
        <f>F145</f>
        <v>八千代40</v>
      </c>
      <c r="K147" s="575" t="str">
        <f>J147</f>
        <v>八千代40</v>
      </c>
      <c r="L147" s="576" t="str">
        <f>H145</f>
        <v>カラクテル</v>
      </c>
      <c r="M147" s="577" t="str">
        <f>H145</f>
        <v>カラクテル</v>
      </c>
      <c r="N147" s="806"/>
      <c r="O147" s="807"/>
      <c r="P147" s="806"/>
      <c r="Q147" s="807"/>
      <c r="R147" s="560" t="s">
        <v>226</v>
      </c>
      <c r="S147" s="561" t="str">
        <f>G145</f>
        <v>AKECHI</v>
      </c>
      <c r="T147" s="532"/>
      <c r="U147" s="562"/>
      <c r="V147" s="221"/>
    </row>
    <row r="148" spans="1:24" ht="18.75" customHeight="1">
      <c r="A148" s="527" t="s">
        <v>341</v>
      </c>
      <c r="B148" s="697" t="s">
        <v>606</v>
      </c>
      <c r="C148" s="529"/>
      <c r="D148" s="804">
        <v>0.41666666666666669</v>
      </c>
      <c r="E148" s="805"/>
      <c r="F148" s="798">
        <f>D148+"0:60"</f>
        <v>0.45833333333333337</v>
      </c>
      <c r="G148" s="799"/>
      <c r="H148" s="798">
        <f>F148+"0:60"</f>
        <v>0.5</v>
      </c>
      <c r="I148" s="799"/>
      <c r="J148" s="798">
        <f>H148+"0:60"</f>
        <v>0.54166666666666663</v>
      </c>
      <c r="K148" s="799"/>
      <c r="L148" s="812" t="s">
        <v>82</v>
      </c>
      <c r="M148" s="813"/>
      <c r="N148" s="800" t="s">
        <v>82</v>
      </c>
      <c r="O148" s="801"/>
      <c r="P148" s="800" t="s">
        <v>82</v>
      </c>
      <c r="Q148" s="801"/>
      <c r="R148" s="530" t="s">
        <v>15</v>
      </c>
      <c r="S148" s="531"/>
      <c r="T148" s="532"/>
      <c r="U148" s="533"/>
      <c r="V148" s="220"/>
    </row>
    <row r="149" spans="1:24" ht="18.75" customHeight="1">
      <c r="A149" s="675" t="s">
        <v>612</v>
      </c>
      <c r="B149" s="898" t="s">
        <v>621</v>
      </c>
      <c r="C149" s="535" t="s">
        <v>143</v>
      </c>
      <c r="D149" s="536" t="s">
        <v>147</v>
      </c>
      <c r="E149" s="585" t="s">
        <v>151</v>
      </c>
      <c r="F149" s="536" t="s">
        <v>205</v>
      </c>
      <c r="G149" s="585" t="s">
        <v>204</v>
      </c>
      <c r="H149" s="536" t="s">
        <v>306</v>
      </c>
      <c r="I149" s="585" t="s">
        <v>192</v>
      </c>
      <c r="J149" s="536" t="s">
        <v>156</v>
      </c>
      <c r="K149" s="585" t="s">
        <v>157</v>
      </c>
      <c r="L149" s="677"/>
      <c r="M149" s="693"/>
      <c r="N149" s="536"/>
      <c r="O149" s="585"/>
      <c r="P149" s="536"/>
      <c r="Q149" s="585"/>
      <c r="R149" s="538" t="s">
        <v>14</v>
      </c>
      <c r="S149" s="539" t="str">
        <f>J149</f>
        <v>大倉商50</v>
      </c>
      <c r="T149" s="540"/>
      <c r="U149" s="541"/>
      <c r="V149" s="220"/>
    </row>
    <row r="150" spans="1:24" ht="18.75" customHeight="1">
      <c r="A150" s="542" t="s">
        <v>7</v>
      </c>
      <c r="B150" s="543">
        <v>46075</v>
      </c>
      <c r="C150" s="544" t="s">
        <v>80</v>
      </c>
      <c r="D150" s="547" t="s">
        <v>599</v>
      </c>
      <c r="E150" s="548" t="s">
        <v>601</v>
      </c>
      <c r="F150" s="549" t="s">
        <v>601</v>
      </c>
      <c r="G150" s="548" t="s">
        <v>599</v>
      </c>
      <c r="H150" s="549" t="s">
        <v>601</v>
      </c>
      <c r="I150" s="548" t="s">
        <v>599</v>
      </c>
      <c r="J150" s="549" t="s">
        <v>601</v>
      </c>
      <c r="K150" s="548" t="s">
        <v>599</v>
      </c>
      <c r="L150" s="757"/>
      <c r="M150" s="682"/>
      <c r="N150" s="549"/>
      <c r="O150" s="551"/>
      <c r="P150" s="689" t="s">
        <v>517</v>
      </c>
      <c r="Q150" s="690"/>
      <c r="R150" s="552"/>
      <c r="S150" s="553"/>
      <c r="T150" s="554"/>
      <c r="U150" s="555"/>
      <c r="V150" s="220">
        <f>7-(COUNTIF(D148:Q148,"-"))</f>
        <v>4</v>
      </c>
      <c r="W150" s="216">
        <f>W142+V150</f>
        <v>76</v>
      </c>
      <c r="X150" s="216"/>
    </row>
    <row r="151" spans="1:24" ht="18" customHeight="1">
      <c r="A151" s="556"/>
      <c r="B151" s="557" t="str">
        <f>TEXT(B150,"aaa")</f>
        <v>日</v>
      </c>
      <c r="C151" s="558"/>
      <c r="D151" s="808" t="str">
        <f>I149</f>
        <v>エスペ50</v>
      </c>
      <c r="E151" s="809"/>
      <c r="F151" s="808" t="str">
        <f>K149</f>
        <v>浦安シ50</v>
      </c>
      <c r="G151" s="809"/>
      <c r="H151" s="808" t="str">
        <f>D149</f>
        <v>MITシニア</v>
      </c>
      <c r="I151" s="809"/>
      <c r="J151" s="808" t="str">
        <f>F149</f>
        <v>商大ク50</v>
      </c>
      <c r="K151" s="809"/>
      <c r="L151" s="683"/>
      <c r="M151" s="684"/>
      <c r="N151" s="806"/>
      <c r="O151" s="807"/>
      <c r="P151" s="576" t="s">
        <v>522</v>
      </c>
      <c r="Q151" s="748" t="str">
        <f>G149</f>
        <v>船橋50</v>
      </c>
      <c r="R151" s="560" t="s">
        <v>12</v>
      </c>
      <c r="S151" s="561" t="str">
        <f>G149</f>
        <v>船橋50</v>
      </c>
      <c r="T151" s="532"/>
      <c r="U151" s="562"/>
      <c r="V151" s="221"/>
    </row>
    <row r="152" spans="1:24" ht="15" customHeight="1">
      <c r="A152" s="696" t="s">
        <v>523</v>
      </c>
      <c r="B152" s="697">
        <v>46076</v>
      </c>
      <c r="C152" s="529" t="s">
        <v>382</v>
      </c>
      <c r="D152" s="696" t="s">
        <v>523</v>
      </c>
      <c r="E152" s="698"/>
      <c r="F152" s="699"/>
      <c r="G152" s="698"/>
      <c r="H152" s="700"/>
      <c r="I152" s="698"/>
      <c r="J152" s="699"/>
      <c r="K152" s="698"/>
      <c r="L152" s="699"/>
      <c r="M152" s="701"/>
      <c r="N152" s="699"/>
      <c r="O152" s="702"/>
      <c r="P152" s="699"/>
      <c r="Q152" s="702"/>
      <c r="R152" s="703"/>
      <c r="S152" s="704"/>
      <c r="T152" s="705"/>
      <c r="U152" s="706"/>
      <c r="V152" s="220"/>
      <c r="X152" s="216"/>
    </row>
    <row r="153" spans="1:24" ht="18.75" customHeight="1">
      <c r="A153" s="395" t="s">
        <v>341</v>
      </c>
      <c r="B153" s="340"/>
      <c r="C153" s="341"/>
      <c r="D153" s="819">
        <v>0.40277777777777779</v>
      </c>
      <c r="E153" s="820"/>
      <c r="F153" s="821">
        <f>D153+"0:60"</f>
        <v>0.44444444444444448</v>
      </c>
      <c r="G153" s="822"/>
      <c r="H153" s="821">
        <f>F153+"0:60"</f>
        <v>0.48611111111111116</v>
      </c>
      <c r="I153" s="822"/>
      <c r="J153" s="821">
        <f>H153+"0:60"</f>
        <v>0.52777777777777779</v>
      </c>
      <c r="K153" s="822"/>
      <c r="L153" s="823" t="s">
        <v>82</v>
      </c>
      <c r="M153" s="824"/>
      <c r="N153" s="792" t="s">
        <v>82</v>
      </c>
      <c r="O153" s="793"/>
      <c r="P153" s="792" t="s">
        <v>82</v>
      </c>
      <c r="Q153" s="793"/>
      <c r="R153" s="707" t="s">
        <v>15</v>
      </c>
      <c r="S153" s="708"/>
      <c r="T153" s="709"/>
      <c r="U153" s="375"/>
      <c r="V153" s="220"/>
    </row>
    <row r="154" spans="1:24" ht="18.75" customHeight="1">
      <c r="A154" s="385" t="s">
        <v>622</v>
      </c>
      <c r="B154" s="347"/>
      <c r="C154" s="348" t="s">
        <v>143</v>
      </c>
      <c r="D154" s="349" t="s">
        <v>85</v>
      </c>
      <c r="E154" s="399" t="s">
        <v>466</v>
      </c>
      <c r="F154" s="349" t="s">
        <v>169</v>
      </c>
      <c r="G154" s="399" t="s">
        <v>297</v>
      </c>
      <c r="H154" s="349" t="s">
        <v>299</v>
      </c>
      <c r="I154" s="399" t="s">
        <v>167</v>
      </c>
      <c r="J154" s="349" t="s">
        <v>203</v>
      </c>
      <c r="K154" s="399" t="s">
        <v>489</v>
      </c>
      <c r="L154" s="579"/>
      <c r="M154" s="580"/>
      <c r="N154" s="349"/>
      <c r="O154" s="399"/>
      <c r="P154" s="349"/>
      <c r="Q154" s="399"/>
      <c r="R154" s="352" t="s">
        <v>14</v>
      </c>
      <c r="S154" s="353" t="str">
        <f>J154</f>
        <v>佐倉シ65</v>
      </c>
      <c r="T154" s="354"/>
      <c r="U154" s="355"/>
      <c r="V154" s="220"/>
    </row>
    <row r="155" spans="1:24" ht="18.75" customHeight="1">
      <c r="A155" s="356" t="s">
        <v>610</v>
      </c>
      <c r="B155" s="357">
        <v>46081</v>
      </c>
      <c r="C155" s="358" t="s">
        <v>141</v>
      </c>
      <c r="D155" s="380"/>
      <c r="E155" s="381"/>
      <c r="F155" s="359"/>
      <c r="G155" s="381"/>
      <c r="H155" s="380"/>
      <c r="I155" s="381"/>
      <c r="J155" s="380"/>
      <c r="K155" s="381"/>
      <c r="L155" s="581"/>
      <c r="M155" s="582"/>
      <c r="N155" s="359"/>
      <c r="O155" s="361"/>
      <c r="P155" s="359"/>
      <c r="Q155" s="361"/>
      <c r="R155" s="362"/>
      <c r="S155" s="363"/>
      <c r="T155" s="364"/>
      <c r="U155" s="365"/>
      <c r="V155" s="220">
        <f>7-(COUNTIF(D153:Q153,"-"))</f>
        <v>4</v>
      </c>
      <c r="X155" s="216">
        <f>X146+V155</f>
        <v>15</v>
      </c>
    </row>
    <row r="156" spans="1:24" ht="18" customHeight="1">
      <c r="A156" s="366"/>
      <c r="B156" s="367" t="str">
        <f>TEXT(B155,"aaa")</f>
        <v>土</v>
      </c>
      <c r="C156" s="368"/>
      <c r="D156" s="369" t="str">
        <f>H154</f>
        <v>船橋60</v>
      </c>
      <c r="E156" s="370" t="str">
        <f>I154</f>
        <v>65習台シ</v>
      </c>
      <c r="F156" s="369" t="str">
        <f>K154</f>
        <v>65アスレタ</v>
      </c>
      <c r="G156" s="370" t="str">
        <f>J154</f>
        <v>佐倉シ65</v>
      </c>
      <c r="H156" s="369" t="str">
        <f>D154</f>
        <v>アスレタ</v>
      </c>
      <c r="I156" s="370" t="str">
        <f>E154</f>
        <v>Duo</v>
      </c>
      <c r="J156" s="369" t="str">
        <f>F154</f>
        <v>コスモス60</v>
      </c>
      <c r="K156" s="370" t="str">
        <f>G154</f>
        <v>佐倉シ60</v>
      </c>
      <c r="L156" s="583"/>
      <c r="M156" s="584"/>
      <c r="N156" s="784"/>
      <c r="O156" s="785"/>
      <c r="P156" s="784"/>
      <c r="Q156" s="785"/>
      <c r="R156" s="373" t="s">
        <v>226</v>
      </c>
      <c r="S156" s="374" t="str">
        <f>G154</f>
        <v>佐倉シ60</v>
      </c>
      <c r="T156" s="344"/>
      <c r="U156" s="375"/>
      <c r="V156" s="221"/>
    </row>
    <row r="157" spans="1:24" ht="18.75" customHeight="1">
      <c r="A157" s="395" t="s">
        <v>341</v>
      </c>
      <c r="B157" s="340"/>
      <c r="C157" s="341"/>
      <c r="D157" s="790">
        <v>0.40277777777777779</v>
      </c>
      <c r="E157" s="791"/>
      <c r="F157" s="788">
        <f>D157+"0:60"</f>
        <v>0.44444444444444448</v>
      </c>
      <c r="G157" s="789"/>
      <c r="H157" s="788">
        <f>F157+"0:60"</f>
        <v>0.48611111111111116</v>
      </c>
      <c r="I157" s="789"/>
      <c r="J157" s="788">
        <f>H157+"0:60"</f>
        <v>0.52777777777777779</v>
      </c>
      <c r="K157" s="789"/>
      <c r="L157" s="794" t="s">
        <v>82</v>
      </c>
      <c r="M157" s="795"/>
      <c r="N157" s="792" t="s">
        <v>82</v>
      </c>
      <c r="O157" s="793"/>
      <c r="P157" s="792" t="s">
        <v>82</v>
      </c>
      <c r="Q157" s="793"/>
      <c r="R157" s="342" t="s">
        <v>15</v>
      </c>
      <c r="S157" s="343"/>
      <c r="T157" s="344"/>
      <c r="U157" s="345"/>
      <c r="V157" s="220"/>
    </row>
    <row r="158" spans="1:24" ht="18.75" customHeight="1">
      <c r="A158" s="389" t="s">
        <v>622</v>
      </c>
      <c r="B158" s="347"/>
      <c r="C158" s="348" t="s">
        <v>143</v>
      </c>
      <c r="D158" s="349" t="s">
        <v>322</v>
      </c>
      <c r="E158" s="399" t="s">
        <v>461</v>
      </c>
      <c r="F158" s="349" t="s">
        <v>326</v>
      </c>
      <c r="G158" s="399" t="s">
        <v>165</v>
      </c>
      <c r="H158" s="349" t="s">
        <v>200</v>
      </c>
      <c r="I158" s="399" t="s">
        <v>164</v>
      </c>
      <c r="J158" s="349" t="s">
        <v>163</v>
      </c>
      <c r="K158" s="399" t="s">
        <v>307</v>
      </c>
      <c r="L158" s="349"/>
      <c r="M158" s="399"/>
      <c r="N158" s="349"/>
      <c r="O158" s="399"/>
      <c r="P158" s="349"/>
      <c r="Q158" s="399"/>
      <c r="R158" s="352" t="s">
        <v>14</v>
      </c>
      <c r="S158" s="353" t="str">
        <f>K158</f>
        <v>八千代60</v>
      </c>
      <c r="T158" s="354"/>
      <c r="U158" s="355"/>
      <c r="V158" s="220"/>
    </row>
    <row r="159" spans="1:24" ht="18.75" customHeight="1">
      <c r="A159" s="356" t="s">
        <v>610</v>
      </c>
      <c r="B159" s="357">
        <v>46081</v>
      </c>
      <c r="C159" s="358" t="s">
        <v>387</v>
      </c>
      <c r="D159" s="380"/>
      <c r="E159" s="381"/>
      <c r="F159" s="359"/>
      <c r="G159" s="381"/>
      <c r="H159" s="380"/>
      <c r="I159" s="381"/>
      <c r="J159" s="380"/>
      <c r="K159" s="381"/>
      <c r="L159" s="359"/>
      <c r="M159" s="360"/>
      <c r="N159" s="359"/>
      <c r="O159" s="361"/>
      <c r="P159" s="359"/>
      <c r="Q159" s="361"/>
      <c r="R159" s="362"/>
      <c r="S159" s="363"/>
      <c r="T159" s="364"/>
      <c r="U159" s="365"/>
      <c r="V159" s="220">
        <f>7-(COUNTIF(D157:Q157,"-"))</f>
        <v>4</v>
      </c>
      <c r="X159" s="216">
        <f>X155+V159</f>
        <v>19</v>
      </c>
    </row>
    <row r="160" spans="1:24" ht="18" customHeight="1">
      <c r="A160" s="366"/>
      <c r="B160" s="367" t="str">
        <f>TEXT(B159,"aaa")</f>
        <v>土</v>
      </c>
      <c r="C160" s="368"/>
      <c r="D160" s="369" t="str">
        <f>I158</f>
        <v>東京60</v>
      </c>
      <c r="E160" s="370" t="str">
        <f>H158</f>
        <v>千葉60</v>
      </c>
      <c r="F160" s="369" t="str">
        <f>J158</f>
        <v>習台シ60</v>
      </c>
      <c r="G160" s="370" t="str">
        <f>K158</f>
        <v>八千代60</v>
      </c>
      <c r="H160" s="369" t="str">
        <f>D158</f>
        <v>古河シ65</v>
      </c>
      <c r="I160" s="370" t="str">
        <f>E158</f>
        <v>千葉65</v>
      </c>
      <c r="J160" s="369" t="str">
        <f>G158</f>
        <v>古河シ60</v>
      </c>
      <c r="K160" s="370" t="str">
        <f>F158</f>
        <v>龍子会60</v>
      </c>
      <c r="L160" s="371"/>
      <c r="M160" s="372"/>
      <c r="N160" s="784"/>
      <c r="O160" s="785"/>
      <c r="P160" s="784"/>
      <c r="Q160" s="785"/>
      <c r="R160" s="373" t="s">
        <v>226</v>
      </c>
      <c r="S160" s="374" t="str">
        <f>F158</f>
        <v>龍子会60</v>
      </c>
      <c r="T160" s="344"/>
      <c r="U160" s="375"/>
      <c r="V160" s="221"/>
    </row>
    <row r="161" spans="1:24" ht="18.75" customHeight="1">
      <c r="A161" s="395" t="s">
        <v>341</v>
      </c>
      <c r="B161" s="710" t="s">
        <v>623</v>
      </c>
      <c r="C161" s="711" t="s">
        <v>624</v>
      </c>
      <c r="D161" s="790">
        <v>0.40277777777777779</v>
      </c>
      <c r="E161" s="791"/>
      <c r="F161" s="788">
        <f>D161+"0:65"</f>
        <v>0.44791666666666669</v>
      </c>
      <c r="G161" s="789"/>
      <c r="H161" s="788">
        <f>F161+"0:65"</f>
        <v>0.49305555555555558</v>
      </c>
      <c r="I161" s="789"/>
      <c r="J161" s="794" t="s">
        <v>82</v>
      </c>
      <c r="K161" s="795"/>
      <c r="L161" s="794" t="s">
        <v>82</v>
      </c>
      <c r="M161" s="795"/>
      <c r="N161" s="792" t="s">
        <v>82</v>
      </c>
      <c r="O161" s="793"/>
      <c r="P161" s="792" t="s">
        <v>82</v>
      </c>
      <c r="Q161" s="793"/>
      <c r="R161" s="342" t="s">
        <v>15</v>
      </c>
      <c r="S161" s="343"/>
      <c r="T161" s="344"/>
      <c r="U161" s="345"/>
      <c r="V161" s="220"/>
    </row>
    <row r="162" spans="1:24" ht="18.75" customHeight="1">
      <c r="A162" s="385" t="s">
        <v>622</v>
      </c>
      <c r="B162" s="712" t="s">
        <v>625</v>
      </c>
      <c r="C162" s="535" t="s">
        <v>143</v>
      </c>
      <c r="D162" s="349" t="s">
        <v>479</v>
      </c>
      <c r="E162" s="399" t="s">
        <v>199</v>
      </c>
      <c r="F162" s="349" t="s">
        <v>128</v>
      </c>
      <c r="G162" s="399" t="s">
        <v>195</v>
      </c>
      <c r="H162" s="349" t="s">
        <v>196</v>
      </c>
      <c r="I162" s="399" t="s">
        <v>584</v>
      </c>
      <c r="J162" s="349"/>
      <c r="K162" s="399"/>
      <c r="L162" s="349"/>
      <c r="M162" s="399"/>
      <c r="N162" s="349"/>
      <c r="O162" s="399"/>
      <c r="P162" s="349"/>
      <c r="Q162" s="399"/>
      <c r="R162" s="352" t="s">
        <v>347</v>
      </c>
      <c r="S162" s="353" t="str">
        <f>E164</f>
        <v>コスモス50</v>
      </c>
      <c r="T162" s="354"/>
      <c r="U162" s="355"/>
      <c r="V162" s="220"/>
    </row>
    <row r="163" spans="1:24" ht="18.75" customHeight="1">
      <c r="A163" s="356" t="s">
        <v>610</v>
      </c>
      <c r="B163" s="357">
        <v>46081</v>
      </c>
      <c r="C163" s="358" t="s">
        <v>336</v>
      </c>
      <c r="D163" s="380"/>
      <c r="E163" s="381"/>
      <c r="F163" s="359"/>
      <c r="G163" s="381"/>
      <c r="H163" s="380"/>
      <c r="I163" s="381"/>
      <c r="J163" s="359"/>
      <c r="K163" s="360"/>
      <c r="L163" s="359"/>
      <c r="M163" s="360"/>
      <c r="N163" s="359"/>
      <c r="O163" s="361"/>
      <c r="P163" s="359"/>
      <c r="Q163" s="361"/>
      <c r="R163" s="362" t="s">
        <v>585</v>
      </c>
      <c r="S163" s="363" t="str">
        <f>G164</f>
        <v>55袖ヶ浦シ</v>
      </c>
      <c r="T163" s="364"/>
      <c r="U163" s="365"/>
      <c r="V163" s="220">
        <f>7-(COUNTIF(D161:Q161,"-"))</f>
        <v>3</v>
      </c>
      <c r="X163" s="216">
        <f>X159+V163</f>
        <v>22</v>
      </c>
    </row>
    <row r="164" spans="1:24" ht="18" customHeight="1">
      <c r="A164" s="366"/>
      <c r="B164" s="367" t="str">
        <f>TEXT(B163,"aaa")</f>
        <v>土</v>
      </c>
      <c r="C164" s="368"/>
      <c r="D164" s="369" t="str">
        <f>H162</f>
        <v>50花園</v>
      </c>
      <c r="E164" s="370" t="str">
        <f>I162</f>
        <v>コスモス50</v>
      </c>
      <c r="F164" s="369" t="str">
        <f>D162</f>
        <v>市船OB50</v>
      </c>
      <c r="G164" s="370" t="str">
        <f>E162</f>
        <v>55袖ヶ浦シ</v>
      </c>
      <c r="H164" s="369" t="str">
        <f>F162</f>
        <v>55CE-B</v>
      </c>
      <c r="I164" s="370" t="str">
        <f>G162</f>
        <v>大木戸50</v>
      </c>
      <c r="J164" s="371"/>
      <c r="K164" s="372"/>
      <c r="L164" s="371"/>
      <c r="M164" s="372"/>
      <c r="N164" s="784"/>
      <c r="O164" s="785"/>
      <c r="P164" s="784"/>
      <c r="Q164" s="785"/>
      <c r="R164" s="373" t="s">
        <v>586</v>
      </c>
      <c r="S164" s="374" t="str">
        <f>I164</f>
        <v>大木戸50</v>
      </c>
      <c r="T164" s="344"/>
      <c r="U164" s="375"/>
      <c r="V164" s="221"/>
    </row>
    <row r="165" spans="1:24" ht="19.2" customHeight="1">
      <c r="A165" s="395" t="s">
        <v>341</v>
      </c>
      <c r="B165" s="340"/>
      <c r="C165" s="341"/>
      <c r="D165" s="790">
        <v>0.40277777777777779</v>
      </c>
      <c r="E165" s="791"/>
      <c r="F165" s="788">
        <f>D165+"0:60"</f>
        <v>0.44444444444444448</v>
      </c>
      <c r="G165" s="789"/>
      <c r="H165" s="788">
        <f>F165+"0:60"</f>
        <v>0.48611111111111116</v>
      </c>
      <c r="I165" s="789"/>
      <c r="J165" s="788">
        <f>H165+"0:60"</f>
        <v>0.52777777777777779</v>
      </c>
      <c r="K165" s="789"/>
      <c r="L165" s="794" t="s">
        <v>82</v>
      </c>
      <c r="M165" s="795"/>
      <c r="N165" s="786" t="s">
        <v>82</v>
      </c>
      <c r="O165" s="787"/>
      <c r="P165" s="786" t="s">
        <v>82</v>
      </c>
      <c r="Q165" s="787"/>
      <c r="R165" s="342" t="s">
        <v>15</v>
      </c>
      <c r="S165" s="343"/>
      <c r="T165" s="344"/>
      <c r="U165" s="345"/>
      <c r="V165" s="220"/>
    </row>
    <row r="166" spans="1:24" ht="18.75" customHeight="1">
      <c r="A166" s="389" t="s">
        <v>604</v>
      </c>
      <c r="B166" s="347"/>
      <c r="C166" s="348" t="s">
        <v>143</v>
      </c>
      <c r="D166" s="349" t="s">
        <v>160</v>
      </c>
      <c r="E166" s="399" t="s">
        <v>318</v>
      </c>
      <c r="F166" s="349" t="s">
        <v>97</v>
      </c>
      <c r="G166" s="399" t="s">
        <v>182</v>
      </c>
      <c r="H166" s="349" t="s">
        <v>156</v>
      </c>
      <c r="I166" s="399" t="s">
        <v>325</v>
      </c>
      <c r="J166" s="349" t="s">
        <v>279</v>
      </c>
      <c r="K166" s="399" t="s">
        <v>278</v>
      </c>
      <c r="L166" s="349"/>
      <c r="M166" s="399"/>
      <c r="N166" s="349"/>
      <c r="O166" s="399"/>
      <c r="P166" s="349"/>
      <c r="Q166" s="399"/>
      <c r="R166" s="352" t="s">
        <v>14</v>
      </c>
      <c r="S166" s="353" t="str">
        <f>J166</f>
        <v>45トキガネ</v>
      </c>
      <c r="T166" s="354"/>
      <c r="U166" s="355"/>
      <c r="V166" s="220"/>
    </row>
    <row r="167" spans="1:24" ht="18.75" customHeight="1">
      <c r="A167" s="356"/>
      <c r="B167" s="357">
        <v>46081</v>
      </c>
      <c r="C167" s="358" t="s">
        <v>388</v>
      </c>
      <c r="D167" s="380"/>
      <c r="E167" s="381"/>
      <c r="F167" s="359"/>
      <c r="G167" s="381"/>
      <c r="H167" s="380"/>
      <c r="I167" s="381"/>
      <c r="J167" s="359"/>
      <c r="K167" s="361"/>
      <c r="L167" s="359"/>
      <c r="M167" s="360"/>
      <c r="N167" s="359"/>
      <c r="O167" s="361"/>
      <c r="P167" s="359"/>
      <c r="Q167" s="361"/>
      <c r="R167" s="362"/>
      <c r="S167" s="363"/>
      <c r="T167" s="364"/>
      <c r="U167" s="365"/>
      <c r="V167" s="220">
        <f>7-(COUNTIF(D165:Q165,"-"))</f>
        <v>4</v>
      </c>
      <c r="X167" s="216">
        <f>X163+V167</f>
        <v>26</v>
      </c>
    </row>
    <row r="168" spans="1:24" ht="18" customHeight="1">
      <c r="A168" s="366"/>
      <c r="B168" s="367" t="str">
        <f>TEXT(B167,"aaa")</f>
        <v>土</v>
      </c>
      <c r="C168" s="368"/>
      <c r="D168" s="782" t="str">
        <f>I166</f>
        <v>緑町シ</v>
      </c>
      <c r="E168" s="783"/>
      <c r="F168" s="782" t="str">
        <f>K166</f>
        <v>MCFC40</v>
      </c>
      <c r="G168" s="783"/>
      <c r="H168" s="782" t="str">
        <f>D166</f>
        <v>55浜野シ</v>
      </c>
      <c r="I168" s="783"/>
      <c r="J168" s="782" t="str">
        <f>G166</f>
        <v>浦安シ40</v>
      </c>
      <c r="K168" s="783"/>
      <c r="L168" s="371"/>
      <c r="M168" s="372"/>
      <c r="N168" s="784"/>
      <c r="O168" s="785"/>
      <c r="P168" s="784"/>
      <c r="Q168" s="785"/>
      <c r="R168" s="373" t="s">
        <v>226</v>
      </c>
      <c r="S168" s="374" t="str">
        <f>F166</f>
        <v>トキガネ</v>
      </c>
      <c r="T168" s="344"/>
      <c r="U168" s="375"/>
      <c r="V168" s="221"/>
    </row>
    <row r="169" spans="1:24" ht="18.75" customHeight="1">
      <c r="A169" s="395" t="s">
        <v>341</v>
      </c>
      <c r="B169" s="710" t="s">
        <v>623</v>
      </c>
      <c r="C169" s="711" t="s">
        <v>624</v>
      </c>
      <c r="D169" s="790">
        <v>0.40277777777777779</v>
      </c>
      <c r="E169" s="791"/>
      <c r="F169" s="788">
        <f>D169+"0:65"</f>
        <v>0.44791666666666669</v>
      </c>
      <c r="G169" s="789"/>
      <c r="H169" s="788">
        <f>F169+"0:65"</f>
        <v>0.49305555555555558</v>
      </c>
      <c r="I169" s="789"/>
      <c r="J169" s="794" t="s">
        <v>82</v>
      </c>
      <c r="K169" s="795"/>
      <c r="L169" s="794" t="s">
        <v>82</v>
      </c>
      <c r="M169" s="795"/>
      <c r="N169" s="792" t="s">
        <v>82</v>
      </c>
      <c r="O169" s="793"/>
      <c r="P169" s="792" t="s">
        <v>82</v>
      </c>
      <c r="Q169" s="793"/>
      <c r="R169" s="342" t="s">
        <v>15</v>
      </c>
      <c r="S169" s="343"/>
      <c r="T169" s="344"/>
      <c r="U169" s="345"/>
      <c r="V169" s="220"/>
    </row>
    <row r="170" spans="1:24" ht="18.75" customHeight="1">
      <c r="A170" s="713" t="s">
        <v>612</v>
      </c>
      <c r="B170" s="712" t="s">
        <v>625</v>
      </c>
      <c r="C170" s="535" t="s">
        <v>143</v>
      </c>
      <c r="D170" s="349" t="s">
        <v>193</v>
      </c>
      <c r="E170" s="399" t="s">
        <v>159</v>
      </c>
      <c r="F170" s="349" t="s">
        <v>277</v>
      </c>
      <c r="G170" s="399" t="s">
        <v>185</v>
      </c>
      <c r="H170" s="349" t="s">
        <v>191</v>
      </c>
      <c r="I170" s="399" t="s">
        <v>468</v>
      </c>
      <c r="J170" s="349"/>
      <c r="K170" s="399"/>
      <c r="L170" s="349"/>
      <c r="M170" s="399"/>
      <c r="N170" s="349"/>
      <c r="O170" s="399"/>
      <c r="P170" s="349"/>
      <c r="Q170" s="399"/>
      <c r="R170" s="352" t="s">
        <v>347</v>
      </c>
      <c r="S170" s="353" t="str">
        <f>E172</f>
        <v>花園40</v>
      </c>
      <c r="T170" s="354"/>
      <c r="U170" s="355"/>
      <c r="V170" s="220"/>
    </row>
    <row r="171" spans="1:24" ht="18.75" customHeight="1">
      <c r="A171" s="356"/>
      <c r="B171" s="357">
        <v>46081</v>
      </c>
      <c r="C171" s="358" t="s">
        <v>9</v>
      </c>
      <c r="D171" s="380"/>
      <c r="E171" s="381"/>
      <c r="F171" s="359"/>
      <c r="G171" s="381"/>
      <c r="H171" s="380"/>
      <c r="I171" s="381"/>
      <c r="J171" s="359"/>
      <c r="K171" s="360"/>
      <c r="L171" s="359"/>
      <c r="M171" s="360"/>
      <c r="N171" s="359"/>
      <c r="O171" s="361"/>
      <c r="P171" s="359"/>
      <c r="Q171" s="361"/>
      <c r="R171" s="362" t="s">
        <v>585</v>
      </c>
      <c r="S171" s="363" t="str">
        <f>G172</f>
        <v>佐倉シ50</v>
      </c>
      <c r="T171" s="364"/>
      <c r="U171" s="365"/>
      <c r="V171" s="220">
        <f>7-(COUNTIF(D169:Q169,"-"))</f>
        <v>3</v>
      </c>
      <c r="X171" s="216">
        <f>X167+V171</f>
        <v>29</v>
      </c>
    </row>
    <row r="172" spans="1:24" ht="18" customHeight="1">
      <c r="A172" s="366"/>
      <c r="B172" s="367" t="str">
        <f>TEXT(B171,"aaa")</f>
        <v>土</v>
      </c>
      <c r="C172" s="368"/>
      <c r="D172" s="369" t="str">
        <f>H170</f>
        <v>八千代40</v>
      </c>
      <c r="E172" s="370" t="str">
        <f>I170</f>
        <v>花園40</v>
      </c>
      <c r="F172" s="369" t="str">
        <f>D170</f>
        <v>55船橋</v>
      </c>
      <c r="G172" s="370" t="str">
        <f>E170</f>
        <v>佐倉シ50</v>
      </c>
      <c r="H172" s="369" t="str">
        <f>F170</f>
        <v>MVCC</v>
      </c>
      <c r="I172" s="370" t="str">
        <f>G170</f>
        <v>商大ク40</v>
      </c>
      <c r="J172" s="371"/>
      <c r="K172" s="372"/>
      <c r="L172" s="371"/>
      <c r="M172" s="372"/>
      <c r="N172" s="784"/>
      <c r="O172" s="785"/>
      <c r="P172" s="784"/>
      <c r="Q172" s="785"/>
      <c r="R172" s="373" t="s">
        <v>586</v>
      </c>
      <c r="S172" s="374" t="str">
        <f>I172</f>
        <v>商大ク40</v>
      </c>
      <c r="T172" s="344"/>
      <c r="U172" s="375"/>
      <c r="V172" s="221"/>
    </row>
    <row r="173" spans="1:24" ht="16.2" customHeight="1">
      <c r="A173" s="395" t="s">
        <v>341</v>
      </c>
      <c r="B173" s="695" t="s">
        <v>606</v>
      </c>
      <c r="C173" s="341"/>
      <c r="D173" s="790">
        <v>0.40277777777777779</v>
      </c>
      <c r="E173" s="791"/>
      <c r="F173" s="788">
        <f>D173+"0:60"</f>
        <v>0.44444444444444448</v>
      </c>
      <c r="G173" s="789"/>
      <c r="H173" s="788">
        <f>F173+"0:60"</f>
        <v>0.48611111111111116</v>
      </c>
      <c r="I173" s="789"/>
      <c r="J173" s="788">
        <f>H173+"0:60"</f>
        <v>0.52777777777777779</v>
      </c>
      <c r="K173" s="789"/>
      <c r="L173" s="794" t="s">
        <v>82</v>
      </c>
      <c r="M173" s="795"/>
      <c r="N173" s="792" t="s">
        <v>82</v>
      </c>
      <c r="O173" s="793"/>
      <c r="P173" s="792" t="s">
        <v>82</v>
      </c>
      <c r="Q173" s="793"/>
      <c r="R173" s="342" t="s">
        <v>15</v>
      </c>
      <c r="S173" s="343"/>
      <c r="T173" s="344"/>
      <c r="U173" s="345"/>
      <c r="V173" s="220"/>
    </row>
    <row r="174" spans="1:24" ht="16.2" customHeight="1">
      <c r="A174" s="356" t="s">
        <v>610</v>
      </c>
      <c r="B174" s="356" t="s">
        <v>610</v>
      </c>
      <c r="C174" s="348" t="s">
        <v>143</v>
      </c>
      <c r="D174" s="349" t="s">
        <v>184</v>
      </c>
      <c r="E174" s="399" t="s">
        <v>183</v>
      </c>
      <c r="F174" s="349" t="s">
        <v>473</v>
      </c>
      <c r="G174" s="399" t="s">
        <v>302</v>
      </c>
      <c r="H174" s="349" t="s">
        <v>147</v>
      </c>
      <c r="I174" s="399" t="s">
        <v>152</v>
      </c>
      <c r="J174" s="349" t="s">
        <v>194</v>
      </c>
      <c r="K174" s="399" t="s">
        <v>198</v>
      </c>
      <c r="L174" s="579"/>
      <c r="M174" s="580"/>
      <c r="N174" s="349"/>
      <c r="O174" s="399"/>
      <c r="P174" s="349"/>
      <c r="Q174" s="399"/>
      <c r="R174" s="352" t="s">
        <v>14</v>
      </c>
      <c r="S174" s="353" t="str">
        <f>K174</f>
        <v>マクハリ50</v>
      </c>
      <c r="T174" s="354"/>
      <c r="U174" s="355"/>
      <c r="V174" s="220"/>
    </row>
    <row r="175" spans="1:24" ht="16.2" customHeight="1">
      <c r="A175" s="407" t="s">
        <v>504</v>
      </c>
      <c r="B175" s="357">
        <v>46082</v>
      </c>
      <c r="C175" s="379" t="s">
        <v>142</v>
      </c>
      <c r="D175" s="382" t="s">
        <v>525</v>
      </c>
      <c r="E175" s="383"/>
      <c r="F175" s="382" t="s">
        <v>526</v>
      </c>
      <c r="G175" s="383"/>
      <c r="H175" s="382" t="s">
        <v>527</v>
      </c>
      <c r="I175" s="383"/>
      <c r="J175" s="382" t="s">
        <v>528</v>
      </c>
      <c r="K175" s="383"/>
      <c r="L175" s="581"/>
      <c r="M175" s="582"/>
      <c r="N175" s="359"/>
      <c r="O175" s="361"/>
      <c r="P175" s="359"/>
      <c r="Q175" s="361"/>
      <c r="R175" s="362"/>
      <c r="S175" s="363"/>
      <c r="T175" s="364"/>
      <c r="U175" s="365"/>
      <c r="V175" s="220">
        <f>7-(COUNTIF(D173:Q173,"-"))</f>
        <v>4</v>
      </c>
      <c r="W175" s="216">
        <f>W150+V175</f>
        <v>80</v>
      </c>
      <c r="X175" s="216"/>
    </row>
    <row r="176" spans="1:24" ht="15.6" customHeight="1">
      <c r="A176" s="366"/>
      <c r="B176" s="367" t="str">
        <f>TEXT(B175,"aaa")</f>
        <v>日</v>
      </c>
      <c r="C176" s="368"/>
      <c r="D176" s="369" t="str">
        <f>H174</f>
        <v>MITシニア</v>
      </c>
      <c r="E176" s="370" t="str">
        <f>H174&amp;","&amp;I174</f>
        <v>MITシニア,マクハリ40</v>
      </c>
      <c r="F176" s="369" t="str">
        <f>J174</f>
        <v>Y-AJA50</v>
      </c>
      <c r="G176" s="370" t="str">
        <f>J174&amp;","&amp;K174</f>
        <v>Y-AJA50,マクハリ50</v>
      </c>
      <c r="H176" s="369" t="str">
        <f>D174</f>
        <v>袖ヶ浦シ40</v>
      </c>
      <c r="I176" s="370" t="str">
        <f>D174&amp;","&amp;E174</f>
        <v>袖ヶ浦シ40,習台シ40</v>
      </c>
      <c r="J176" s="369" t="str">
        <f>F174</f>
        <v>フォルテ50</v>
      </c>
      <c r="K176" s="370" t="str">
        <f>F174&amp;","&amp;G174</f>
        <v>フォルテ50,浜野シ50</v>
      </c>
      <c r="L176" s="583"/>
      <c r="M176" s="584"/>
      <c r="N176" s="784"/>
      <c r="O176" s="785"/>
      <c r="P176" s="784"/>
      <c r="Q176" s="785"/>
      <c r="R176" s="373" t="s">
        <v>226</v>
      </c>
      <c r="S176" s="374" t="str">
        <f>G174</f>
        <v>浜野シ50</v>
      </c>
      <c r="T176" s="344"/>
      <c r="U176" s="375"/>
      <c r="V176" s="221"/>
    </row>
    <row r="177" spans="1:24" ht="16.2" customHeight="1">
      <c r="A177" s="395" t="s">
        <v>341</v>
      </c>
      <c r="B177" s="340"/>
      <c r="C177" s="341"/>
      <c r="D177" s="790">
        <v>0.40277777777777779</v>
      </c>
      <c r="E177" s="791"/>
      <c r="F177" s="788">
        <f>D177+"0:65"</f>
        <v>0.44791666666666669</v>
      </c>
      <c r="G177" s="789"/>
      <c r="H177" s="788">
        <f>F177+"0:65"</f>
        <v>0.49305555555555558</v>
      </c>
      <c r="I177" s="789"/>
      <c r="J177" s="794" t="s">
        <v>82</v>
      </c>
      <c r="K177" s="795"/>
      <c r="L177" s="794" t="s">
        <v>82</v>
      </c>
      <c r="M177" s="795"/>
      <c r="N177" s="786" t="s">
        <v>82</v>
      </c>
      <c r="O177" s="787"/>
      <c r="P177" s="786" t="s">
        <v>82</v>
      </c>
      <c r="Q177" s="787"/>
      <c r="R177" s="342" t="s">
        <v>15</v>
      </c>
      <c r="S177" s="343"/>
      <c r="T177" s="344"/>
      <c r="U177" s="345"/>
      <c r="V177" s="220"/>
    </row>
    <row r="178" spans="1:24" ht="16.2" customHeight="1">
      <c r="A178" s="389" t="s">
        <v>622</v>
      </c>
      <c r="B178" s="347"/>
      <c r="C178" s="348" t="s">
        <v>143</v>
      </c>
      <c r="D178" s="349" t="s">
        <v>158</v>
      </c>
      <c r="E178" s="399" t="s">
        <v>197</v>
      </c>
      <c r="F178" s="349" t="s">
        <v>458</v>
      </c>
      <c r="G178" s="399" t="s">
        <v>459</v>
      </c>
      <c r="H178" s="349" t="s">
        <v>207</v>
      </c>
      <c r="I178" s="399" t="s">
        <v>330</v>
      </c>
      <c r="J178" s="349"/>
      <c r="K178" s="399"/>
      <c r="L178" s="349"/>
      <c r="M178" s="399"/>
      <c r="N178" s="349"/>
      <c r="O178" s="399"/>
      <c r="P178" s="349"/>
      <c r="Q178" s="399"/>
      <c r="R178" s="352" t="s">
        <v>347</v>
      </c>
      <c r="S178" s="353" t="str">
        <f>E180</f>
        <v>九十九50</v>
      </c>
      <c r="T178" s="354"/>
      <c r="U178" s="355"/>
      <c r="V178" s="220"/>
    </row>
    <row r="179" spans="1:24" ht="16.2" customHeight="1">
      <c r="A179" s="356" t="s">
        <v>610</v>
      </c>
      <c r="B179" s="357">
        <v>46082</v>
      </c>
      <c r="C179" s="358" t="s">
        <v>10</v>
      </c>
      <c r="D179" s="380"/>
      <c r="E179" s="381"/>
      <c r="F179" s="359"/>
      <c r="G179" s="381"/>
      <c r="H179" s="380"/>
      <c r="I179" s="381"/>
      <c r="J179" s="359"/>
      <c r="K179" s="360"/>
      <c r="L179" s="359"/>
      <c r="M179" s="360"/>
      <c r="N179" s="359"/>
      <c r="O179" s="361"/>
      <c r="P179" s="359"/>
      <c r="Q179" s="361"/>
      <c r="R179" s="362" t="s">
        <v>585</v>
      </c>
      <c r="S179" s="363" t="str">
        <f>G180</f>
        <v>55千葉</v>
      </c>
      <c r="T179" s="364"/>
      <c r="U179" s="365"/>
      <c r="V179" s="220">
        <f>7-(COUNTIF(D177:Q177,"-"))</f>
        <v>3</v>
      </c>
      <c r="X179" s="216">
        <f>X171+V179</f>
        <v>32</v>
      </c>
    </row>
    <row r="180" spans="1:24" ht="16.2" customHeight="1">
      <c r="A180" s="366"/>
      <c r="B180" s="367" t="str">
        <f>TEXT(B179,"aaa")</f>
        <v>日</v>
      </c>
      <c r="C180" s="368"/>
      <c r="D180" s="369" t="str">
        <f>H178</f>
        <v>東京50</v>
      </c>
      <c r="E180" s="370" t="str">
        <f>I178</f>
        <v>九十九50</v>
      </c>
      <c r="F180" s="369" t="str">
        <f>D178</f>
        <v>習志野50</v>
      </c>
      <c r="G180" s="370" t="str">
        <f>E178</f>
        <v>55千葉</v>
      </c>
      <c r="H180" s="369" t="str">
        <f>G178</f>
        <v>千葉70</v>
      </c>
      <c r="I180" s="370" t="str">
        <f>F178</f>
        <v>古河シ70</v>
      </c>
      <c r="J180" s="371"/>
      <c r="K180" s="372"/>
      <c r="L180" s="371"/>
      <c r="M180" s="372"/>
      <c r="N180" s="784"/>
      <c r="O180" s="785"/>
      <c r="P180" s="784"/>
      <c r="Q180" s="785"/>
      <c r="R180" s="373" t="s">
        <v>586</v>
      </c>
      <c r="S180" s="374" t="str">
        <f>I180</f>
        <v>古河シ70</v>
      </c>
      <c r="T180" s="344"/>
      <c r="U180" s="375"/>
      <c r="V180" s="221"/>
    </row>
    <row r="181" spans="1:24" ht="18.75" customHeight="1">
      <c r="A181" s="395" t="s">
        <v>341</v>
      </c>
      <c r="B181" s="710" t="s">
        <v>623</v>
      </c>
      <c r="C181" s="714" t="s">
        <v>384</v>
      </c>
      <c r="D181" s="790">
        <v>0.40277777777777779</v>
      </c>
      <c r="E181" s="791"/>
      <c r="F181" s="788">
        <f>D181+"0:60"</f>
        <v>0.44444444444444448</v>
      </c>
      <c r="G181" s="789"/>
      <c r="H181" s="788">
        <f>F181+"0:60"</f>
        <v>0.48611111111111116</v>
      </c>
      <c r="I181" s="789"/>
      <c r="J181" s="825">
        <f>H181+"0:60"</f>
        <v>0.52777777777777779</v>
      </c>
      <c r="K181" s="826"/>
      <c r="L181" s="794" t="s">
        <v>82</v>
      </c>
      <c r="M181" s="795"/>
      <c r="N181" s="786" t="s">
        <v>82</v>
      </c>
      <c r="O181" s="787"/>
      <c r="P181" s="786" t="s">
        <v>82</v>
      </c>
      <c r="Q181" s="787"/>
      <c r="R181" s="342" t="s">
        <v>15</v>
      </c>
      <c r="S181" s="343"/>
      <c r="T181" s="344"/>
      <c r="U181" s="345"/>
      <c r="V181" s="220"/>
    </row>
    <row r="182" spans="1:24" ht="18.75" customHeight="1">
      <c r="A182" s="395" t="s">
        <v>342</v>
      </c>
      <c r="B182" s="347"/>
      <c r="C182" s="715" t="s">
        <v>377</v>
      </c>
      <c r="D182" s="349" t="s">
        <v>84</v>
      </c>
      <c r="E182" s="399" t="s">
        <v>148</v>
      </c>
      <c r="F182" s="349" t="s">
        <v>179</v>
      </c>
      <c r="G182" s="399" t="s">
        <v>98</v>
      </c>
      <c r="H182" s="349" t="s">
        <v>204</v>
      </c>
      <c r="I182" s="399" t="s">
        <v>205</v>
      </c>
      <c r="J182" s="349" t="s">
        <v>187</v>
      </c>
      <c r="K182" s="399" t="s">
        <v>83</v>
      </c>
      <c r="L182" s="349"/>
      <c r="M182" s="399"/>
      <c r="N182" s="349"/>
      <c r="O182" s="399"/>
      <c r="P182" s="349"/>
      <c r="Q182" s="399"/>
      <c r="R182" s="352" t="s">
        <v>14</v>
      </c>
      <c r="S182" s="353" t="str">
        <f>J182</f>
        <v>東京40</v>
      </c>
      <c r="T182" s="354"/>
      <c r="U182" s="355"/>
      <c r="V182" s="220"/>
    </row>
    <row r="183" spans="1:24" ht="18.75" customHeight="1">
      <c r="A183" s="356"/>
      <c r="B183" s="357">
        <v>46082</v>
      </c>
      <c r="C183" s="358" t="s">
        <v>13</v>
      </c>
      <c r="D183" s="380"/>
      <c r="E183" s="381"/>
      <c r="F183" s="359"/>
      <c r="G183" s="381"/>
      <c r="H183" s="380"/>
      <c r="I183" s="381"/>
      <c r="J183" s="380"/>
      <c r="K183" s="381"/>
      <c r="L183" s="359"/>
      <c r="M183" s="360"/>
      <c r="N183" s="359"/>
      <c r="O183" s="361"/>
      <c r="P183" s="359"/>
      <c r="Q183" s="361"/>
      <c r="R183" s="362"/>
      <c r="S183" s="363"/>
      <c r="T183" s="364"/>
      <c r="U183" s="365"/>
      <c r="V183" s="220">
        <f>7-(COUNTIF(D181:Q181,"-"))</f>
        <v>4</v>
      </c>
      <c r="X183" s="216">
        <f>X179+V183</f>
        <v>36</v>
      </c>
    </row>
    <row r="184" spans="1:24" ht="18" customHeight="1">
      <c r="A184" s="366"/>
      <c r="B184" s="367" t="str">
        <f>TEXT(B183,"aaa")</f>
        <v>日</v>
      </c>
      <c r="C184" s="368"/>
      <c r="D184" s="782" t="str">
        <f>I182</f>
        <v>商大ク50</v>
      </c>
      <c r="E184" s="783"/>
      <c r="F184" s="782" t="str">
        <f>K182</f>
        <v>ハルオ</v>
      </c>
      <c r="G184" s="783"/>
      <c r="H184" s="782" t="str">
        <f>D182</f>
        <v>カラクテル</v>
      </c>
      <c r="I184" s="783"/>
      <c r="J184" s="782" t="str">
        <f>F182</f>
        <v>Y-AJA40</v>
      </c>
      <c r="K184" s="783"/>
      <c r="L184" s="371"/>
      <c r="M184" s="372"/>
      <c r="N184" s="784"/>
      <c r="O184" s="785"/>
      <c r="P184" s="784"/>
      <c r="Q184" s="785"/>
      <c r="R184" s="373" t="s">
        <v>226</v>
      </c>
      <c r="S184" s="374" t="str">
        <f>G182</f>
        <v>レーベン</v>
      </c>
      <c r="T184" s="344"/>
      <c r="U184" s="375"/>
      <c r="V184" s="221"/>
    </row>
    <row r="185" spans="1:24" ht="19.2" customHeight="1">
      <c r="A185" s="395" t="s">
        <v>341</v>
      </c>
      <c r="B185" s="340"/>
      <c r="C185" s="341"/>
      <c r="D185" s="790">
        <v>0.40277777777777779</v>
      </c>
      <c r="E185" s="791"/>
      <c r="F185" s="788">
        <f>D185+"0:60"</f>
        <v>0.44444444444444448</v>
      </c>
      <c r="G185" s="789"/>
      <c r="H185" s="788">
        <f>F185+"0:60"</f>
        <v>0.48611111111111116</v>
      </c>
      <c r="I185" s="789"/>
      <c r="J185" s="788">
        <f>H185+"0:60"</f>
        <v>0.52777777777777779</v>
      </c>
      <c r="K185" s="789"/>
      <c r="L185" s="794" t="s">
        <v>82</v>
      </c>
      <c r="M185" s="795"/>
      <c r="N185" s="792" t="s">
        <v>82</v>
      </c>
      <c r="O185" s="793"/>
      <c r="P185" s="792" t="s">
        <v>82</v>
      </c>
      <c r="Q185" s="793"/>
      <c r="R185" s="342" t="s">
        <v>15</v>
      </c>
      <c r="S185" s="343"/>
      <c r="T185" s="344"/>
      <c r="U185" s="345"/>
      <c r="V185" s="220"/>
    </row>
    <row r="186" spans="1:24" ht="18.75" customHeight="1">
      <c r="A186" s="385" t="s">
        <v>626</v>
      </c>
      <c r="B186" s="716" t="s">
        <v>619</v>
      </c>
      <c r="C186" s="712" t="s">
        <v>143</v>
      </c>
      <c r="D186" s="349" t="s">
        <v>305</v>
      </c>
      <c r="E186" s="399" t="s">
        <v>206</v>
      </c>
      <c r="F186" s="349" t="s">
        <v>189</v>
      </c>
      <c r="G186" s="399" t="s">
        <v>408</v>
      </c>
      <c r="H186" s="349" t="s">
        <v>155</v>
      </c>
      <c r="I186" s="399" t="s">
        <v>157</v>
      </c>
      <c r="J186" s="349" t="s">
        <v>188</v>
      </c>
      <c r="K186" s="399" t="s">
        <v>298</v>
      </c>
      <c r="L186" s="349"/>
      <c r="M186" s="399"/>
      <c r="N186" s="349"/>
      <c r="O186" s="399"/>
      <c r="P186" s="349"/>
      <c r="Q186" s="399"/>
      <c r="R186" s="352" t="s">
        <v>14</v>
      </c>
      <c r="S186" s="353" t="str">
        <f>K186</f>
        <v>習志野40</v>
      </c>
      <c r="T186" s="354"/>
      <c r="U186" s="355"/>
      <c r="V186" s="220"/>
    </row>
    <row r="187" spans="1:24" ht="18.75" customHeight="1">
      <c r="A187" s="356" t="s">
        <v>620</v>
      </c>
      <c r="B187" s="717">
        <v>46082</v>
      </c>
      <c r="C187" s="718" t="s">
        <v>386</v>
      </c>
      <c r="D187" s="380"/>
      <c r="E187" s="381"/>
      <c r="F187" s="359"/>
      <c r="G187" s="381"/>
      <c r="H187" s="380"/>
      <c r="I187" s="381"/>
      <c r="J187" s="380"/>
      <c r="K187" s="381"/>
      <c r="L187" s="359"/>
      <c r="M187" s="360"/>
      <c r="N187" s="359"/>
      <c r="O187" s="361"/>
      <c r="P187" s="359"/>
      <c r="Q187" s="361"/>
      <c r="R187" s="362"/>
      <c r="S187" s="363"/>
      <c r="T187" s="364"/>
      <c r="U187" s="365"/>
      <c r="V187" s="220">
        <f>7-(COUNTIF(D185:Q185,"-"))</f>
        <v>4</v>
      </c>
      <c r="X187" s="216">
        <f>X183+V187</f>
        <v>40</v>
      </c>
    </row>
    <row r="188" spans="1:24" ht="18" customHeight="1">
      <c r="A188" s="366"/>
      <c r="B188" s="367" t="str">
        <f>TEXT(B187,"aaa")</f>
        <v>日</v>
      </c>
      <c r="C188" s="368"/>
      <c r="D188" s="369" t="str">
        <f>I186</f>
        <v>浦安シ50</v>
      </c>
      <c r="E188" s="370" t="str">
        <f>H186</f>
        <v>古河シ50</v>
      </c>
      <c r="F188" s="369" t="str">
        <f>J186</f>
        <v>浜野シ40</v>
      </c>
      <c r="G188" s="370" t="str">
        <f>K186</f>
        <v>習志野40</v>
      </c>
      <c r="H188" s="759" t="str">
        <f>D186</f>
        <v>八千代50</v>
      </c>
      <c r="I188" s="370" t="str">
        <f>E186</f>
        <v>袖ヶ浦シ50</v>
      </c>
      <c r="J188" s="369" t="str">
        <f>F186</f>
        <v>佐倉シ40</v>
      </c>
      <c r="K188" s="370" t="str">
        <f>G186</f>
        <v>ZEAL</v>
      </c>
      <c r="L188" s="371"/>
      <c r="M188" s="372"/>
      <c r="N188" s="784"/>
      <c r="O188" s="785"/>
      <c r="P188" s="784"/>
      <c r="Q188" s="785"/>
      <c r="R188" s="373" t="s">
        <v>226</v>
      </c>
      <c r="S188" s="374" t="str">
        <f>G186</f>
        <v>ZEAL</v>
      </c>
      <c r="T188" s="344"/>
      <c r="U188" s="375"/>
      <c r="V188" s="221"/>
    </row>
    <row r="189" spans="1:24" ht="18.75" customHeight="1">
      <c r="A189" s="395" t="s">
        <v>341</v>
      </c>
      <c r="B189" s="340"/>
      <c r="C189" s="341"/>
      <c r="D189" s="790">
        <v>0.40277777777777779</v>
      </c>
      <c r="E189" s="791"/>
      <c r="F189" s="788">
        <f>D189+"0:60"</f>
        <v>0.44444444444444448</v>
      </c>
      <c r="G189" s="789"/>
      <c r="H189" s="788">
        <f>F189+"0:60"</f>
        <v>0.48611111111111116</v>
      </c>
      <c r="I189" s="789"/>
      <c r="J189" s="788">
        <f>H189+"0:60"</f>
        <v>0.52777777777777779</v>
      </c>
      <c r="K189" s="789"/>
      <c r="L189" s="788">
        <f>J189+"0:60"</f>
        <v>0.56944444444444442</v>
      </c>
      <c r="M189" s="789"/>
      <c r="N189" s="792" t="s">
        <v>82</v>
      </c>
      <c r="O189" s="793"/>
      <c r="P189" s="792" t="s">
        <v>82</v>
      </c>
      <c r="Q189" s="793"/>
      <c r="R189" s="342" t="s">
        <v>15</v>
      </c>
      <c r="S189" s="343"/>
      <c r="T189" s="344"/>
      <c r="U189" s="345"/>
      <c r="V189" s="220"/>
    </row>
    <row r="190" spans="1:24" ht="18.75" customHeight="1">
      <c r="A190" s="385" t="s">
        <v>612</v>
      </c>
      <c r="B190" s="347"/>
      <c r="C190" s="348" t="s">
        <v>143</v>
      </c>
      <c r="D190" s="349" t="s">
        <v>200</v>
      </c>
      <c r="E190" s="399" t="s">
        <v>319</v>
      </c>
      <c r="F190" s="349" t="s">
        <v>322</v>
      </c>
      <c r="G190" s="399" t="s">
        <v>321</v>
      </c>
      <c r="H190" s="349" t="s">
        <v>164</v>
      </c>
      <c r="I190" s="399" t="s">
        <v>307</v>
      </c>
      <c r="J190" s="349" t="s">
        <v>301</v>
      </c>
      <c r="K190" s="399" t="s">
        <v>116</v>
      </c>
      <c r="L190" s="349" t="s">
        <v>549</v>
      </c>
      <c r="M190" s="399" t="s">
        <v>458</v>
      </c>
      <c r="N190" s="349"/>
      <c r="O190" s="399"/>
      <c r="P190" s="349"/>
      <c r="Q190" s="399"/>
      <c r="R190" s="352" t="s">
        <v>14</v>
      </c>
      <c r="S190" s="353" t="str">
        <f>K190</f>
        <v>BAY65</v>
      </c>
      <c r="T190" s="354"/>
      <c r="U190" s="355"/>
      <c r="V190" s="220"/>
    </row>
    <row r="191" spans="1:24" ht="18.75" customHeight="1">
      <c r="A191" s="356"/>
      <c r="B191" s="357">
        <v>46088</v>
      </c>
      <c r="C191" s="358" t="s">
        <v>9</v>
      </c>
      <c r="D191" s="380"/>
      <c r="E191" s="381"/>
      <c r="F191" s="359"/>
      <c r="G191" s="381"/>
      <c r="H191" s="380"/>
      <c r="I191" s="381"/>
      <c r="J191" s="380"/>
      <c r="K191" s="381"/>
      <c r="L191" s="359"/>
      <c r="M191" s="360"/>
      <c r="N191" s="359"/>
      <c r="O191" s="361"/>
      <c r="P191" s="359"/>
      <c r="Q191" s="361"/>
      <c r="R191" s="362" t="s">
        <v>223</v>
      </c>
      <c r="S191" s="363" t="str">
        <f>L190</f>
        <v>AC70W</v>
      </c>
      <c r="T191" s="364"/>
      <c r="U191" s="365"/>
      <c r="V191" s="220">
        <f>7-(COUNTIF(D189:Q189,"-"))</f>
        <v>5</v>
      </c>
      <c r="X191" s="216">
        <f>X187+V191</f>
        <v>45</v>
      </c>
    </row>
    <row r="192" spans="1:24" ht="18" customHeight="1">
      <c r="A192" s="366"/>
      <c r="B192" s="367" t="str">
        <f>TEXT(B191,"aaa")</f>
        <v>土</v>
      </c>
      <c r="C192" s="368"/>
      <c r="D192" s="369" t="str">
        <f>I190</f>
        <v>八千代60</v>
      </c>
      <c r="E192" s="370" t="str">
        <f>I190</f>
        <v>八千代60</v>
      </c>
      <c r="F192" s="369" t="str">
        <f>J190</f>
        <v>習台6570</v>
      </c>
      <c r="G192" s="370" t="str">
        <f>E190</f>
        <v>ACちば</v>
      </c>
      <c r="H192" s="369" t="str">
        <f>D190</f>
        <v>千葉60</v>
      </c>
      <c r="I192" s="370" t="str">
        <f>M190</f>
        <v>古河シ70</v>
      </c>
      <c r="J192" s="369" t="str">
        <f>F190</f>
        <v>古河シ65</v>
      </c>
      <c r="K192" s="370" t="str">
        <f>J192</f>
        <v>古河シ65</v>
      </c>
      <c r="L192" s="371" t="str">
        <f>H190</f>
        <v>東京60</v>
      </c>
      <c r="M192" s="372" t="str">
        <f>H190</f>
        <v>東京60</v>
      </c>
      <c r="N192" s="784"/>
      <c r="O192" s="785"/>
      <c r="P192" s="784"/>
      <c r="Q192" s="785"/>
      <c r="R192" s="373" t="s">
        <v>226</v>
      </c>
      <c r="S192" s="374" t="str">
        <f>G190</f>
        <v>AC65</v>
      </c>
      <c r="T192" s="344"/>
      <c r="U192" s="375"/>
      <c r="V192" s="221"/>
    </row>
    <row r="193" spans="1:24" ht="16.2" customHeight="1">
      <c r="A193" s="395" t="s">
        <v>341</v>
      </c>
      <c r="B193" s="695" t="s">
        <v>606</v>
      </c>
      <c r="C193" s="714" t="s">
        <v>623</v>
      </c>
      <c r="D193" s="790">
        <v>0.33333333333333331</v>
      </c>
      <c r="E193" s="791"/>
      <c r="F193" s="788">
        <f>D193+"0:60"</f>
        <v>0.375</v>
      </c>
      <c r="G193" s="789"/>
      <c r="H193" s="788">
        <f>F193+"0:60"</f>
        <v>0.41666666666666669</v>
      </c>
      <c r="I193" s="789"/>
      <c r="J193" s="788">
        <f>H193+"0:60"</f>
        <v>0.45833333333333337</v>
      </c>
      <c r="K193" s="789"/>
      <c r="L193" s="788">
        <f>J193+"0:60"</f>
        <v>0.5</v>
      </c>
      <c r="M193" s="789"/>
      <c r="N193" s="788">
        <f>L193+"0:60"</f>
        <v>0.54166666666666663</v>
      </c>
      <c r="O193" s="789"/>
      <c r="P193" s="792" t="s">
        <v>82</v>
      </c>
      <c r="Q193" s="793"/>
      <c r="R193" s="342" t="s">
        <v>15</v>
      </c>
      <c r="S193" s="343"/>
      <c r="T193" s="344"/>
      <c r="U193" s="345"/>
      <c r="V193" s="220"/>
    </row>
    <row r="194" spans="1:24" ht="16.2" customHeight="1">
      <c r="A194" s="719" t="s">
        <v>610</v>
      </c>
      <c r="B194" s="720" t="s">
        <v>610</v>
      </c>
      <c r="C194" s="525" t="s">
        <v>505</v>
      </c>
      <c r="D194" s="349" t="s">
        <v>483</v>
      </c>
      <c r="E194" s="399" t="s">
        <v>157</v>
      </c>
      <c r="F194" s="349" t="s">
        <v>309</v>
      </c>
      <c r="G194" s="399" t="s">
        <v>97</v>
      </c>
      <c r="H194" s="349" t="s">
        <v>305</v>
      </c>
      <c r="I194" s="399"/>
      <c r="J194" s="349" t="s">
        <v>182</v>
      </c>
      <c r="K194" s="399"/>
      <c r="L194" s="349"/>
      <c r="M194" s="399"/>
      <c r="N194" s="761"/>
      <c r="O194" s="762"/>
      <c r="P194" s="349"/>
      <c r="Q194" s="399"/>
      <c r="R194" s="352" t="s">
        <v>14</v>
      </c>
      <c r="S194" s="353" t="str">
        <f>J194</f>
        <v>浦安シ40</v>
      </c>
      <c r="T194" s="354"/>
      <c r="U194" s="355"/>
      <c r="V194" s="220"/>
    </row>
    <row r="195" spans="1:24" ht="16.2" customHeight="1">
      <c r="A195" s="407" t="s">
        <v>391</v>
      </c>
      <c r="B195" s="357">
        <v>46089</v>
      </c>
      <c r="C195" s="379" t="s">
        <v>142</v>
      </c>
      <c r="D195" s="382" t="s">
        <v>506</v>
      </c>
      <c r="E195" s="383"/>
      <c r="F195" s="384" t="s">
        <v>507</v>
      </c>
      <c r="G195" s="388"/>
      <c r="H195" s="382" t="s">
        <v>508</v>
      </c>
      <c r="I195" s="383"/>
      <c r="J195" s="384" t="s">
        <v>509</v>
      </c>
      <c r="K195" s="388"/>
      <c r="L195" s="382" t="s">
        <v>510</v>
      </c>
      <c r="M195" s="383"/>
      <c r="N195" s="382" t="s">
        <v>515</v>
      </c>
      <c r="O195" s="383"/>
      <c r="P195" s="359"/>
      <c r="Q195" s="361"/>
      <c r="R195" s="362" t="s">
        <v>145</v>
      </c>
      <c r="S195" s="363" t="str">
        <f>F194</f>
        <v>AKECHI</v>
      </c>
      <c r="T195" s="364"/>
      <c r="U195" s="365"/>
      <c r="V195" s="220">
        <f>7-(COUNTIF(D193:Q193,"-"))</f>
        <v>6</v>
      </c>
      <c r="W195" s="216">
        <f>W175+V195</f>
        <v>86</v>
      </c>
      <c r="X195" s="216"/>
    </row>
    <row r="196" spans="1:24" ht="15.6" customHeight="1">
      <c r="A196" s="356"/>
      <c r="B196" s="367" t="str">
        <f>TEXT(B195,"aaa")</f>
        <v>日</v>
      </c>
      <c r="C196" s="368"/>
      <c r="D196" s="369" t="str">
        <f>H194</f>
        <v>八千代50</v>
      </c>
      <c r="E196" s="370">
        <f>I194</f>
        <v>0</v>
      </c>
      <c r="F196" s="369" t="str">
        <f>J194</f>
        <v>浦安シ40</v>
      </c>
      <c r="G196" s="370">
        <f>K194</f>
        <v>0</v>
      </c>
      <c r="H196" s="369" t="str">
        <f>D194</f>
        <v>Lien50</v>
      </c>
      <c r="I196" s="758" t="str">
        <f>E194</f>
        <v>浦安シ50</v>
      </c>
      <c r="J196" s="759" t="str">
        <f>F194</f>
        <v>AKECHI</v>
      </c>
      <c r="K196" s="370" t="str">
        <f>G194</f>
        <v>トキガネ</v>
      </c>
      <c r="L196" s="371" t="s">
        <v>693</v>
      </c>
      <c r="M196" s="526" t="s">
        <v>694</v>
      </c>
      <c r="N196" s="371" t="s">
        <v>695</v>
      </c>
      <c r="O196" s="526" t="s">
        <v>696</v>
      </c>
      <c r="P196" s="784"/>
      <c r="Q196" s="785"/>
      <c r="R196" s="373" t="s">
        <v>226</v>
      </c>
      <c r="S196" s="760" t="s">
        <v>697</v>
      </c>
      <c r="T196" s="344"/>
      <c r="U196" s="375"/>
      <c r="V196" s="221"/>
    </row>
    <row r="197" spans="1:24" ht="16.2" customHeight="1">
      <c r="A197" s="395" t="s">
        <v>341</v>
      </c>
      <c r="B197" s="695" t="s">
        <v>606</v>
      </c>
      <c r="C197" s="714" t="s">
        <v>623</v>
      </c>
      <c r="D197" s="790">
        <v>0.33333333333333331</v>
      </c>
      <c r="E197" s="791"/>
      <c r="F197" s="788">
        <f>D197+"0:60"</f>
        <v>0.375</v>
      </c>
      <c r="G197" s="789"/>
      <c r="H197" s="788">
        <f>F197+"0:60"</f>
        <v>0.41666666666666669</v>
      </c>
      <c r="I197" s="789"/>
      <c r="J197" s="788">
        <f>H197+"0:60"</f>
        <v>0.45833333333333337</v>
      </c>
      <c r="K197" s="789"/>
      <c r="L197" s="788">
        <f>J197+"0:60"</f>
        <v>0.5</v>
      </c>
      <c r="M197" s="789"/>
      <c r="N197" s="788">
        <f>L197+"0:60"</f>
        <v>0.54166666666666663</v>
      </c>
      <c r="O197" s="789"/>
      <c r="P197" s="786" t="s">
        <v>82</v>
      </c>
      <c r="Q197" s="787"/>
      <c r="R197" s="342" t="s">
        <v>15</v>
      </c>
      <c r="S197" s="343"/>
      <c r="T197" s="344"/>
      <c r="U197" s="345"/>
      <c r="V197" s="220"/>
    </row>
    <row r="198" spans="1:24" ht="16.2" customHeight="1">
      <c r="A198" s="719" t="s">
        <v>610</v>
      </c>
      <c r="B198" s="720" t="s">
        <v>610</v>
      </c>
      <c r="C198" s="525" t="s">
        <v>505</v>
      </c>
      <c r="D198" s="349" t="s">
        <v>204</v>
      </c>
      <c r="E198" s="399"/>
      <c r="F198" s="349" t="s">
        <v>84</v>
      </c>
      <c r="G198" s="399"/>
      <c r="H198" s="349" t="s">
        <v>153</v>
      </c>
      <c r="I198" s="399" t="s">
        <v>206</v>
      </c>
      <c r="J198" s="349" t="s">
        <v>146</v>
      </c>
      <c r="K198" s="399" t="s">
        <v>179</v>
      </c>
      <c r="L198" s="349"/>
      <c r="M198" s="399"/>
      <c r="N198" s="349"/>
      <c r="O198" s="399"/>
      <c r="P198" s="349"/>
      <c r="Q198" s="399"/>
      <c r="R198" s="352" t="s">
        <v>14</v>
      </c>
      <c r="S198" s="353" t="str">
        <f>J198</f>
        <v>船橋40</v>
      </c>
      <c r="T198" s="354"/>
      <c r="U198" s="355"/>
      <c r="V198" s="220"/>
    </row>
    <row r="199" spans="1:24" ht="16.2" customHeight="1">
      <c r="A199" s="407" t="s">
        <v>391</v>
      </c>
      <c r="B199" s="357">
        <v>46089</v>
      </c>
      <c r="C199" s="358" t="s">
        <v>10</v>
      </c>
      <c r="D199" s="382" t="s">
        <v>512</v>
      </c>
      <c r="E199" s="383"/>
      <c r="F199" s="384" t="s">
        <v>513</v>
      </c>
      <c r="G199" s="388"/>
      <c r="H199" s="382" t="s">
        <v>514</v>
      </c>
      <c r="I199" s="383"/>
      <c r="J199" s="384" t="s">
        <v>583</v>
      </c>
      <c r="K199" s="388"/>
      <c r="L199" s="384" t="s">
        <v>511</v>
      </c>
      <c r="M199" s="388"/>
      <c r="N199" s="384" t="s">
        <v>516</v>
      </c>
      <c r="O199" s="388"/>
      <c r="P199" s="359"/>
      <c r="Q199" s="361"/>
      <c r="R199" s="362" t="s">
        <v>145</v>
      </c>
      <c r="S199" s="363" t="str">
        <f>F198</f>
        <v>カラクテル</v>
      </c>
      <c r="T199" s="364"/>
      <c r="U199" s="365"/>
      <c r="V199" s="220">
        <f>7-(COUNTIF(D197:Q197,"-"))</f>
        <v>6</v>
      </c>
      <c r="W199" s="216">
        <f>W195+V199</f>
        <v>92</v>
      </c>
      <c r="X199" s="216"/>
    </row>
    <row r="200" spans="1:24" ht="16.2" customHeight="1">
      <c r="A200" s="356"/>
      <c r="B200" s="367" t="str">
        <f>TEXT(B199,"aaa")</f>
        <v>日</v>
      </c>
      <c r="C200" s="368"/>
      <c r="D200" s="369" t="str">
        <f>H198</f>
        <v>千葉50</v>
      </c>
      <c r="E200" s="370" t="str">
        <f>I198</f>
        <v>袖ヶ浦シ50</v>
      </c>
      <c r="F200" s="369" t="str">
        <f>J198</f>
        <v>船橋40</v>
      </c>
      <c r="G200" s="370" t="str">
        <f>K198</f>
        <v>Y-AJA40</v>
      </c>
      <c r="H200" s="369" t="str">
        <f>D198</f>
        <v>船橋50</v>
      </c>
      <c r="I200" s="758">
        <f>E198</f>
        <v>0</v>
      </c>
      <c r="J200" s="759" t="str">
        <f>F198</f>
        <v>カラクテル</v>
      </c>
      <c r="K200" s="370">
        <f>G198</f>
        <v>0</v>
      </c>
      <c r="L200" s="371" t="s">
        <v>693</v>
      </c>
      <c r="M200" s="526" t="s">
        <v>694</v>
      </c>
      <c r="N200" s="371" t="s">
        <v>695</v>
      </c>
      <c r="O200" s="526" t="s">
        <v>696</v>
      </c>
      <c r="P200" s="784"/>
      <c r="Q200" s="785"/>
      <c r="R200" s="373" t="s">
        <v>226</v>
      </c>
      <c r="S200" s="760" t="s">
        <v>698</v>
      </c>
      <c r="T200" s="344"/>
      <c r="U200" s="375"/>
      <c r="V200" s="221"/>
    </row>
    <row r="201" spans="1:24" ht="16.2" customHeight="1">
      <c r="A201" s="395" t="s">
        <v>341</v>
      </c>
      <c r="B201" s="340"/>
      <c r="C201" s="711" t="s">
        <v>627</v>
      </c>
      <c r="D201" s="790">
        <v>0.40277777777777779</v>
      </c>
      <c r="E201" s="791"/>
      <c r="F201" s="788">
        <f>D201+"0:60"</f>
        <v>0.44444444444444448</v>
      </c>
      <c r="G201" s="789"/>
      <c r="H201" s="788">
        <f>F201+"0:60"</f>
        <v>0.48611111111111116</v>
      </c>
      <c r="I201" s="789"/>
      <c r="J201" s="788">
        <f>H201+"0:60"</f>
        <v>0.52777777777777779</v>
      </c>
      <c r="K201" s="789"/>
      <c r="L201" s="786" t="s">
        <v>82</v>
      </c>
      <c r="M201" s="787"/>
      <c r="N201" s="786" t="s">
        <v>82</v>
      </c>
      <c r="O201" s="787"/>
      <c r="P201" s="786" t="s">
        <v>82</v>
      </c>
      <c r="Q201" s="787"/>
      <c r="R201" s="342" t="s">
        <v>15</v>
      </c>
      <c r="S201" s="343"/>
      <c r="T201" s="344"/>
      <c r="U201" s="345"/>
      <c r="V201" s="220"/>
    </row>
    <row r="202" spans="1:24" ht="16.2" customHeight="1">
      <c r="A202" s="395" t="s">
        <v>342</v>
      </c>
      <c r="B202" s="406" t="s">
        <v>383</v>
      </c>
      <c r="C202" s="348" t="s">
        <v>384</v>
      </c>
      <c r="D202" s="349" t="s">
        <v>177</v>
      </c>
      <c r="E202" s="399" t="s">
        <v>310</v>
      </c>
      <c r="F202" s="349" t="s">
        <v>188</v>
      </c>
      <c r="G202" s="399" t="s">
        <v>278</v>
      </c>
      <c r="H202" s="349" t="s">
        <v>491</v>
      </c>
      <c r="I202" s="399" t="s">
        <v>408</v>
      </c>
      <c r="J202" s="349" t="s">
        <v>317</v>
      </c>
      <c r="K202" s="399" t="s">
        <v>584</v>
      </c>
      <c r="L202" s="349"/>
      <c r="M202" s="399"/>
      <c r="N202" s="349"/>
      <c r="O202" s="399"/>
      <c r="P202" s="349"/>
      <c r="Q202" s="399"/>
      <c r="R202" s="352" t="s">
        <v>14</v>
      </c>
      <c r="S202" s="353" t="str">
        <f>J202</f>
        <v>スクデット</v>
      </c>
      <c r="T202" s="354"/>
      <c r="U202" s="355"/>
      <c r="V202" s="220"/>
    </row>
    <row r="203" spans="1:24" ht="16.2" customHeight="1">
      <c r="A203" s="356"/>
      <c r="B203" s="357">
        <v>46089</v>
      </c>
      <c r="C203" s="358" t="s">
        <v>13</v>
      </c>
      <c r="D203" s="380"/>
      <c r="E203" s="381"/>
      <c r="F203" s="359"/>
      <c r="G203" s="381"/>
      <c r="H203" s="380"/>
      <c r="I203" s="381"/>
      <c r="J203" s="380"/>
      <c r="K203" s="381"/>
      <c r="L203" s="359"/>
      <c r="M203" s="361"/>
      <c r="N203" s="359"/>
      <c r="O203" s="361"/>
      <c r="P203" s="359"/>
      <c r="Q203" s="361"/>
      <c r="R203" s="362"/>
      <c r="S203" s="363"/>
      <c r="T203" s="364"/>
      <c r="U203" s="365"/>
      <c r="V203" s="220">
        <f>7-(COUNTIF(D201:Q201,"-"))</f>
        <v>4</v>
      </c>
      <c r="X203" s="216">
        <f>X191+V203</f>
        <v>49</v>
      </c>
    </row>
    <row r="204" spans="1:24" ht="16.2" customHeight="1">
      <c r="A204" s="366"/>
      <c r="B204" s="367" t="str">
        <f>TEXT(B203,"aaa")</f>
        <v>日</v>
      </c>
      <c r="C204" s="368"/>
      <c r="D204" s="782" t="str">
        <f>I202</f>
        <v>ZEAL</v>
      </c>
      <c r="E204" s="783"/>
      <c r="F204" s="782" t="str">
        <f>K202</f>
        <v>コスモス50</v>
      </c>
      <c r="G204" s="783"/>
      <c r="H204" s="782" t="str">
        <f>D202</f>
        <v>フォルテ40</v>
      </c>
      <c r="I204" s="783"/>
      <c r="J204" s="782" t="str">
        <f>F202</f>
        <v>浜野シ40</v>
      </c>
      <c r="K204" s="783"/>
      <c r="L204" s="784"/>
      <c r="M204" s="785"/>
      <c r="N204" s="784"/>
      <c r="O204" s="785"/>
      <c r="P204" s="784"/>
      <c r="Q204" s="785"/>
      <c r="R204" s="373" t="s">
        <v>226</v>
      </c>
      <c r="S204" s="374" t="str">
        <f>G202</f>
        <v>MCFC40</v>
      </c>
      <c r="T204" s="344"/>
      <c r="U204" s="375"/>
      <c r="V204" s="221"/>
    </row>
    <row r="205" spans="1:24" ht="18.75" customHeight="1">
      <c r="A205" s="339" t="s">
        <v>341</v>
      </c>
      <c r="B205" s="721"/>
      <c r="C205" s="341"/>
      <c r="D205" s="790">
        <v>0.3888888888888889</v>
      </c>
      <c r="E205" s="791"/>
      <c r="F205" s="788">
        <f>D205+"0:60"</f>
        <v>0.43055555555555558</v>
      </c>
      <c r="G205" s="789"/>
      <c r="H205" s="788">
        <f>F205+"0:60"</f>
        <v>0.47222222222222227</v>
      </c>
      <c r="I205" s="789"/>
      <c r="J205" s="788">
        <f>H205+"0:60"</f>
        <v>0.51388888888888895</v>
      </c>
      <c r="K205" s="789"/>
      <c r="L205" s="788">
        <f>J205+"0:60"</f>
        <v>0.55555555555555558</v>
      </c>
      <c r="M205" s="789"/>
      <c r="N205" s="788">
        <f>L205+"0:60"</f>
        <v>0.59722222222222221</v>
      </c>
      <c r="O205" s="789"/>
      <c r="P205" s="802" t="s">
        <v>67</v>
      </c>
      <c r="Q205" s="803"/>
      <c r="R205" s="342" t="s">
        <v>15</v>
      </c>
      <c r="S205" s="343"/>
      <c r="T205" s="344"/>
      <c r="U205" s="345"/>
      <c r="V205" s="220"/>
    </row>
    <row r="206" spans="1:24" ht="18.75" customHeight="1">
      <c r="A206" s="389" t="s">
        <v>628</v>
      </c>
      <c r="B206" s="347"/>
      <c r="C206" s="348" t="s">
        <v>281</v>
      </c>
      <c r="D206" s="349" t="s">
        <v>478</v>
      </c>
      <c r="E206" s="399" t="s">
        <v>148</v>
      </c>
      <c r="F206" s="349" t="s">
        <v>298</v>
      </c>
      <c r="G206" s="399" t="s">
        <v>485</v>
      </c>
      <c r="H206" s="349" t="s">
        <v>193</v>
      </c>
      <c r="I206" s="399" t="s">
        <v>128</v>
      </c>
      <c r="J206" s="349" t="s">
        <v>189</v>
      </c>
      <c r="K206" s="399" t="s">
        <v>487</v>
      </c>
      <c r="L206" s="349" t="s">
        <v>196</v>
      </c>
      <c r="M206" s="399" t="s">
        <v>162</v>
      </c>
      <c r="N206" s="349" t="s">
        <v>161</v>
      </c>
      <c r="O206" s="399" t="s">
        <v>471</v>
      </c>
      <c r="P206" s="349"/>
      <c r="Q206" s="399"/>
      <c r="R206" s="352" t="s">
        <v>14</v>
      </c>
      <c r="S206" s="353" t="str">
        <f>J206</f>
        <v>佐倉シ40</v>
      </c>
      <c r="T206" s="354"/>
      <c r="U206" s="355"/>
      <c r="V206" s="220"/>
    </row>
    <row r="207" spans="1:24" ht="18.75" customHeight="1">
      <c r="A207" s="356" t="s">
        <v>629</v>
      </c>
      <c r="B207" s="357">
        <v>46089</v>
      </c>
      <c r="C207" s="358" t="s">
        <v>282</v>
      </c>
      <c r="D207" s="380"/>
      <c r="E207" s="381"/>
      <c r="F207" s="359"/>
      <c r="G207" s="381"/>
      <c r="H207" s="380"/>
      <c r="I207" s="381"/>
      <c r="J207" s="380"/>
      <c r="K207" s="381"/>
      <c r="L207" s="359"/>
      <c r="M207" s="386"/>
      <c r="N207" s="359"/>
      <c r="O207" s="386"/>
      <c r="P207" s="380"/>
      <c r="Q207" s="360"/>
      <c r="R207" s="362" t="s">
        <v>145</v>
      </c>
      <c r="S207" s="363" t="str">
        <f>E206</f>
        <v>千葉40</v>
      </c>
      <c r="T207" s="364"/>
      <c r="U207" s="365"/>
      <c r="V207" s="220">
        <f>7-(COUNTIF(D205:Q205,"-"))</f>
        <v>6</v>
      </c>
      <c r="X207" s="216">
        <f>X203+V207</f>
        <v>55</v>
      </c>
    </row>
    <row r="208" spans="1:24" ht="18" customHeight="1">
      <c r="A208" s="366"/>
      <c r="B208" s="367" t="str">
        <f>TEXT(B207,"aaa")</f>
        <v>日</v>
      </c>
      <c r="C208" s="368"/>
      <c r="D208" s="782" t="str">
        <f>H206</f>
        <v>55船橋</v>
      </c>
      <c r="E208" s="783"/>
      <c r="F208" s="782" t="str">
        <f>L206</f>
        <v>50花園</v>
      </c>
      <c r="G208" s="783"/>
      <c r="H208" s="782" t="str">
        <f>D206</f>
        <v>市船OB40</v>
      </c>
      <c r="I208" s="783"/>
      <c r="J208" s="782" t="str">
        <f>F206</f>
        <v>習志野40</v>
      </c>
      <c r="K208" s="783"/>
      <c r="L208" s="782" t="str">
        <f>I206</f>
        <v>55CE-B</v>
      </c>
      <c r="M208" s="783"/>
      <c r="N208" s="796" t="str">
        <f>K206</f>
        <v>ソルジャ</v>
      </c>
      <c r="O208" s="797"/>
      <c r="P208" s="371"/>
      <c r="Q208" s="372"/>
      <c r="R208" s="373" t="s">
        <v>12</v>
      </c>
      <c r="S208" s="374" t="str">
        <f>G206</f>
        <v>Lien40</v>
      </c>
      <c r="T208" s="377"/>
      <c r="U208" s="378"/>
      <c r="V208" s="221"/>
    </row>
    <row r="209" spans="1:24" ht="16.2" customHeight="1">
      <c r="A209" s="395" t="s">
        <v>341</v>
      </c>
      <c r="B209" s="340"/>
      <c r="C209" s="341"/>
      <c r="D209" s="790">
        <v>0.40277777777777779</v>
      </c>
      <c r="E209" s="791"/>
      <c r="F209" s="788">
        <f>D209+"0:60"</f>
        <v>0.44444444444444448</v>
      </c>
      <c r="G209" s="789"/>
      <c r="H209" s="788">
        <f>F209+"0:60"</f>
        <v>0.48611111111111116</v>
      </c>
      <c r="I209" s="789"/>
      <c r="J209" s="788">
        <f>H209+"0:60"</f>
        <v>0.52777777777777779</v>
      </c>
      <c r="K209" s="789"/>
      <c r="L209" s="788">
        <f>J209+"0:60"</f>
        <v>0.56944444444444442</v>
      </c>
      <c r="M209" s="789"/>
      <c r="N209" s="792" t="s">
        <v>82</v>
      </c>
      <c r="O209" s="793"/>
      <c r="P209" s="792" t="s">
        <v>82</v>
      </c>
      <c r="Q209" s="793"/>
      <c r="R209" s="342" t="s">
        <v>15</v>
      </c>
      <c r="S209" s="343"/>
      <c r="T209" s="344"/>
      <c r="U209" s="345"/>
      <c r="V209" s="220"/>
    </row>
    <row r="210" spans="1:24" ht="16.2" customHeight="1">
      <c r="A210" s="346"/>
      <c r="B210" s="347"/>
      <c r="C210" s="348" t="s">
        <v>344</v>
      </c>
      <c r="D210" s="349" t="s">
        <v>461</v>
      </c>
      <c r="E210" s="399" t="s">
        <v>321</v>
      </c>
      <c r="F210" s="349" t="s">
        <v>454</v>
      </c>
      <c r="G210" s="399" t="s">
        <v>458</v>
      </c>
      <c r="H210" s="349" t="s">
        <v>463</v>
      </c>
      <c r="I210" s="399" t="s">
        <v>327</v>
      </c>
      <c r="J210" s="349" t="s">
        <v>549</v>
      </c>
      <c r="K210" s="399" t="s">
        <v>459</v>
      </c>
      <c r="L210" s="349" t="s">
        <v>322</v>
      </c>
      <c r="M210" s="399" t="s">
        <v>489</v>
      </c>
      <c r="N210" s="349"/>
      <c r="O210" s="399"/>
      <c r="P210" s="349"/>
      <c r="Q210" s="399"/>
      <c r="R210" s="352" t="s">
        <v>14</v>
      </c>
      <c r="S210" s="353" t="str">
        <f>J210</f>
        <v>AC70W</v>
      </c>
      <c r="T210" s="354"/>
      <c r="U210" s="355"/>
      <c r="V210" s="220"/>
    </row>
    <row r="211" spans="1:24" ht="16.2" customHeight="1">
      <c r="A211" s="775" t="s">
        <v>770</v>
      </c>
      <c r="B211" s="357">
        <v>46095</v>
      </c>
      <c r="C211" s="379" t="s">
        <v>142</v>
      </c>
      <c r="D211" s="380"/>
      <c r="E211" s="381"/>
      <c r="F211" s="359"/>
      <c r="G211" s="381"/>
      <c r="H211" s="380"/>
      <c r="I211" s="381"/>
      <c r="J211" s="380"/>
      <c r="K211" s="381"/>
      <c r="L211" s="359"/>
      <c r="M211" s="360"/>
      <c r="N211" s="359"/>
      <c r="O211" s="361"/>
      <c r="P211" s="359"/>
      <c r="Q211" s="361"/>
      <c r="R211" s="362" t="s">
        <v>223</v>
      </c>
      <c r="S211" s="363" t="str">
        <f>L210</f>
        <v>古河シ65</v>
      </c>
      <c r="T211" s="364"/>
      <c r="U211" s="365"/>
      <c r="V211" s="220">
        <f>7-(COUNTIF(D209:Q209,"-"))</f>
        <v>5</v>
      </c>
      <c r="X211" s="216">
        <f>X207+V211</f>
        <v>60</v>
      </c>
    </row>
    <row r="212" spans="1:24" ht="15.6" customHeight="1">
      <c r="A212" s="366"/>
      <c r="B212" s="367" t="str">
        <f>TEXT(B211,"aaa")</f>
        <v>土</v>
      </c>
      <c r="C212" s="368"/>
      <c r="D212" s="369" t="str">
        <f>I210</f>
        <v>葛城クラブ</v>
      </c>
      <c r="E212" s="370" t="str">
        <f>I210</f>
        <v>葛城クラブ</v>
      </c>
      <c r="F212" s="369" t="str">
        <f>K210</f>
        <v>千葉70</v>
      </c>
      <c r="G212" s="370" t="str">
        <f>E210</f>
        <v>AC65</v>
      </c>
      <c r="H212" s="369" t="str">
        <f>D210</f>
        <v>千葉65</v>
      </c>
      <c r="I212" s="370" t="str">
        <f>M210</f>
        <v>65アスレタ</v>
      </c>
      <c r="J212" s="369" t="str">
        <f>G210</f>
        <v>古河シ70</v>
      </c>
      <c r="K212" s="370" t="str">
        <f>J212</f>
        <v>古河シ70</v>
      </c>
      <c r="L212" s="371" t="str">
        <f>H210</f>
        <v>65龍子会</v>
      </c>
      <c r="M212" s="372" t="str">
        <f>H210</f>
        <v>65龍子会</v>
      </c>
      <c r="N212" s="784"/>
      <c r="O212" s="785"/>
      <c r="P212" s="784"/>
      <c r="Q212" s="785"/>
      <c r="R212" s="373" t="s">
        <v>226</v>
      </c>
      <c r="S212" s="374" t="str">
        <f>F210</f>
        <v>AC70Y</v>
      </c>
      <c r="T212" s="344"/>
      <c r="U212" s="375"/>
      <c r="V212" s="221"/>
    </row>
    <row r="213" spans="1:24" ht="18.75" customHeight="1">
      <c r="A213" s="395" t="s">
        <v>341</v>
      </c>
      <c r="B213" s="340"/>
      <c r="C213" s="341"/>
      <c r="D213" s="790">
        <v>0.40277777777777779</v>
      </c>
      <c r="E213" s="791"/>
      <c r="F213" s="788">
        <f>D213+"0:60"</f>
        <v>0.44444444444444448</v>
      </c>
      <c r="G213" s="789"/>
      <c r="H213" s="788">
        <f>F213+"0:60"</f>
        <v>0.48611111111111116</v>
      </c>
      <c r="I213" s="789"/>
      <c r="J213" s="788">
        <f>H213+"0:60"</f>
        <v>0.52777777777777779</v>
      </c>
      <c r="K213" s="789"/>
      <c r="L213" s="788">
        <f>J213+"0:60"</f>
        <v>0.56944444444444442</v>
      </c>
      <c r="M213" s="789"/>
      <c r="N213" s="786" t="s">
        <v>82</v>
      </c>
      <c r="O213" s="787"/>
      <c r="P213" s="786" t="s">
        <v>82</v>
      </c>
      <c r="Q213" s="787"/>
      <c r="R213" s="342" t="s">
        <v>15</v>
      </c>
      <c r="S213" s="343"/>
      <c r="T213" s="344"/>
      <c r="U213" s="345"/>
      <c r="V213" s="220"/>
    </row>
    <row r="214" spans="1:24" ht="18.75" customHeight="1">
      <c r="A214" s="346"/>
      <c r="B214" s="347"/>
      <c r="C214" s="348" t="s">
        <v>344</v>
      </c>
      <c r="D214" s="349" t="s">
        <v>202</v>
      </c>
      <c r="E214" s="399" t="s">
        <v>168</v>
      </c>
      <c r="F214" s="349" t="s">
        <v>297</v>
      </c>
      <c r="G214" s="399" t="s">
        <v>167</v>
      </c>
      <c r="H214" s="349" t="s">
        <v>169</v>
      </c>
      <c r="I214" s="399" t="s">
        <v>299</v>
      </c>
      <c r="J214" s="349" t="s">
        <v>296</v>
      </c>
      <c r="K214" s="399" t="s">
        <v>166</v>
      </c>
      <c r="L214" s="349" t="s">
        <v>203</v>
      </c>
      <c r="M214" s="399" t="s">
        <v>116</v>
      </c>
      <c r="N214" s="349"/>
      <c r="O214" s="399"/>
      <c r="P214" s="349"/>
      <c r="Q214" s="399"/>
      <c r="R214" s="352" t="s">
        <v>14</v>
      </c>
      <c r="S214" s="353" t="str">
        <f>K214</f>
        <v>ねんりん</v>
      </c>
      <c r="T214" s="354"/>
      <c r="U214" s="355"/>
      <c r="V214" s="220"/>
    </row>
    <row r="215" spans="1:24" ht="18.75" customHeight="1">
      <c r="A215" s="775" t="s">
        <v>770</v>
      </c>
      <c r="B215" s="357">
        <v>46095</v>
      </c>
      <c r="C215" s="358" t="s">
        <v>10</v>
      </c>
      <c r="D215" s="380"/>
      <c r="E215" s="381"/>
      <c r="F215" s="359"/>
      <c r="G215" s="381"/>
      <c r="H215" s="380"/>
      <c r="I215" s="381"/>
      <c r="J215" s="380"/>
      <c r="K215" s="381"/>
      <c r="L215" s="359"/>
      <c r="M215" s="360"/>
      <c r="N215" s="359"/>
      <c r="O215" s="361"/>
      <c r="P215" s="359"/>
      <c r="Q215" s="361"/>
      <c r="R215" s="362" t="s">
        <v>223</v>
      </c>
      <c r="S215" s="363" t="str">
        <f>L214</f>
        <v>佐倉シ65</v>
      </c>
      <c r="T215" s="364"/>
      <c r="U215" s="365"/>
      <c r="V215" s="220">
        <f>7-(COUNTIF(D213:Q213,"-"))</f>
        <v>5</v>
      </c>
      <c r="X215" s="216">
        <f>X211+V215</f>
        <v>65</v>
      </c>
    </row>
    <row r="216" spans="1:24" ht="18" customHeight="1">
      <c r="A216" s="366"/>
      <c r="B216" s="367" t="str">
        <f>TEXT(B215,"aaa")</f>
        <v>土</v>
      </c>
      <c r="C216" s="368"/>
      <c r="D216" s="369" t="str">
        <f>I214</f>
        <v>船橋60</v>
      </c>
      <c r="E216" s="370" t="str">
        <f>I214</f>
        <v>船橋60</v>
      </c>
      <c r="F216" s="369" t="str">
        <f>J214</f>
        <v>浦安シ60</v>
      </c>
      <c r="G216" s="370" t="str">
        <f>E214</f>
        <v>習志野60</v>
      </c>
      <c r="H216" s="369" t="str">
        <f>D214</f>
        <v>大木戸60</v>
      </c>
      <c r="I216" s="370" t="str">
        <f>M214</f>
        <v>BAY65</v>
      </c>
      <c r="J216" s="369" t="str">
        <f>F214</f>
        <v>佐倉シ60</v>
      </c>
      <c r="K216" s="370" t="str">
        <f>J216</f>
        <v>佐倉シ60</v>
      </c>
      <c r="L216" s="371" t="str">
        <f>H214</f>
        <v>コスモス60</v>
      </c>
      <c r="M216" s="372" t="str">
        <f>H214</f>
        <v>コスモス60</v>
      </c>
      <c r="N216" s="784"/>
      <c r="O216" s="785"/>
      <c r="P216" s="784"/>
      <c r="Q216" s="785"/>
      <c r="R216" s="373" t="s">
        <v>226</v>
      </c>
      <c r="S216" s="374" t="str">
        <f>G214</f>
        <v>65習台シ</v>
      </c>
      <c r="T216" s="344"/>
      <c r="U216" s="375"/>
      <c r="V216" s="221"/>
    </row>
    <row r="217" spans="1:24" ht="18.75" customHeight="1">
      <c r="A217" s="395" t="s">
        <v>341</v>
      </c>
      <c r="B217" s="340"/>
      <c r="C217" s="341"/>
      <c r="D217" s="790">
        <v>0.40277777777777779</v>
      </c>
      <c r="E217" s="791"/>
      <c r="F217" s="899">
        <f>D217+"0:65"</f>
        <v>0.44791666666666669</v>
      </c>
      <c r="G217" s="900"/>
      <c r="H217" s="899">
        <f>F217+"0:65"</f>
        <v>0.49305555555555558</v>
      </c>
      <c r="I217" s="900"/>
      <c r="J217" s="794" t="s">
        <v>82</v>
      </c>
      <c r="K217" s="795"/>
      <c r="L217" s="794" t="s">
        <v>82</v>
      </c>
      <c r="M217" s="795"/>
      <c r="N217" s="792" t="s">
        <v>82</v>
      </c>
      <c r="O217" s="793"/>
      <c r="P217" s="792" t="s">
        <v>82</v>
      </c>
      <c r="Q217" s="793"/>
      <c r="R217" s="342" t="s">
        <v>15</v>
      </c>
      <c r="S217" s="343"/>
      <c r="T217" s="344"/>
      <c r="U217" s="345"/>
      <c r="V217" s="220"/>
    </row>
    <row r="218" spans="1:24" ht="18.75" customHeight="1">
      <c r="A218" s="346"/>
      <c r="B218" s="347"/>
      <c r="C218" s="348" t="s">
        <v>143</v>
      </c>
      <c r="D218" s="349" t="s">
        <v>195</v>
      </c>
      <c r="E218" s="399" t="s">
        <v>325</v>
      </c>
      <c r="F218" s="349" t="s">
        <v>279</v>
      </c>
      <c r="G218" s="399" t="s">
        <v>151</v>
      </c>
      <c r="H218" s="349" t="s">
        <v>192</v>
      </c>
      <c r="I218" s="399" t="s">
        <v>306</v>
      </c>
      <c r="J218" s="349"/>
      <c r="K218" s="399"/>
      <c r="L218" s="349"/>
      <c r="M218" s="399"/>
      <c r="N218" s="349"/>
      <c r="O218" s="399"/>
      <c r="P218" s="349"/>
      <c r="Q218" s="399"/>
      <c r="R218" s="352" t="s">
        <v>347</v>
      </c>
      <c r="S218" s="353" t="str">
        <f>E220</f>
        <v>55八千代</v>
      </c>
      <c r="T218" s="354"/>
      <c r="U218" s="355"/>
      <c r="V218" s="220"/>
    </row>
    <row r="219" spans="1:24" ht="18.75" customHeight="1">
      <c r="A219" s="775" t="s">
        <v>770</v>
      </c>
      <c r="B219" s="357">
        <v>46095</v>
      </c>
      <c r="C219" s="358" t="s">
        <v>381</v>
      </c>
      <c r="D219" s="380"/>
      <c r="E219" s="381"/>
      <c r="F219" s="359"/>
      <c r="G219" s="381"/>
      <c r="H219" s="380"/>
      <c r="I219" s="381"/>
      <c r="J219" s="380"/>
      <c r="K219" s="381"/>
      <c r="L219" s="359"/>
      <c r="M219" s="360"/>
      <c r="N219" s="359"/>
      <c r="O219" s="361"/>
      <c r="P219" s="359"/>
      <c r="Q219" s="361"/>
      <c r="R219" s="362" t="s">
        <v>585</v>
      </c>
      <c r="S219" s="363" t="str">
        <f>G220</f>
        <v>緑町シ</v>
      </c>
      <c r="T219" s="364"/>
      <c r="U219" s="365"/>
      <c r="V219" s="220">
        <f>7-(COUNTIF(D217:Q217,"-"))</f>
        <v>3</v>
      </c>
      <c r="X219" s="216">
        <f>X215+V219</f>
        <v>68</v>
      </c>
    </row>
    <row r="220" spans="1:24" ht="18" customHeight="1">
      <c r="A220" s="366"/>
      <c r="B220" s="367" t="str">
        <f>TEXT(B219,"aaa")</f>
        <v>土</v>
      </c>
      <c r="C220" s="368"/>
      <c r="D220" s="369" t="str">
        <f>H218</f>
        <v>エスペ50</v>
      </c>
      <c r="E220" s="370" t="str">
        <f>I218</f>
        <v>55八千代</v>
      </c>
      <c r="F220" s="369" t="str">
        <f>D218</f>
        <v>大木戸50</v>
      </c>
      <c r="G220" s="370" t="str">
        <f>E218</f>
        <v>緑町シ</v>
      </c>
      <c r="H220" s="369" t="str">
        <f>F218</f>
        <v>45トキガネ</v>
      </c>
      <c r="I220" s="370" t="str">
        <f>G218</f>
        <v>大倉商40</v>
      </c>
      <c r="J220" s="369"/>
      <c r="K220" s="370"/>
      <c r="L220" s="371"/>
      <c r="M220" s="372"/>
      <c r="N220" s="784"/>
      <c r="O220" s="785"/>
      <c r="P220" s="784"/>
      <c r="Q220" s="785"/>
      <c r="R220" s="373" t="s">
        <v>586</v>
      </c>
      <c r="S220" s="374" t="str">
        <f>I220</f>
        <v>大倉商40</v>
      </c>
      <c r="T220" s="344"/>
      <c r="U220" s="375"/>
      <c r="V220" s="221"/>
    </row>
    <row r="221" spans="1:24" ht="16.2" customHeight="1">
      <c r="A221" s="395" t="s">
        <v>341</v>
      </c>
      <c r="B221" s="340"/>
      <c r="C221" s="341"/>
      <c r="D221" s="790">
        <v>0.40277777777777779</v>
      </c>
      <c r="E221" s="791"/>
      <c r="F221" s="899">
        <f>D221+"0:65"</f>
        <v>0.44791666666666669</v>
      </c>
      <c r="G221" s="900"/>
      <c r="H221" s="899">
        <f>F221+"0:65"</f>
        <v>0.49305555555555558</v>
      </c>
      <c r="I221" s="900"/>
      <c r="J221" s="794" t="s">
        <v>82</v>
      </c>
      <c r="K221" s="795"/>
      <c r="L221" s="794" t="s">
        <v>82</v>
      </c>
      <c r="M221" s="795"/>
      <c r="N221" s="786" t="s">
        <v>82</v>
      </c>
      <c r="O221" s="787"/>
      <c r="P221" s="786" t="s">
        <v>82</v>
      </c>
      <c r="Q221" s="787"/>
      <c r="R221" s="342" t="s">
        <v>15</v>
      </c>
      <c r="S221" s="343"/>
      <c r="T221" s="344"/>
      <c r="U221" s="345"/>
      <c r="V221" s="220"/>
    </row>
    <row r="222" spans="1:24" ht="16.2" customHeight="1">
      <c r="A222" s="385"/>
      <c r="B222" s="347"/>
      <c r="C222" s="348" t="s">
        <v>143</v>
      </c>
      <c r="D222" s="349" t="s">
        <v>128</v>
      </c>
      <c r="E222" s="399" t="s">
        <v>159</v>
      </c>
      <c r="F222" s="349" t="s">
        <v>189</v>
      </c>
      <c r="G222" s="399" t="s">
        <v>190</v>
      </c>
      <c r="H222" s="349" t="s">
        <v>479</v>
      </c>
      <c r="I222" s="399" t="s">
        <v>318</v>
      </c>
      <c r="J222" s="349"/>
      <c r="K222" s="399"/>
      <c r="L222" s="349"/>
      <c r="M222" s="399"/>
      <c r="N222" s="349"/>
      <c r="O222" s="399"/>
      <c r="P222" s="349"/>
      <c r="Q222" s="399"/>
      <c r="R222" s="352" t="s">
        <v>347</v>
      </c>
      <c r="S222" s="353" t="str">
        <f>I222</f>
        <v>MCFC50</v>
      </c>
      <c r="T222" s="354"/>
      <c r="U222" s="355"/>
      <c r="V222" s="220"/>
    </row>
    <row r="223" spans="1:24" ht="16.2" customHeight="1">
      <c r="A223" s="775" t="s">
        <v>770</v>
      </c>
      <c r="B223" s="357">
        <v>46095</v>
      </c>
      <c r="C223" s="358" t="s">
        <v>80</v>
      </c>
      <c r="D223" s="380"/>
      <c r="E223" s="381"/>
      <c r="F223" s="359"/>
      <c r="G223" s="381"/>
      <c r="H223" s="380"/>
      <c r="I223" s="381"/>
      <c r="J223" s="380"/>
      <c r="K223" s="381"/>
      <c r="L223" s="359"/>
      <c r="M223" s="360"/>
      <c r="N223" s="359"/>
      <c r="O223" s="361"/>
      <c r="P223" s="359"/>
      <c r="Q223" s="361"/>
      <c r="R223" s="362" t="s">
        <v>585</v>
      </c>
      <c r="S223" s="363" t="str">
        <f>E222</f>
        <v>佐倉シ50</v>
      </c>
      <c r="T223" s="364"/>
      <c r="U223" s="365"/>
      <c r="V223" s="220">
        <f>7-(COUNTIF(D221:Q221,"-"))</f>
        <v>3</v>
      </c>
      <c r="X223" s="216">
        <f>X219+V223</f>
        <v>71</v>
      </c>
    </row>
    <row r="224" spans="1:24" ht="16.2" customHeight="1">
      <c r="A224" s="366"/>
      <c r="B224" s="367" t="str">
        <f>TEXT(B223,"aaa")</f>
        <v>土</v>
      </c>
      <c r="C224" s="368"/>
      <c r="D224" s="782" t="str">
        <f>H222</f>
        <v>市船OB50</v>
      </c>
      <c r="E224" s="783"/>
      <c r="F224" s="782" t="str">
        <f>D222</f>
        <v>55CE-B</v>
      </c>
      <c r="G224" s="783"/>
      <c r="H224" s="782" t="str">
        <f>F222</f>
        <v>佐倉シ40</v>
      </c>
      <c r="I224" s="783"/>
      <c r="J224" s="369"/>
      <c r="K224" s="370"/>
      <c r="L224" s="371"/>
      <c r="M224" s="372"/>
      <c r="N224" s="784"/>
      <c r="O224" s="785"/>
      <c r="P224" s="784"/>
      <c r="Q224" s="785"/>
      <c r="R224" s="373" t="s">
        <v>586</v>
      </c>
      <c r="S224" s="374" t="str">
        <f>G222</f>
        <v>エスペ40</v>
      </c>
      <c r="T224" s="344"/>
      <c r="U224" s="375"/>
      <c r="V224" s="221"/>
    </row>
    <row r="225" spans="1:24" ht="18.75" customHeight="1">
      <c r="A225" s="901" t="s">
        <v>771</v>
      </c>
      <c r="B225" s="902">
        <v>46096</v>
      </c>
      <c r="C225" s="903" t="s">
        <v>13</v>
      </c>
      <c r="D225" s="904"/>
      <c r="E225" s="905"/>
      <c r="F225" s="776"/>
      <c r="G225" s="905"/>
      <c r="H225" s="904"/>
      <c r="I225" s="905"/>
      <c r="J225" s="904"/>
      <c r="K225" s="905"/>
      <c r="L225" s="776"/>
      <c r="M225" s="906"/>
      <c r="N225" s="776"/>
      <c r="O225" s="777"/>
      <c r="P225" s="776"/>
      <c r="Q225" s="777"/>
      <c r="R225" s="778"/>
      <c r="S225" s="779"/>
      <c r="T225" s="780"/>
      <c r="U225" s="781"/>
      <c r="V225" s="220"/>
      <c r="X225" s="216"/>
    </row>
    <row r="226" spans="1:24" ht="19.2" customHeight="1">
      <c r="A226" s="907" t="s">
        <v>341</v>
      </c>
      <c r="B226" s="908"/>
      <c r="C226" s="909"/>
      <c r="D226" s="819">
        <v>0.40277777777777779</v>
      </c>
      <c r="E226" s="820"/>
      <c r="F226" s="821">
        <f>D226+"0:60"</f>
        <v>0.44444444444444448</v>
      </c>
      <c r="G226" s="822"/>
      <c r="H226" s="821">
        <f>F226+"0:60"</f>
        <v>0.48611111111111116</v>
      </c>
      <c r="I226" s="822"/>
      <c r="J226" s="821">
        <f>H226+"0:60"</f>
        <v>0.52777777777777779</v>
      </c>
      <c r="K226" s="822"/>
      <c r="L226" s="823" t="s">
        <v>82</v>
      </c>
      <c r="M226" s="824"/>
      <c r="N226" s="792" t="s">
        <v>82</v>
      </c>
      <c r="O226" s="793"/>
      <c r="P226" s="792" t="s">
        <v>82</v>
      </c>
      <c r="Q226" s="793"/>
      <c r="R226" s="707" t="s">
        <v>15</v>
      </c>
      <c r="S226" s="708"/>
      <c r="T226" s="709"/>
      <c r="U226" s="375"/>
      <c r="V226" s="220"/>
    </row>
    <row r="227" spans="1:24" ht="18.75" customHeight="1">
      <c r="A227" s="346"/>
      <c r="B227" s="347"/>
      <c r="C227" s="348" t="s">
        <v>143</v>
      </c>
      <c r="D227" s="349" t="s">
        <v>191</v>
      </c>
      <c r="E227" s="399" t="s">
        <v>178</v>
      </c>
      <c r="F227" s="349" t="s">
        <v>300</v>
      </c>
      <c r="G227" s="399" t="s">
        <v>330</v>
      </c>
      <c r="H227" s="349" t="s">
        <v>83</v>
      </c>
      <c r="I227" s="399" t="s">
        <v>468</v>
      </c>
      <c r="J227" s="349" t="s">
        <v>485</v>
      </c>
      <c r="K227" s="399" t="s">
        <v>465</v>
      </c>
      <c r="L227" s="349"/>
      <c r="M227" s="399"/>
      <c r="N227" s="349"/>
      <c r="O227" s="399"/>
      <c r="P227" s="349"/>
      <c r="Q227" s="399"/>
      <c r="R227" s="352" t="s">
        <v>14</v>
      </c>
      <c r="S227" s="353" t="str">
        <f>K227</f>
        <v>45八千代</v>
      </c>
      <c r="T227" s="354"/>
      <c r="U227" s="355"/>
      <c r="V227" s="220"/>
    </row>
    <row r="228" spans="1:24" ht="18.75" customHeight="1">
      <c r="A228" s="356"/>
      <c r="B228" s="357">
        <v>46096</v>
      </c>
      <c r="C228" s="358" t="s">
        <v>389</v>
      </c>
      <c r="D228" s="380"/>
      <c r="E228" s="381"/>
      <c r="F228" s="359"/>
      <c r="G228" s="381"/>
      <c r="H228" s="380"/>
      <c r="I228" s="381"/>
      <c r="J228" s="380"/>
      <c r="K228" s="381"/>
      <c r="L228" s="359"/>
      <c r="M228" s="360"/>
      <c r="N228" s="359"/>
      <c r="O228" s="361"/>
      <c r="P228" s="359"/>
      <c r="Q228" s="361"/>
      <c r="R228" s="362"/>
      <c r="S228" s="363"/>
      <c r="T228" s="364"/>
      <c r="U228" s="365"/>
      <c r="V228" s="220">
        <f>7-(COUNTIF(D226:Q226,"-"))</f>
        <v>4</v>
      </c>
      <c r="X228" s="216">
        <f>X223+V228</f>
        <v>75</v>
      </c>
    </row>
    <row r="229" spans="1:24" ht="18" customHeight="1">
      <c r="A229" s="366"/>
      <c r="B229" s="367" t="str">
        <f>TEXT(B228,"aaa")</f>
        <v>日</v>
      </c>
      <c r="C229" s="368"/>
      <c r="D229" s="369" t="str">
        <f>H227</f>
        <v>ハルオ</v>
      </c>
      <c r="E229" s="370" t="str">
        <f>I227</f>
        <v>花園40</v>
      </c>
      <c r="F229" s="369" t="str">
        <f>J227</f>
        <v>Lien40</v>
      </c>
      <c r="G229" s="370" t="str">
        <f>K227</f>
        <v>45八千代</v>
      </c>
      <c r="H229" s="369" t="str">
        <f>D227</f>
        <v>八千代40</v>
      </c>
      <c r="I229" s="370" t="str">
        <f>E227</f>
        <v>九十九40</v>
      </c>
      <c r="J229" s="369" t="str">
        <f>F227</f>
        <v>習台シ50</v>
      </c>
      <c r="K229" s="370" t="str">
        <f>G227</f>
        <v>九十九50</v>
      </c>
      <c r="L229" s="371"/>
      <c r="M229" s="372"/>
      <c r="N229" s="784"/>
      <c r="O229" s="785"/>
      <c r="P229" s="784"/>
      <c r="Q229" s="785"/>
      <c r="R229" s="373" t="s">
        <v>226</v>
      </c>
      <c r="S229" s="374" t="str">
        <f>G227</f>
        <v>九十九50</v>
      </c>
      <c r="T229" s="344"/>
      <c r="U229" s="375"/>
      <c r="V229" s="221"/>
    </row>
    <row r="230" spans="1:24" ht="18.75" customHeight="1">
      <c r="A230" s="395" t="s">
        <v>341</v>
      </c>
      <c r="B230" s="340"/>
      <c r="C230" s="341"/>
      <c r="D230" s="790">
        <v>0.40277777777777779</v>
      </c>
      <c r="E230" s="791"/>
      <c r="F230" s="788">
        <f>D230+"0:60"</f>
        <v>0.44444444444444448</v>
      </c>
      <c r="G230" s="789"/>
      <c r="H230" s="788">
        <f>F230+"0:60"</f>
        <v>0.48611111111111116</v>
      </c>
      <c r="I230" s="789"/>
      <c r="J230" s="788">
        <f>H230+"0:60"</f>
        <v>0.52777777777777779</v>
      </c>
      <c r="K230" s="789"/>
      <c r="L230" s="794" t="s">
        <v>82</v>
      </c>
      <c r="M230" s="795"/>
      <c r="N230" s="792" t="s">
        <v>82</v>
      </c>
      <c r="O230" s="793"/>
      <c r="P230" s="792" t="s">
        <v>82</v>
      </c>
      <c r="Q230" s="793"/>
      <c r="R230" s="342" t="s">
        <v>15</v>
      </c>
      <c r="S230" s="343"/>
      <c r="T230" s="344"/>
      <c r="U230" s="345"/>
      <c r="V230" s="220"/>
    </row>
    <row r="231" spans="1:24" ht="18.75" customHeight="1">
      <c r="A231" s="346"/>
      <c r="B231" s="347"/>
      <c r="C231" s="348" t="s">
        <v>143</v>
      </c>
      <c r="D231" s="349" t="s">
        <v>160</v>
      </c>
      <c r="E231" s="399" t="s">
        <v>199</v>
      </c>
      <c r="F231" s="349" t="s">
        <v>98</v>
      </c>
      <c r="G231" s="399" t="s">
        <v>185</v>
      </c>
      <c r="H231" s="349" t="s">
        <v>207</v>
      </c>
      <c r="I231" s="399" t="s">
        <v>205</v>
      </c>
      <c r="J231" s="349" t="s">
        <v>277</v>
      </c>
      <c r="K231" s="399" t="s">
        <v>333</v>
      </c>
      <c r="L231" s="349"/>
      <c r="M231" s="399"/>
      <c r="N231" s="349"/>
      <c r="O231" s="399"/>
      <c r="P231" s="349"/>
      <c r="Q231" s="399"/>
      <c r="R231" s="352" t="s">
        <v>14</v>
      </c>
      <c r="S231" s="353" t="str">
        <f>K231</f>
        <v>市原シニア</v>
      </c>
      <c r="T231" s="354"/>
      <c r="U231" s="355"/>
      <c r="V231" s="220"/>
    </row>
    <row r="232" spans="1:24" ht="18.75" customHeight="1">
      <c r="A232" s="356"/>
      <c r="B232" s="357">
        <v>46096</v>
      </c>
      <c r="C232" s="358" t="s">
        <v>9</v>
      </c>
      <c r="D232" s="380"/>
      <c r="E232" s="381"/>
      <c r="F232" s="359"/>
      <c r="G232" s="381"/>
      <c r="H232" s="380"/>
      <c r="I232" s="381"/>
      <c r="J232" s="380"/>
      <c r="K232" s="381"/>
      <c r="L232" s="359"/>
      <c r="M232" s="360"/>
      <c r="N232" s="359"/>
      <c r="O232" s="361"/>
      <c r="P232" s="359"/>
      <c r="Q232" s="361"/>
      <c r="R232" s="362"/>
      <c r="S232" s="363"/>
      <c r="T232" s="364"/>
      <c r="U232" s="365"/>
      <c r="V232" s="220">
        <f>7-(COUNTIF(D230:Q230,"-"))</f>
        <v>4</v>
      </c>
      <c r="X232" s="216">
        <f>X228+V232</f>
        <v>79</v>
      </c>
    </row>
    <row r="233" spans="1:24" ht="18" customHeight="1">
      <c r="A233" s="366"/>
      <c r="B233" s="367" t="str">
        <f>TEXT(B232,"aaa")</f>
        <v>日</v>
      </c>
      <c r="C233" s="368"/>
      <c r="D233" s="369" t="str">
        <f>I231</f>
        <v>商大ク50</v>
      </c>
      <c r="E233" s="370" t="str">
        <f>H231</f>
        <v>東京50</v>
      </c>
      <c r="F233" s="369" t="str">
        <f>J231</f>
        <v>MVCC</v>
      </c>
      <c r="G233" s="370" t="str">
        <f>K231</f>
        <v>市原シニア</v>
      </c>
      <c r="H233" s="369" t="str">
        <f>D231</f>
        <v>55浜野シ</v>
      </c>
      <c r="I233" s="370" t="str">
        <f>E231</f>
        <v>55袖ヶ浦シ</v>
      </c>
      <c r="J233" s="369" t="str">
        <f>F231</f>
        <v>レーベン</v>
      </c>
      <c r="K233" s="370" t="str">
        <f>G231</f>
        <v>商大ク40</v>
      </c>
      <c r="L233" s="371"/>
      <c r="M233" s="372"/>
      <c r="N233" s="784"/>
      <c r="O233" s="785"/>
      <c r="P233" s="784"/>
      <c r="Q233" s="785"/>
      <c r="R233" s="373" t="s">
        <v>226</v>
      </c>
      <c r="S233" s="374" t="str">
        <f>G231</f>
        <v>商大ク40</v>
      </c>
      <c r="T233" s="344"/>
      <c r="U233" s="375"/>
      <c r="V233" s="221"/>
    </row>
    <row r="234" spans="1:24" ht="16.2" customHeight="1">
      <c r="A234" s="395" t="s">
        <v>341</v>
      </c>
      <c r="B234" s="340"/>
      <c r="C234" s="341"/>
      <c r="D234" s="790">
        <v>0.40277777777777779</v>
      </c>
      <c r="E234" s="791"/>
      <c r="F234" s="788">
        <f>D234+"0:60"</f>
        <v>0.44444444444444448</v>
      </c>
      <c r="G234" s="789"/>
      <c r="H234" s="788">
        <f>F234+"0:60"</f>
        <v>0.48611111111111116</v>
      </c>
      <c r="I234" s="789"/>
      <c r="J234" s="788">
        <f>H234+"0:60"</f>
        <v>0.52777777777777779</v>
      </c>
      <c r="K234" s="789"/>
      <c r="L234" s="788">
        <f>J234+"0:60"</f>
        <v>0.56944444444444442</v>
      </c>
      <c r="M234" s="789"/>
      <c r="N234" s="792" t="s">
        <v>82</v>
      </c>
      <c r="O234" s="793"/>
      <c r="P234" s="792" t="s">
        <v>82</v>
      </c>
      <c r="Q234" s="793"/>
      <c r="R234" s="342" t="s">
        <v>15</v>
      </c>
      <c r="S234" s="343"/>
      <c r="T234" s="344"/>
      <c r="U234" s="345"/>
      <c r="V234" s="220"/>
    </row>
    <row r="235" spans="1:24" ht="16.2" customHeight="1">
      <c r="A235" s="346"/>
      <c r="B235" s="347"/>
      <c r="C235" s="348" t="s">
        <v>143</v>
      </c>
      <c r="D235" s="349" t="s">
        <v>454</v>
      </c>
      <c r="E235" s="399" t="s">
        <v>459</v>
      </c>
      <c r="F235" s="349" t="s">
        <v>301</v>
      </c>
      <c r="G235" s="399" t="s">
        <v>327</v>
      </c>
      <c r="H235" s="349" t="s">
        <v>299</v>
      </c>
      <c r="I235" s="399" t="s">
        <v>166</v>
      </c>
      <c r="J235" s="349" t="s">
        <v>463</v>
      </c>
      <c r="K235" s="399" t="s">
        <v>461</v>
      </c>
      <c r="L235" s="349" t="s">
        <v>193</v>
      </c>
      <c r="M235" s="399" t="s">
        <v>195</v>
      </c>
      <c r="N235" s="349"/>
      <c r="O235" s="399"/>
      <c r="P235" s="349"/>
      <c r="Q235" s="399"/>
      <c r="R235" s="352" t="s">
        <v>14</v>
      </c>
      <c r="S235" s="353" t="str">
        <f>J235</f>
        <v>65龍子会</v>
      </c>
      <c r="T235" s="354"/>
      <c r="U235" s="355"/>
      <c r="V235" s="220"/>
    </row>
    <row r="236" spans="1:24" ht="16.2" customHeight="1">
      <c r="A236" s="775" t="s">
        <v>770</v>
      </c>
      <c r="B236" s="357">
        <v>46101</v>
      </c>
      <c r="C236" s="379" t="s">
        <v>142</v>
      </c>
      <c r="D236" s="380"/>
      <c r="E236" s="381"/>
      <c r="F236" s="359"/>
      <c r="G236" s="381"/>
      <c r="H236" s="380"/>
      <c r="I236" s="381"/>
      <c r="J236" s="380"/>
      <c r="K236" s="381"/>
      <c r="L236" s="359"/>
      <c r="M236" s="360"/>
      <c r="N236" s="359"/>
      <c r="O236" s="361"/>
      <c r="P236" s="359"/>
      <c r="Q236" s="361"/>
      <c r="R236" s="362" t="s">
        <v>223</v>
      </c>
      <c r="S236" s="363" t="str">
        <f>L235</f>
        <v>55船橋</v>
      </c>
      <c r="T236" s="364"/>
      <c r="U236" s="365"/>
      <c r="V236" s="220">
        <f>7-(COUNTIF(D234:Q234,"-"))</f>
        <v>5</v>
      </c>
      <c r="X236" s="216">
        <f>X232+V236</f>
        <v>84</v>
      </c>
    </row>
    <row r="237" spans="1:24" ht="15.6" customHeight="1">
      <c r="A237" s="366"/>
      <c r="B237" s="367" t="str">
        <f>TEXT(B236,"aaa")</f>
        <v>金</v>
      </c>
      <c r="C237" s="368"/>
      <c r="D237" s="369" t="str">
        <f>H235</f>
        <v>船橋60</v>
      </c>
      <c r="E237" s="370" t="str">
        <f>D237</f>
        <v>船橋60</v>
      </c>
      <c r="F237" s="369" t="str">
        <f>K235</f>
        <v>千葉65</v>
      </c>
      <c r="G237" s="370" t="str">
        <f>E235</f>
        <v>千葉70</v>
      </c>
      <c r="H237" s="369" t="str">
        <f>D235</f>
        <v>AC70Y</v>
      </c>
      <c r="I237" s="370" t="str">
        <f>M235</f>
        <v>大木戸50</v>
      </c>
      <c r="J237" s="369" t="str">
        <f>F235</f>
        <v>習台6570</v>
      </c>
      <c r="K237" s="370" t="str">
        <f>J237</f>
        <v>習台6570</v>
      </c>
      <c r="L237" s="371" t="str">
        <f>I235</f>
        <v>ねんりん</v>
      </c>
      <c r="M237" s="526" t="str">
        <f>L237</f>
        <v>ねんりん</v>
      </c>
      <c r="N237" s="784"/>
      <c r="O237" s="785"/>
      <c r="P237" s="784"/>
      <c r="Q237" s="785"/>
      <c r="R237" s="373" t="s">
        <v>226</v>
      </c>
      <c r="S237" s="374" t="str">
        <f>G235</f>
        <v>葛城クラブ</v>
      </c>
      <c r="T237" s="344"/>
      <c r="U237" s="375"/>
      <c r="V237" s="221"/>
    </row>
    <row r="238" spans="1:24" ht="18.75" customHeight="1">
      <c r="A238" s="395" t="s">
        <v>341</v>
      </c>
      <c r="B238" s="340"/>
      <c r="C238" s="341"/>
      <c r="D238" s="790">
        <v>0.40277777777777779</v>
      </c>
      <c r="E238" s="791"/>
      <c r="F238" s="788">
        <f>D238+"0:60"</f>
        <v>0.44444444444444448</v>
      </c>
      <c r="G238" s="789"/>
      <c r="H238" s="788">
        <f>F238+"0:60"</f>
        <v>0.48611111111111116</v>
      </c>
      <c r="I238" s="789"/>
      <c r="J238" s="788">
        <f>H238+"0:60"</f>
        <v>0.52777777777777779</v>
      </c>
      <c r="K238" s="789"/>
      <c r="L238" s="788">
        <f>J238+"0:60"</f>
        <v>0.56944444444444442</v>
      </c>
      <c r="M238" s="789"/>
      <c r="N238" s="786" t="s">
        <v>82</v>
      </c>
      <c r="O238" s="787"/>
      <c r="P238" s="786" t="s">
        <v>82</v>
      </c>
      <c r="Q238" s="787"/>
      <c r="R238" s="342" t="s">
        <v>15</v>
      </c>
      <c r="S238" s="343"/>
      <c r="T238" s="344"/>
      <c r="U238" s="345"/>
      <c r="V238" s="220"/>
    </row>
    <row r="239" spans="1:24" ht="18.75" customHeight="1">
      <c r="A239" s="346"/>
      <c r="B239" s="347"/>
      <c r="C239" s="348" t="s">
        <v>143</v>
      </c>
      <c r="D239" s="349" t="s">
        <v>297</v>
      </c>
      <c r="E239" s="399" t="s">
        <v>168</v>
      </c>
      <c r="F239" s="349" t="s">
        <v>163</v>
      </c>
      <c r="G239" s="399" t="s">
        <v>164</v>
      </c>
      <c r="H239" s="349" t="s">
        <v>169</v>
      </c>
      <c r="I239" s="399" t="s">
        <v>296</v>
      </c>
      <c r="J239" s="349" t="s">
        <v>202</v>
      </c>
      <c r="K239" s="399" t="s">
        <v>167</v>
      </c>
      <c r="L239" s="349" t="s">
        <v>85</v>
      </c>
      <c r="M239" s="399" t="s">
        <v>307</v>
      </c>
      <c r="N239" s="349"/>
      <c r="O239" s="399"/>
      <c r="P239" s="349"/>
      <c r="Q239" s="399"/>
      <c r="R239" s="352" t="s">
        <v>14</v>
      </c>
      <c r="S239" s="353" t="str">
        <f>K239</f>
        <v>65習台シ</v>
      </c>
      <c r="T239" s="354"/>
      <c r="U239" s="355"/>
      <c r="V239" s="220"/>
    </row>
    <row r="240" spans="1:24" ht="18.75" customHeight="1">
      <c r="A240" s="775" t="s">
        <v>770</v>
      </c>
      <c r="B240" s="357">
        <v>46101</v>
      </c>
      <c r="C240" s="358" t="s">
        <v>10</v>
      </c>
      <c r="D240" s="380"/>
      <c r="E240" s="381"/>
      <c r="F240" s="359"/>
      <c r="G240" s="381"/>
      <c r="H240" s="380"/>
      <c r="I240" s="381"/>
      <c r="J240" s="380"/>
      <c r="K240" s="381"/>
      <c r="L240" s="359"/>
      <c r="M240" s="360"/>
      <c r="N240" s="359"/>
      <c r="O240" s="361"/>
      <c r="P240" s="359"/>
      <c r="Q240" s="361"/>
      <c r="R240" s="362" t="s">
        <v>223</v>
      </c>
      <c r="S240" s="363" t="str">
        <f>L239</f>
        <v>アスレタ</v>
      </c>
      <c r="T240" s="364"/>
      <c r="U240" s="365"/>
      <c r="V240" s="220">
        <f>7-(COUNTIF(D238:Q238,"-"))</f>
        <v>5</v>
      </c>
      <c r="X240" s="216">
        <f>X236+V240</f>
        <v>89</v>
      </c>
    </row>
    <row r="241" spans="1:24" ht="18" customHeight="1">
      <c r="A241" s="366"/>
      <c r="B241" s="367" t="str">
        <f>TEXT(B240,"aaa")</f>
        <v>金</v>
      </c>
      <c r="C241" s="368"/>
      <c r="D241" s="369" t="str">
        <f>I239</f>
        <v>浦安シ60</v>
      </c>
      <c r="E241" s="370" t="str">
        <f>I239</f>
        <v>浦安シ60</v>
      </c>
      <c r="F241" s="369" t="str">
        <f>J239</f>
        <v>大木戸60</v>
      </c>
      <c r="G241" s="370" t="str">
        <f>E239</f>
        <v>習志野60</v>
      </c>
      <c r="H241" s="369" t="str">
        <f>D239</f>
        <v>佐倉シ60</v>
      </c>
      <c r="I241" s="370" t="str">
        <f>M239</f>
        <v>八千代60</v>
      </c>
      <c r="J241" s="369" t="str">
        <f>F239</f>
        <v>習台シ60</v>
      </c>
      <c r="K241" s="370" t="str">
        <f>J241</f>
        <v>習台シ60</v>
      </c>
      <c r="L241" s="371" t="str">
        <f>H239</f>
        <v>コスモス60</v>
      </c>
      <c r="M241" s="372" t="str">
        <f>H239</f>
        <v>コスモス60</v>
      </c>
      <c r="N241" s="784"/>
      <c r="O241" s="785"/>
      <c r="P241" s="784"/>
      <c r="Q241" s="785"/>
      <c r="R241" s="373" t="s">
        <v>226</v>
      </c>
      <c r="S241" s="374" t="str">
        <f>G239</f>
        <v>東京60</v>
      </c>
      <c r="T241" s="344"/>
      <c r="U241" s="375"/>
      <c r="V241" s="221"/>
    </row>
    <row r="242" spans="1:24" ht="16.2" customHeight="1">
      <c r="A242" s="395" t="s">
        <v>341</v>
      </c>
      <c r="B242" s="340"/>
      <c r="C242" s="341"/>
      <c r="D242" s="790">
        <v>0.40277777777777779</v>
      </c>
      <c r="E242" s="791"/>
      <c r="F242" s="788">
        <f>D242+"0:60"</f>
        <v>0.44444444444444448</v>
      </c>
      <c r="G242" s="789"/>
      <c r="H242" s="788">
        <f>F242+"0:60"</f>
        <v>0.48611111111111116</v>
      </c>
      <c r="I242" s="789"/>
      <c r="J242" s="788">
        <f>H242+"0:60"</f>
        <v>0.52777777777777779</v>
      </c>
      <c r="K242" s="789"/>
      <c r="L242" s="788">
        <f>J242+"0:60"</f>
        <v>0.56944444444444442</v>
      </c>
      <c r="M242" s="789"/>
      <c r="N242" s="792" t="s">
        <v>82</v>
      </c>
      <c r="O242" s="793"/>
      <c r="P242" s="792" t="s">
        <v>82</v>
      </c>
      <c r="Q242" s="793"/>
      <c r="R242" s="342" t="s">
        <v>15</v>
      </c>
      <c r="S242" s="343"/>
      <c r="T242" s="344"/>
      <c r="U242" s="345"/>
      <c r="V242" s="220"/>
    </row>
    <row r="243" spans="1:24" ht="16.2" customHeight="1">
      <c r="A243" s="346"/>
      <c r="B243" s="347"/>
      <c r="C243" s="348" t="s">
        <v>143</v>
      </c>
      <c r="D243" s="349" t="s">
        <v>280</v>
      </c>
      <c r="E243" s="399" t="s">
        <v>331</v>
      </c>
      <c r="F243" s="349" t="s">
        <v>479</v>
      </c>
      <c r="G243" s="399" t="s">
        <v>471</v>
      </c>
      <c r="H243" s="349" t="s">
        <v>196</v>
      </c>
      <c r="I243" s="399" t="s">
        <v>332</v>
      </c>
      <c r="J243" s="349" t="s">
        <v>147</v>
      </c>
      <c r="K243" s="399" t="s">
        <v>183</v>
      </c>
      <c r="L243" s="349" t="s">
        <v>319</v>
      </c>
      <c r="M243" s="399" t="s">
        <v>466</v>
      </c>
      <c r="N243" s="349"/>
      <c r="O243" s="399"/>
      <c r="P243" s="349"/>
      <c r="Q243" s="399"/>
      <c r="R243" s="352" t="s">
        <v>14</v>
      </c>
      <c r="S243" s="353" t="str">
        <f>J243</f>
        <v>MITシニア</v>
      </c>
      <c r="T243" s="354"/>
      <c r="U243" s="355"/>
      <c r="V243" s="220"/>
    </row>
    <row r="244" spans="1:24" ht="16.2" customHeight="1">
      <c r="A244" s="775" t="s">
        <v>770</v>
      </c>
      <c r="B244" s="357">
        <v>46101</v>
      </c>
      <c r="C244" s="358" t="s">
        <v>389</v>
      </c>
      <c r="D244" s="380"/>
      <c r="E244" s="381"/>
      <c r="F244" s="359"/>
      <c r="G244" s="381"/>
      <c r="H244" s="380"/>
      <c r="I244" s="381"/>
      <c r="J244" s="380"/>
      <c r="K244" s="381"/>
      <c r="L244" s="359"/>
      <c r="M244" s="360"/>
      <c r="N244" s="359"/>
      <c r="O244" s="361"/>
      <c r="P244" s="359"/>
      <c r="Q244" s="361"/>
      <c r="R244" s="362" t="s">
        <v>223</v>
      </c>
      <c r="S244" s="363" t="str">
        <f>L243</f>
        <v>ACちば</v>
      </c>
      <c r="T244" s="364"/>
      <c r="U244" s="365"/>
      <c r="V244" s="220">
        <f>7-(COUNTIF(D242:Q242,"-"))</f>
        <v>5</v>
      </c>
      <c r="X244" s="216">
        <f>X240+V244</f>
        <v>94</v>
      </c>
    </row>
    <row r="245" spans="1:24" ht="16.2" customHeight="1">
      <c r="A245" s="366"/>
      <c r="B245" s="367" t="str">
        <f>TEXT(B244,"aaa")</f>
        <v>金</v>
      </c>
      <c r="C245" s="368"/>
      <c r="D245" s="369" t="str">
        <f>I243</f>
        <v>1985八千代</v>
      </c>
      <c r="E245" s="370" t="str">
        <f>I243</f>
        <v>1985八千代</v>
      </c>
      <c r="F245" s="369" t="str">
        <f>K243</f>
        <v>習台シ40</v>
      </c>
      <c r="G245" s="370" t="str">
        <f>E243</f>
        <v>55九十九</v>
      </c>
      <c r="H245" s="369" t="str">
        <f>D243</f>
        <v>55エスペ</v>
      </c>
      <c r="I245" s="370" t="str">
        <f>M243</f>
        <v>Duo</v>
      </c>
      <c r="J245" s="369" t="str">
        <f>F243</f>
        <v>市船OB50</v>
      </c>
      <c r="K245" s="370" t="str">
        <f>J245</f>
        <v>市船OB50</v>
      </c>
      <c r="L245" s="371" t="str">
        <f>H243</f>
        <v>50花園</v>
      </c>
      <c r="M245" s="372" t="str">
        <f>H243</f>
        <v>50花園</v>
      </c>
      <c r="N245" s="784"/>
      <c r="O245" s="785"/>
      <c r="P245" s="784"/>
      <c r="Q245" s="785"/>
      <c r="R245" s="373" t="s">
        <v>226</v>
      </c>
      <c r="S245" s="374" t="str">
        <f>G243</f>
        <v>MITシ50</v>
      </c>
      <c r="T245" s="344"/>
      <c r="U245" s="375"/>
      <c r="V245" s="221"/>
    </row>
    <row r="246" spans="1:24" ht="18.75" customHeight="1">
      <c r="A246" s="395" t="s">
        <v>341</v>
      </c>
      <c r="B246" s="340"/>
      <c r="C246" s="341"/>
      <c r="D246" s="910">
        <v>0.3611111111111111</v>
      </c>
      <c r="E246" s="911"/>
      <c r="F246" s="899">
        <f>D246+"0:65"</f>
        <v>0.40625</v>
      </c>
      <c r="G246" s="900"/>
      <c r="H246" s="899">
        <f>F246+"0:65"</f>
        <v>0.4513888888888889</v>
      </c>
      <c r="I246" s="900"/>
      <c r="J246" s="912" t="s">
        <v>82</v>
      </c>
      <c r="K246" s="913"/>
      <c r="L246" s="786" t="s">
        <v>82</v>
      </c>
      <c r="M246" s="787"/>
      <c r="N246" s="786" t="s">
        <v>82</v>
      </c>
      <c r="O246" s="787"/>
      <c r="P246" s="786" t="s">
        <v>82</v>
      </c>
      <c r="Q246" s="787"/>
      <c r="R246" s="342" t="s">
        <v>15</v>
      </c>
      <c r="S246" s="343"/>
      <c r="T246" s="344"/>
      <c r="U246" s="345"/>
      <c r="V246" s="220"/>
    </row>
    <row r="247" spans="1:24" ht="18.75" customHeight="1">
      <c r="A247" s="395" t="s">
        <v>342</v>
      </c>
      <c r="B247" s="347"/>
      <c r="C247" s="348" t="s">
        <v>390</v>
      </c>
      <c r="D247" s="349" t="s">
        <v>491</v>
      </c>
      <c r="E247" s="399" t="s">
        <v>487</v>
      </c>
      <c r="F247" s="349" t="s">
        <v>162</v>
      </c>
      <c r="G247" s="399" t="s">
        <v>584</v>
      </c>
      <c r="H247" s="349" t="s">
        <v>298</v>
      </c>
      <c r="I247" s="399" t="s">
        <v>408</v>
      </c>
      <c r="J247" s="914"/>
      <c r="K247" s="915"/>
      <c r="L247" s="349"/>
      <c r="M247" s="399"/>
      <c r="N247" s="349"/>
      <c r="O247" s="399"/>
      <c r="P247" s="349"/>
      <c r="Q247" s="399"/>
      <c r="R247" s="352" t="s">
        <v>347</v>
      </c>
      <c r="S247" s="353" t="str">
        <f>I247</f>
        <v>ZEAL</v>
      </c>
      <c r="T247" s="354"/>
      <c r="U247" s="355"/>
      <c r="V247" s="220"/>
    </row>
    <row r="248" spans="1:24" ht="18.75" customHeight="1">
      <c r="A248" s="775" t="s">
        <v>770</v>
      </c>
      <c r="B248" s="357">
        <v>46101</v>
      </c>
      <c r="C248" s="358" t="s">
        <v>81</v>
      </c>
      <c r="D248" s="380"/>
      <c r="E248" s="381"/>
      <c r="F248" s="359"/>
      <c r="G248" s="381"/>
      <c r="H248" s="380"/>
      <c r="I248" s="381"/>
      <c r="J248" s="916"/>
      <c r="K248" s="917"/>
      <c r="L248" s="359"/>
      <c r="M248" s="361"/>
      <c r="N248" s="359"/>
      <c r="O248" s="361"/>
      <c r="P248" s="359"/>
      <c r="Q248" s="361"/>
      <c r="R248" s="362" t="s">
        <v>585</v>
      </c>
      <c r="S248" s="363" t="str">
        <f>E247</f>
        <v>ソルジャ</v>
      </c>
      <c r="T248" s="364"/>
      <c r="U248" s="365"/>
      <c r="V248" s="220">
        <f>7-(COUNTIF(D246:Q246,"-"))</f>
        <v>3</v>
      </c>
      <c r="X248" s="216">
        <f>X244+V248</f>
        <v>97</v>
      </c>
    </row>
    <row r="249" spans="1:24" ht="18" customHeight="1">
      <c r="A249" s="366"/>
      <c r="B249" s="367" t="str">
        <f>TEXT(B248,"aaa")</f>
        <v>金</v>
      </c>
      <c r="C249" s="368"/>
      <c r="D249" s="782" t="str">
        <f>H247</f>
        <v>習志野40</v>
      </c>
      <c r="E249" s="918"/>
      <c r="F249" s="782" t="str">
        <f>D247</f>
        <v>H-AJA</v>
      </c>
      <c r="G249" s="918"/>
      <c r="H249" s="782" t="str">
        <f>F247</f>
        <v>八日市場</v>
      </c>
      <c r="I249" s="918"/>
      <c r="J249" s="919"/>
      <c r="K249" s="920"/>
      <c r="L249" s="784"/>
      <c r="M249" s="785"/>
      <c r="N249" s="784"/>
      <c r="O249" s="785"/>
      <c r="P249" s="784"/>
      <c r="Q249" s="785"/>
      <c r="R249" s="373" t="s">
        <v>586</v>
      </c>
      <c r="S249" s="374" t="str">
        <f>G247</f>
        <v>コスモス50</v>
      </c>
      <c r="T249" s="344"/>
      <c r="U249" s="375"/>
      <c r="V249" s="221"/>
    </row>
    <row r="250" spans="1:24" ht="18.75" customHeight="1">
      <c r="A250" s="395" t="s">
        <v>341</v>
      </c>
      <c r="B250" s="340"/>
      <c r="C250" s="341"/>
      <c r="D250" s="790">
        <v>0.40277777777777779</v>
      </c>
      <c r="E250" s="791"/>
      <c r="F250" s="788">
        <f>D250+"0:60"</f>
        <v>0.44444444444444448</v>
      </c>
      <c r="G250" s="789"/>
      <c r="H250" s="788">
        <f>F250+"0:60"</f>
        <v>0.48611111111111116</v>
      </c>
      <c r="I250" s="789"/>
      <c r="J250" s="788">
        <f>H250+"0:60"</f>
        <v>0.52777777777777779</v>
      </c>
      <c r="K250" s="789"/>
      <c r="L250" s="912" t="s">
        <v>82</v>
      </c>
      <c r="M250" s="913"/>
      <c r="N250" s="792" t="s">
        <v>82</v>
      </c>
      <c r="O250" s="793"/>
      <c r="P250" s="792" t="s">
        <v>82</v>
      </c>
      <c r="Q250" s="793"/>
      <c r="R250" s="342" t="s">
        <v>15</v>
      </c>
      <c r="S250" s="343"/>
      <c r="T250" s="344"/>
      <c r="U250" s="345"/>
      <c r="V250" s="220"/>
    </row>
    <row r="251" spans="1:24" ht="18.75" customHeight="1">
      <c r="A251" s="346"/>
      <c r="B251" s="347"/>
      <c r="C251" s="348" t="s">
        <v>143</v>
      </c>
      <c r="D251" s="349" t="s">
        <v>160</v>
      </c>
      <c r="E251" s="399" t="s">
        <v>473</v>
      </c>
      <c r="F251" s="349" t="s">
        <v>165</v>
      </c>
      <c r="G251" s="399" t="s">
        <v>201</v>
      </c>
      <c r="H251" s="349" t="s">
        <v>158</v>
      </c>
      <c r="I251" s="399" t="s">
        <v>159</v>
      </c>
      <c r="J251" s="349" t="s">
        <v>326</v>
      </c>
      <c r="K251" s="399" t="s">
        <v>200</v>
      </c>
      <c r="L251" s="914"/>
      <c r="M251" s="915"/>
      <c r="N251" s="349"/>
      <c r="O251" s="399"/>
      <c r="P251" s="349"/>
      <c r="Q251" s="399"/>
      <c r="R251" s="352" t="s">
        <v>14</v>
      </c>
      <c r="S251" s="353" t="str">
        <f>K251</f>
        <v>千葉60</v>
      </c>
      <c r="T251" s="354"/>
      <c r="U251" s="355"/>
      <c r="V251" s="220"/>
    </row>
    <row r="252" spans="1:24" ht="18.75" customHeight="1">
      <c r="A252" s="356"/>
      <c r="B252" s="357">
        <v>46102</v>
      </c>
      <c r="C252" s="379" t="s">
        <v>142</v>
      </c>
      <c r="D252" s="380"/>
      <c r="E252" s="381"/>
      <c r="F252" s="359"/>
      <c r="G252" s="381"/>
      <c r="H252" s="380"/>
      <c r="I252" s="381"/>
      <c r="J252" s="380"/>
      <c r="K252" s="381"/>
      <c r="L252" s="916"/>
      <c r="M252" s="917"/>
      <c r="N252" s="359"/>
      <c r="O252" s="361"/>
      <c r="P252" s="359"/>
      <c r="Q252" s="361"/>
      <c r="R252" s="362"/>
      <c r="S252" s="363"/>
      <c r="T252" s="364"/>
      <c r="U252" s="365"/>
      <c r="V252" s="220">
        <f>7-(COUNTIF(D250:Q250,"-"))</f>
        <v>4</v>
      </c>
      <c r="X252" s="216">
        <f>X248+V252</f>
        <v>101</v>
      </c>
    </row>
    <row r="253" spans="1:24" ht="18" customHeight="1">
      <c r="A253" s="366"/>
      <c r="B253" s="367" t="str">
        <f>TEXT(B252,"aaa")</f>
        <v>土</v>
      </c>
      <c r="C253" s="368"/>
      <c r="D253" s="369" t="str">
        <f>H251</f>
        <v>習志野50</v>
      </c>
      <c r="E253" s="370" t="str">
        <f>I251</f>
        <v>佐倉シ50</v>
      </c>
      <c r="F253" s="369" t="str">
        <f>J251</f>
        <v>龍子会60</v>
      </c>
      <c r="G253" s="370" t="str">
        <f>K251</f>
        <v>千葉60</v>
      </c>
      <c r="H253" s="369" t="str">
        <f>D251</f>
        <v>55浜野シ</v>
      </c>
      <c r="I253" s="370" t="str">
        <f>E251</f>
        <v>フォルテ50</v>
      </c>
      <c r="J253" s="369" t="str">
        <f>F251</f>
        <v>古河シ60</v>
      </c>
      <c r="K253" s="370" t="str">
        <f>G251</f>
        <v>袖ヶ浦シ60</v>
      </c>
      <c r="L253" s="919"/>
      <c r="M253" s="920"/>
      <c r="N253" s="784"/>
      <c r="O253" s="785"/>
      <c r="P253" s="784"/>
      <c r="Q253" s="785"/>
      <c r="R253" s="373" t="s">
        <v>226</v>
      </c>
      <c r="S253" s="374" t="str">
        <f>G251</f>
        <v>袖ヶ浦シ60</v>
      </c>
      <c r="T253" s="344"/>
      <c r="U253" s="375"/>
      <c r="V253" s="221"/>
    </row>
    <row r="254" spans="1:24" ht="18.75" customHeight="1">
      <c r="A254" s="395" t="s">
        <v>341</v>
      </c>
      <c r="B254" s="340"/>
      <c r="C254" s="341"/>
      <c r="D254" s="790">
        <v>0.40277777777777779</v>
      </c>
      <c r="E254" s="791"/>
      <c r="F254" s="788">
        <f>D254+"0:60"</f>
        <v>0.44444444444444448</v>
      </c>
      <c r="G254" s="789"/>
      <c r="H254" s="788">
        <f>F254+"0:60"</f>
        <v>0.48611111111111116</v>
      </c>
      <c r="I254" s="789"/>
      <c r="J254" s="788">
        <f>H254+"0:60"</f>
        <v>0.52777777777777779</v>
      </c>
      <c r="K254" s="789"/>
      <c r="L254" s="788">
        <f>J254+"0:60"</f>
        <v>0.56944444444444442</v>
      </c>
      <c r="M254" s="789"/>
      <c r="N254" s="792" t="s">
        <v>82</v>
      </c>
      <c r="O254" s="793"/>
      <c r="P254" s="792" t="s">
        <v>82</v>
      </c>
      <c r="Q254" s="793"/>
      <c r="R254" s="342" t="s">
        <v>15</v>
      </c>
      <c r="S254" s="343"/>
      <c r="T254" s="344"/>
      <c r="U254" s="345"/>
      <c r="V254" s="220"/>
    </row>
    <row r="255" spans="1:24" ht="18.75" customHeight="1">
      <c r="A255" s="346"/>
      <c r="B255" s="347"/>
      <c r="C255" s="348" t="s">
        <v>143</v>
      </c>
      <c r="D255" s="349" t="s">
        <v>302</v>
      </c>
      <c r="E255" s="399" t="s">
        <v>325</v>
      </c>
      <c r="F255" s="349" t="s">
        <v>184</v>
      </c>
      <c r="G255" s="399" t="s">
        <v>468</v>
      </c>
      <c r="H255" s="349" t="s">
        <v>192</v>
      </c>
      <c r="I255" s="399" t="s">
        <v>197</v>
      </c>
      <c r="J255" s="349" t="s">
        <v>83</v>
      </c>
      <c r="K255" s="399" t="s">
        <v>309</v>
      </c>
      <c r="L255" s="349" t="s">
        <v>128</v>
      </c>
      <c r="M255" s="399" t="s">
        <v>306</v>
      </c>
      <c r="N255" s="349"/>
      <c r="O255" s="399"/>
      <c r="P255" s="349"/>
      <c r="Q255" s="399"/>
      <c r="R255" s="352" t="s">
        <v>14</v>
      </c>
      <c r="S255" s="353" t="str">
        <f>K255</f>
        <v>AKECHI</v>
      </c>
      <c r="T255" s="354"/>
      <c r="U255" s="355"/>
      <c r="V255" s="220"/>
    </row>
    <row r="256" spans="1:24" ht="18.75" customHeight="1">
      <c r="A256" s="775" t="s">
        <v>770</v>
      </c>
      <c r="B256" s="357">
        <v>46103</v>
      </c>
      <c r="C256" s="358" t="s">
        <v>9</v>
      </c>
      <c r="D256" s="380"/>
      <c r="E256" s="381"/>
      <c r="F256" s="359"/>
      <c r="G256" s="381"/>
      <c r="H256" s="380"/>
      <c r="I256" s="381"/>
      <c r="J256" s="380"/>
      <c r="K256" s="381"/>
      <c r="L256" s="359"/>
      <c r="M256" s="360"/>
      <c r="N256" s="359"/>
      <c r="O256" s="361"/>
      <c r="P256" s="359"/>
      <c r="Q256" s="361"/>
      <c r="R256" s="362" t="s">
        <v>223</v>
      </c>
      <c r="S256" s="363" t="str">
        <f>L255</f>
        <v>55CE-B</v>
      </c>
      <c r="T256" s="364"/>
      <c r="U256" s="365"/>
      <c r="V256" s="220">
        <f>7-(COUNTIF(D254:Q254,"-"))</f>
        <v>5</v>
      </c>
      <c r="X256" s="216">
        <f>X252+V256</f>
        <v>106</v>
      </c>
    </row>
    <row r="257" spans="1:24" ht="18" customHeight="1">
      <c r="A257" s="366"/>
      <c r="B257" s="367" t="str">
        <f>TEXT(B256,"aaa")</f>
        <v>日</v>
      </c>
      <c r="C257" s="368"/>
      <c r="D257" s="369" t="str">
        <f>I255</f>
        <v>55千葉</v>
      </c>
      <c r="E257" s="370" t="str">
        <f>I255</f>
        <v>55千葉</v>
      </c>
      <c r="F257" s="369" t="str">
        <f>J255</f>
        <v>ハルオ</v>
      </c>
      <c r="G257" s="370" t="str">
        <f>E255</f>
        <v>緑町シ</v>
      </c>
      <c r="H257" s="369" t="str">
        <f>D255</f>
        <v>浜野シ50</v>
      </c>
      <c r="I257" s="370" t="str">
        <f>M255</f>
        <v>55八千代</v>
      </c>
      <c r="J257" s="369" t="str">
        <f>F255</f>
        <v>袖ヶ浦シ40</v>
      </c>
      <c r="K257" s="370" t="str">
        <f>J257</f>
        <v>袖ヶ浦シ40</v>
      </c>
      <c r="L257" s="371" t="str">
        <f>H255</f>
        <v>エスペ50</v>
      </c>
      <c r="M257" s="372" t="str">
        <f>H255</f>
        <v>エスペ50</v>
      </c>
      <c r="N257" s="784"/>
      <c r="O257" s="785"/>
      <c r="P257" s="784"/>
      <c r="Q257" s="785"/>
      <c r="R257" s="373" t="s">
        <v>226</v>
      </c>
      <c r="S257" s="374" t="str">
        <f>G255</f>
        <v>花園40</v>
      </c>
      <c r="T257" s="344"/>
      <c r="U257" s="375"/>
      <c r="V257" s="221"/>
    </row>
    <row r="258" spans="1:24" ht="16.2" customHeight="1">
      <c r="A258" s="395" t="s">
        <v>341</v>
      </c>
      <c r="B258" s="340"/>
      <c r="C258" s="341"/>
      <c r="D258" s="790">
        <v>0.40277777777777779</v>
      </c>
      <c r="E258" s="791"/>
      <c r="F258" s="788">
        <f>D258+"0:60"</f>
        <v>0.44444444444444448</v>
      </c>
      <c r="G258" s="789"/>
      <c r="H258" s="788">
        <f>F258+"0:60"</f>
        <v>0.48611111111111116</v>
      </c>
      <c r="I258" s="789"/>
      <c r="J258" s="788">
        <f>H258+"0:60"</f>
        <v>0.52777777777777779</v>
      </c>
      <c r="K258" s="789"/>
      <c r="L258" s="788">
        <f>J258+"0:60"</f>
        <v>0.56944444444444442</v>
      </c>
      <c r="M258" s="789"/>
      <c r="N258" s="786" t="s">
        <v>82</v>
      </c>
      <c r="O258" s="787"/>
      <c r="P258" s="786" t="s">
        <v>82</v>
      </c>
      <c r="Q258" s="787"/>
      <c r="R258" s="342" t="s">
        <v>15</v>
      </c>
      <c r="S258" s="343"/>
      <c r="T258" s="344"/>
      <c r="U258" s="345"/>
      <c r="V258" s="220"/>
    </row>
    <row r="259" spans="1:24" ht="16.2" customHeight="1">
      <c r="A259" s="385"/>
      <c r="B259" s="347"/>
      <c r="C259" s="348" t="s">
        <v>143</v>
      </c>
      <c r="D259" s="349" t="s">
        <v>317</v>
      </c>
      <c r="E259" s="399" t="s">
        <v>199</v>
      </c>
      <c r="F259" s="349" t="s">
        <v>177</v>
      </c>
      <c r="G259" s="399" t="s">
        <v>148</v>
      </c>
      <c r="H259" s="349" t="s">
        <v>318</v>
      </c>
      <c r="I259" s="399" t="s">
        <v>161</v>
      </c>
      <c r="J259" s="349" t="s">
        <v>478</v>
      </c>
      <c r="K259" s="399" t="s">
        <v>178</v>
      </c>
      <c r="L259" s="349" t="s">
        <v>156</v>
      </c>
      <c r="M259" s="399" t="s">
        <v>483</v>
      </c>
      <c r="N259" s="349"/>
      <c r="O259" s="399"/>
      <c r="P259" s="349"/>
      <c r="Q259" s="399"/>
      <c r="R259" s="352" t="s">
        <v>14</v>
      </c>
      <c r="S259" s="353" t="str">
        <f>J259</f>
        <v>市船OB40</v>
      </c>
      <c r="T259" s="354"/>
      <c r="U259" s="355"/>
      <c r="V259" s="220"/>
    </row>
    <row r="260" spans="1:24" ht="16.2" customHeight="1">
      <c r="A260" s="775" t="s">
        <v>770</v>
      </c>
      <c r="B260" s="357">
        <v>46103</v>
      </c>
      <c r="C260" s="358" t="s">
        <v>80</v>
      </c>
      <c r="D260" s="380"/>
      <c r="E260" s="381"/>
      <c r="F260" s="359"/>
      <c r="G260" s="381"/>
      <c r="H260" s="380"/>
      <c r="I260" s="381"/>
      <c r="J260" s="359"/>
      <c r="K260" s="381"/>
      <c r="L260" s="359"/>
      <c r="M260" s="360"/>
      <c r="N260" s="359"/>
      <c r="O260" s="361"/>
      <c r="P260" s="359"/>
      <c r="Q260" s="361"/>
      <c r="R260" s="362" t="s">
        <v>223</v>
      </c>
      <c r="S260" s="363" t="str">
        <f>E259</f>
        <v>55袖ヶ浦シ</v>
      </c>
      <c r="T260" s="364"/>
      <c r="U260" s="365"/>
      <c r="V260" s="220">
        <f>7-(COUNTIF(D258:Q258,"-"))</f>
        <v>5</v>
      </c>
      <c r="X260" s="216">
        <f>X256+V260</f>
        <v>111</v>
      </c>
    </row>
    <row r="261" spans="1:24" ht="16.2" customHeight="1">
      <c r="A261" s="366"/>
      <c r="B261" s="367" t="str">
        <f>TEXT(B260,"aaa")</f>
        <v>日</v>
      </c>
      <c r="C261" s="368"/>
      <c r="D261" s="782" t="str">
        <f>I259</f>
        <v>龍子会シ50</v>
      </c>
      <c r="E261" s="783"/>
      <c r="F261" s="782" t="str">
        <f>K259</f>
        <v>九十九40</v>
      </c>
      <c r="G261" s="783"/>
      <c r="H261" s="782" t="str">
        <f>D259</f>
        <v>スクデット</v>
      </c>
      <c r="I261" s="783"/>
      <c r="J261" s="782" t="str">
        <f>F259</f>
        <v>フォルテ40</v>
      </c>
      <c r="K261" s="783"/>
      <c r="L261" s="782" t="str">
        <f>H259</f>
        <v>MCFC50</v>
      </c>
      <c r="M261" s="783"/>
      <c r="N261" s="784"/>
      <c r="O261" s="785"/>
      <c r="P261" s="784"/>
      <c r="Q261" s="785"/>
      <c r="R261" s="373" t="s">
        <v>12</v>
      </c>
      <c r="S261" s="374" t="str">
        <f>G259</f>
        <v>千葉40</v>
      </c>
      <c r="T261" s="344"/>
      <c r="U261" s="375"/>
      <c r="V261" s="221"/>
    </row>
    <row r="262" spans="1:24" ht="16.2" customHeight="1">
      <c r="A262" s="395" t="s">
        <v>341</v>
      </c>
      <c r="B262" s="340"/>
      <c r="C262" s="341"/>
      <c r="D262" s="790">
        <v>0.40277777777777779</v>
      </c>
      <c r="E262" s="791"/>
      <c r="F262" s="788">
        <f>D262+"0:60"</f>
        <v>0.44444444444444448</v>
      </c>
      <c r="G262" s="789"/>
      <c r="H262" s="788">
        <f>F262+"0:60"</f>
        <v>0.48611111111111116</v>
      </c>
      <c r="I262" s="789"/>
      <c r="J262" s="788">
        <f>H262+"0:60"</f>
        <v>0.52777777777777779</v>
      </c>
      <c r="K262" s="789"/>
      <c r="L262" s="786" t="s">
        <v>82</v>
      </c>
      <c r="M262" s="787"/>
      <c r="N262" s="786" t="s">
        <v>82</v>
      </c>
      <c r="O262" s="787"/>
      <c r="P262" s="786" t="s">
        <v>82</v>
      </c>
      <c r="Q262" s="787"/>
      <c r="R262" s="342" t="s">
        <v>15</v>
      </c>
      <c r="S262" s="343"/>
      <c r="T262" s="344"/>
      <c r="U262" s="345"/>
      <c r="V262" s="220"/>
    </row>
    <row r="263" spans="1:24" ht="16.2" customHeight="1">
      <c r="A263" s="395" t="s">
        <v>342</v>
      </c>
      <c r="B263" s="406" t="s">
        <v>383</v>
      </c>
      <c r="C263" s="348" t="s">
        <v>384</v>
      </c>
      <c r="D263" s="349" t="s">
        <v>191</v>
      </c>
      <c r="E263" s="399" t="s">
        <v>310</v>
      </c>
      <c r="F263" s="349" t="s">
        <v>84</v>
      </c>
      <c r="G263" s="399" t="s">
        <v>187</v>
      </c>
      <c r="H263" s="349" t="s">
        <v>146</v>
      </c>
      <c r="I263" s="399" t="s">
        <v>333</v>
      </c>
      <c r="J263" s="349" t="s">
        <v>277</v>
      </c>
      <c r="K263" s="399" t="s">
        <v>186</v>
      </c>
      <c r="L263" s="349"/>
      <c r="M263" s="399"/>
      <c r="N263" s="349"/>
      <c r="O263" s="399"/>
      <c r="P263" s="349"/>
      <c r="Q263" s="399"/>
      <c r="R263" s="352" t="s">
        <v>14</v>
      </c>
      <c r="S263" s="353" t="str">
        <f>J263</f>
        <v>MVCC</v>
      </c>
      <c r="T263" s="354"/>
      <c r="U263" s="355"/>
      <c r="V263" s="220"/>
    </row>
    <row r="264" spans="1:24" ht="16.2" customHeight="1">
      <c r="A264" s="775" t="s">
        <v>770</v>
      </c>
      <c r="B264" s="357">
        <v>46103</v>
      </c>
      <c r="C264" s="358" t="s">
        <v>13</v>
      </c>
      <c r="D264" s="380"/>
      <c r="E264" s="381"/>
      <c r="F264" s="359"/>
      <c r="G264" s="381"/>
      <c r="H264" s="380"/>
      <c r="I264" s="381"/>
      <c r="J264" s="380"/>
      <c r="K264" s="381"/>
      <c r="L264" s="359"/>
      <c r="M264" s="361"/>
      <c r="N264" s="359"/>
      <c r="O264" s="361"/>
      <c r="P264" s="359"/>
      <c r="Q264" s="361"/>
      <c r="R264" s="362"/>
      <c r="S264" s="363"/>
      <c r="T264" s="364"/>
      <c r="U264" s="365"/>
      <c r="V264" s="220">
        <f>7-(COUNTIF(D262:Q262,"-"))</f>
        <v>4</v>
      </c>
      <c r="X264" s="216">
        <f>X260+V264</f>
        <v>115</v>
      </c>
    </row>
    <row r="265" spans="1:24" ht="16.2" customHeight="1">
      <c r="A265" s="366"/>
      <c r="B265" s="367" t="str">
        <f>TEXT(B264,"aaa")</f>
        <v>日</v>
      </c>
      <c r="C265" s="368"/>
      <c r="D265" s="782" t="str">
        <f>I263</f>
        <v>市原シニア</v>
      </c>
      <c r="E265" s="783"/>
      <c r="F265" s="782" t="str">
        <f>K263</f>
        <v>古河シ40</v>
      </c>
      <c r="G265" s="783"/>
      <c r="H265" s="782" t="str">
        <f>D263</f>
        <v>八千代40</v>
      </c>
      <c r="I265" s="783"/>
      <c r="J265" s="782" t="str">
        <f>F263</f>
        <v>カラクテル</v>
      </c>
      <c r="K265" s="783"/>
      <c r="L265" s="784"/>
      <c r="M265" s="785"/>
      <c r="N265" s="784"/>
      <c r="O265" s="785"/>
      <c r="P265" s="784"/>
      <c r="Q265" s="785"/>
      <c r="R265" s="373" t="s">
        <v>226</v>
      </c>
      <c r="S265" s="374" t="str">
        <f>G263</f>
        <v>東京40</v>
      </c>
      <c r="T265" s="344"/>
      <c r="U265" s="375"/>
      <c r="V265" s="221"/>
    </row>
    <row r="266" spans="1:24" ht="16.2" customHeight="1">
      <c r="A266" s="395" t="s">
        <v>341</v>
      </c>
      <c r="B266" s="340"/>
      <c r="C266" s="341"/>
      <c r="D266" s="790">
        <v>0.35416666666666669</v>
      </c>
      <c r="E266" s="791"/>
      <c r="F266" s="788">
        <f>D266+"0:60"</f>
        <v>0.39583333333333337</v>
      </c>
      <c r="G266" s="789"/>
      <c r="H266" s="788">
        <f>F266+"0:60"</f>
        <v>0.43750000000000006</v>
      </c>
      <c r="I266" s="789"/>
      <c r="J266" s="788">
        <f>H266+"0:60"</f>
        <v>0.47916666666666674</v>
      </c>
      <c r="K266" s="789"/>
      <c r="L266" s="786" t="s">
        <v>82</v>
      </c>
      <c r="M266" s="787"/>
      <c r="N266" s="786" t="s">
        <v>82</v>
      </c>
      <c r="O266" s="787"/>
      <c r="P266" s="786" t="s">
        <v>82</v>
      </c>
      <c r="Q266" s="787"/>
      <c r="R266" s="342" t="s">
        <v>15</v>
      </c>
      <c r="S266" s="343"/>
      <c r="T266" s="344"/>
      <c r="U266" s="345"/>
      <c r="V266" s="220"/>
    </row>
    <row r="267" spans="1:24" ht="16.2" customHeight="1">
      <c r="A267" s="395" t="s">
        <v>342</v>
      </c>
      <c r="B267" s="347"/>
      <c r="C267" s="348" t="s">
        <v>390</v>
      </c>
      <c r="D267" s="349" t="s">
        <v>97</v>
      </c>
      <c r="E267" s="399" t="s">
        <v>185</v>
      </c>
      <c r="F267" s="349" t="s">
        <v>179</v>
      </c>
      <c r="G267" s="399" t="s">
        <v>11</v>
      </c>
      <c r="H267" s="349" t="s">
        <v>182</v>
      </c>
      <c r="I267" s="399" t="s">
        <v>98</v>
      </c>
      <c r="J267" s="349" t="s">
        <v>153</v>
      </c>
      <c r="K267" s="399" t="s">
        <v>300</v>
      </c>
      <c r="L267" s="349"/>
      <c r="M267" s="399"/>
      <c r="N267" s="349"/>
      <c r="O267" s="399"/>
      <c r="P267" s="349"/>
      <c r="Q267" s="399"/>
      <c r="R267" s="352" t="s">
        <v>14</v>
      </c>
      <c r="S267" s="353" t="str">
        <f>J267</f>
        <v>千葉50</v>
      </c>
      <c r="T267" s="354"/>
      <c r="U267" s="355"/>
      <c r="V267" s="220"/>
    </row>
    <row r="268" spans="1:24" ht="16.2" customHeight="1">
      <c r="A268" s="775" t="s">
        <v>770</v>
      </c>
      <c r="B268" s="357">
        <v>46103</v>
      </c>
      <c r="C268" s="358" t="s">
        <v>81</v>
      </c>
      <c r="D268" s="380"/>
      <c r="E268" s="381"/>
      <c r="F268" s="359"/>
      <c r="G268" s="381"/>
      <c r="H268" s="380"/>
      <c r="I268" s="381"/>
      <c r="J268" s="380"/>
      <c r="K268" s="381"/>
      <c r="L268" s="359"/>
      <c r="M268" s="361"/>
      <c r="N268" s="359"/>
      <c r="O268" s="361"/>
      <c r="P268" s="359"/>
      <c r="Q268" s="361"/>
      <c r="R268" s="362"/>
      <c r="S268" s="363"/>
      <c r="T268" s="364"/>
      <c r="U268" s="365"/>
      <c r="V268" s="220">
        <f>7-(COUNTIF(D266:Q266,"-"))</f>
        <v>4</v>
      </c>
      <c r="X268" s="216">
        <f>X264+V268</f>
        <v>119</v>
      </c>
    </row>
    <row r="269" spans="1:24" ht="16.2" customHeight="1">
      <c r="A269" s="366"/>
      <c r="B269" s="367" t="str">
        <f>TEXT(B268,"aaa")</f>
        <v>日</v>
      </c>
      <c r="C269" s="368"/>
      <c r="D269" s="782" t="str">
        <f>I267</f>
        <v>レーベン</v>
      </c>
      <c r="E269" s="783"/>
      <c r="F269" s="782" t="str">
        <f>K267</f>
        <v>習台シ50</v>
      </c>
      <c r="G269" s="783"/>
      <c r="H269" s="782" t="str">
        <f>D267</f>
        <v>トキガネ</v>
      </c>
      <c r="I269" s="783"/>
      <c r="J269" s="782" t="str">
        <f>F267</f>
        <v>Y-AJA40</v>
      </c>
      <c r="K269" s="783"/>
      <c r="L269" s="784"/>
      <c r="M269" s="785"/>
      <c r="N269" s="784"/>
      <c r="O269" s="785"/>
      <c r="P269" s="784"/>
      <c r="Q269" s="785"/>
      <c r="R269" s="373" t="s">
        <v>226</v>
      </c>
      <c r="S269" s="374" t="str">
        <f>G267</f>
        <v>ブラゼンチン</v>
      </c>
      <c r="T269" s="344"/>
      <c r="U269" s="375"/>
      <c r="V269" s="221"/>
    </row>
    <row r="270" spans="1:24" ht="18.75" customHeight="1">
      <c r="A270" s="339" t="s">
        <v>341</v>
      </c>
      <c r="B270" s="340"/>
      <c r="C270" s="341"/>
      <c r="D270" s="790">
        <v>0.40277777777777773</v>
      </c>
      <c r="E270" s="791"/>
      <c r="F270" s="788">
        <f>D270+"0:6５"</f>
        <v>0.44791666666666663</v>
      </c>
      <c r="G270" s="789"/>
      <c r="H270" s="788">
        <f>F270+"0:6５"</f>
        <v>0.49305555555555552</v>
      </c>
      <c r="I270" s="789"/>
      <c r="J270" s="788">
        <f>H270+"0:6５"</f>
        <v>0.53819444444444442</v>
      </c>
      <c r="K270" s="789"/>
      <c r="L270" s="792" t="s">
        <v>82</v>
      </c>
      <c r="M270" s="793"/>
      <c r="N270" s="792" t="s">
        <v>82</v>
      </c>
      <c r="O270" s="793"/>
      <c r="P270" s="792" t="s">
        <v>82</v>
      </c>
      <c r="Q270" s="793"/>
      <c r="R270" s="342" t="s">
        <v>15</v>
      </c>
      <c r="S270" s="343"/>
      <c r="T270" s="344"/>
      <c r="U270" s="345"/>
      <c r="V270" s="220"/>
    </row>
    <row r="271" spans="1:24" ht="18.75" customHeight="1">
      <c r="A271" s="389"/>
      <c r="B271" s="347"/>
      <c r="C271" s="348"/>
      <c r="D271" s="349"/>
      <c r="E271" s="399"/>
      <c r="F271" s="349"/>
      <c r="G271" s="399"/>
      <c r="H271" s="349"/>
      <c r="I271" s="399"/>
      <c r="J271" s="349"/>
      <c r="K271" s="399"/>
      <c r="L271" s="349"/>
      <c r="M271" s="399"/>
      <c r="N271" s="349"/>
      <c r="O271" s="399"/>
      <c r="P271" s="349"/>
      <c r="Q271" s="399"/>
      <c r="R271" s="352"/>
      <c r="S271" s="353"/>
      <c r="T271" s="354"/>
      <c r="U271" s="355"/>
      <c r="V271" s="220"/>
    </row>
    <row r="272" spans="1:24" ht="18.75" customHeight="1">
      <c r="A272" s="407" t="s">
        <v>7</v>
      </c>
      <c r="B272" s="357">
        <v>46110</v>
      </c>
      <c r="C272" s="358" t="s">
        <v>288</v>
      </c>
      <c r="D272" s="384"/>
      <c r="E272" s="388"/>
      <c r="F272" s="382"/>
      <c r="G272" s="383"/>
      <c r="H272" s="382"/>
      <c r="I272" s="383"/>
      <c r="J272" s="384"/>
      <c r="K272" s="388"/>
      <c r="L272" s="384" t="s">
        <v>349</v>
      </c>
      <c r="M272" s="387"/>
      <c r="N272" s="382"/>
      <c r="O272" s="383"/>
      <c r="P272" s="359"/>
      <c r="Q272" s="361"/>
      <c r="R272" s="362"/>
      <c r="S272" s="363"/>
      <c r="T272" s="364"/>
      <c r="U272" s="365"/>
      <c r="V272" s="220">
        <f>7-(COUNTIF(D270:Q270,"-"))</f>
        <v>4</v>
      </c>
      <c r="W272" s="216">
        <f>W199+V272</f>
        <v>96</v>
      </c>
    </row>
    <row r="273" spans="1:24" ht="18" customHeight="1">
      <c r="A273" s="366"/>
      <c r="B273" s="367" t="s">
        <v>8</v>
      </c>
      <c r="C273" s="368"/>
      <c r="D273" s="782" t="str">
        <f>H271&amp;","&amp;I271</f>
        <v>,</v>
      </c>
      <c r="E273" s="783"/>
      <c r="F273" s="782" t="str">
        <f>J271&amp;","&amp;K271</f>
        <v>,</v>
      </c>
      <c r="G273" s="783"/>
      <c r="H273" s="782" t="str">
        <f>D271&amp;","&amp;E271</f>
        <v>,</v>
      </c>
      <c r="I273" s="783"/>
      <c r="J273" s="782" t="str">
        <f>F271&amp;","&amp;G271</f>
        <v>,</v>
      </c>
      <c r="K273" s="783"/>
      <c r="L273" s="784" t="s">
        <v>352</v>
      </c>
      <c r="M273" s="785"/>
      <c r="N273" s="784" t="s">
        <v>350</v>
      </c>
      <c r="O273" s="785"/>
      <c r="P273" s="784" t="s">
        <v>351</v>
      </c>
      <c r="Q273" s="785"/>
      <c r="R273" s="373"/>
      <c r="S273" s="390"/>
      <c r="T273" s="344"/>
      <c r="U273" s="375"/>
      <c r="V273" s="221"/>
    </row>
    <row r="274" spans="1:24" ht="16.2" customHeight="1">
      <c r="A274" s="395" t="s">
        <v>341</v>
      </c>
      <c r="B274" s="340"/>
      <c r="C274" s="341"/>
      <c r="D274" s="790">
        <v>0.40277777777777779</v>
      </c>
      <c r="E274" s="791"/>
      <c r="F274" s="788">
        <f>D274+"0:60"</f>
        <v>0.44444444444444448</v>
      </c>
      <c r="G274" s="789"/>
      <c r="H274" s="788">
        <f>F274+"0:60"</f>
        <v>0.48611111111111116</v>
      </c>
      <c r="I274" s="789"/>
      <c r="J274" s="788">
        <f>H274+"0:60"</f>
        <v>0.52777777777777779</v>
      </c>
      <c r="K274" s="789"/>
      <c r="L274" s="788">
        <f>J274+"0:60"</f>
        <v>0.56944444444444442</v>
      </c>
      <c r="M274" s="789"/>
      <c r="N274" s="792" t="s">
        <v>82</v>
      </c>
      <c r="O274" s="793"/>
      <c r="P274" s="792" t="s">
        <v>82</v>
      </c>
      <c r="Q274" s="793"/>
      <c r="R274" s="342" t="s">
        <v>15</v>
      </c>
      <c r="S274" s="343"/>
      <c r="T274" s="344"/>
      <c r="U274" s="345"/>
      <c r="V274" s="220"/>
    </row>
    <row r="275" spans="1:24" ht="16.2" customHeight="1">
      <c r="A275" s="346"/>
      <c r="B275" s="347"/>
      <c r="C275" s="348" t="s">
        <v>143</v>
      </c>
      <c r="D275" s="349"/>
      <c r="E275" s="399"/>
      <c r="F275" s="349"/>
      <c r="G275" s="399"/>
      <c r="H275" s="349"/>
      <c r="I275" s="399"/>
      <c r="J275" s="349"/>
      <c r="K275" s="399"/>
      <c r="L275" s="349"/>
      <c r="M275" s="399"/>
      <c r="N275" s="349"/>
      <c r="O275" s="399"/>
      <c r="P275" s="349"/>
      <c r="Q275" s="399"/>
      <c r="R275" s="352" t="s">
        <v>14</v>
      </c>
      <c r="S275" s="353">
        <f>K275</f>
        <v>0</v>
      </c>
      <c r="T275" s="354"/>
      <c r="U275" s="355"/>
      <c r="V275" s="220"/>
    </row>
    <row r="276" spans="1:24" ht="16.2" customHeight="1">
      <c r="A276" s="356"/>
      <c r="B276" s="357">
        <v>46110</v>
      </c>
      <c r="C276" s="379" t="s">
        <v>142</v>
      </c>
      <c r="D276" s="380"/>
      <c r="E276" s="381"/>
      <c r="F276" s="359"/>
      <c r="G276" s="381"/>
      <c r="H276" s="380"/>
      <c r="I276" s="381"/>
      <c r="J276" s="380"/>
      <c r="K276" s="381"/>
      <c r="L276" s="359"/>
      <c r="M276" s="360"/>
      <c r="N276" s="359"/>
      <c r="O276" s="361"/>
      <c r="P276" s="359"/>
      <c r="Q276" s="361"/>
      <c r="R276" s="362" t="s">
        <v>223</v>
      </c>
      <c r="S276" s="363">
        <f>L275</f>
        <v>0</v>
      </c>
      <c r="T276" s="364"/>
      <c r="U276" s="365"/>
      <c r="V276" s="220">
        <f>7-(COUNTIF(D274:Q274,"-"))</f>
        <v>5</v>
      </c>
      <c r="X276" s="216">
        <f>X268+V276</f>
        <v>124</v>
      </c>
    </row>
    <row r="277" spans="1:24" ht="15.6" customHeight="1">
      <c r="A277" s="366"/>
      <c r="B277" s="367" t="str">
        <f>TEXT(B276,"aaa")</f>
        <v>日</v>
      </c>
      <c r="C277" s="368"/>
      <c r="D277" s="369">
        <f>I275</f>
        <v>0</v>
      </c>
      <c r="E277" s="370">
        <f>I275</f>
        <v>0</v>
      </c>
      <c r="F277" s="369">
        <f>J275</f>
        <v>0</v>
      </c>
      <c r="G277" s="370">
        <f>E275</f>
        <v>0</v>
      </c>
      <c r="H277" s="369">
        <f>D275</f>
        <v>0</v>
      </c>
      <c r="I277" s="370">
        <f>M275</f>
        <v>0</v>
      </c>
      <c r="J277" s="369">
        <f>F275</f>
        <v>0</v>
      </c>
      <c r="K277" s="370">
        <f>J277</f>
        <v>0</v>
      </c>
      <c r="L277" s="371">
        <f>H275</f>
        <v>0</v>
      </c>
      <c r="M277" s="372">
        <f>H275</f>
        <v>0</v>
      </c>
      <c r="N277" s="784"/>
      <c r="O277" s="785"/>
      <c r="P277" s="784"/>
      <c r="Q277" s="785"/>
      <c r="R277" s="373" t="s">
        <v>226</v>
      </c>
      <c r="S277" s="374">
        <f>G275</f>
        <v>0</v>
      </c>
      <c r="T277" s="344"/>
      <c r="U277" s="375"/>
      <c r="V277" s="221"/>
    </row>
    <row r="278" spans="1:24" ht="18.75" customHeight="1">
      <c r="A278" s="395" t="s">
        <v>341</v>
      </c>
      <c r="B278" s="340"/>
      <c r="C278" s="341"/>
      <c r="D278" s="790">
        <v>0.40277777777777779</v>
      </c>
      <c r="E278" s="791"/>
      <c r="F278" s="788">
        <f>D278+"0:60"</f>
        <v>0.44444444444444448</v>
      </c>
      <c r="G278" s="789"/>
      <c r="H278" s="788">
        <f>F278+"0:60"</f>
        <v>0.48611111111111116</v>
      </c>
      <c r="I278" s="789"/>
      <c r="J278" s="788">
        <f>H278+"0:60"</f>
        <v>0.52777777777777779</v>
      </c>
      <c r="K278" s="789"/>
      <c r="L278" s="788">
        <f>J278+"0:60"</f>
        <v>0.56944444444444442</v>
      </c>
      <c r="M278" s="789"/>
      <c r="N278" s="786" t="s">
        <v>82</v>
      </c>
      <c r="O278" s="787"/>
      <c r="P278" s="786" t="s">
        <v>82</v>
      </c>
      <c r="Q278" s="787"/>
      <c r="R278" s="342" t="s">
        <v>15</v>
      </c>
      <c r="S278" s="343"/>
      <c r="T278" s="344"/>
      <c r="U278" s="345"/>
      <c r="V278" s="220"/>
    </row>
    <row r="279" spans="1:24" ht="18.75" customHeight="1">
      <c r="A279" s="346"/>
      <c r="B279" s="347"/>
      <c r="C279" s="348" t="s">
        <v>143</v>
      </c>
      <c r="D279" s="349"/>
      <c r="E279" s="399"/>
      <c r="F279" s="349"/>
      <c r="G279" s="399"/>
      <c r="H279" s="349"/>
      <c r="I279" s="399"/>
      <c r="J279" s="349"/>
      <c r="K279" s="399"/>
      <c r="L279" s="349"/>
      <c r="M279" s="399"/>
      <c r="N279" s="349"/>
      <c r="O279" s="399"/>
      <c r="P279" s="349"/>
      <c r="Q279" s="399"/>
      <c r="R279" s="352" t="s">
        <v>14</v>
      </c>
      <c r="S279" s="353">
        <f>K279</f>
        <v>0</v>
      </c>
      <c r="T279" s="354"/>
      <c r="U279" s="355"/>
      <c r="V279" s="220"/>
    </row>
    <row r="280" spans="1:24" ht="18.75" customHeight="1">
      <c r="A280" s="356"/>
      <c r="B280" s="357">
        <v>46110</v>
      </c>
      <c r="C280" s="358" t="s">
        <v>10</v>
      </c>
      <c r="D280" s="380"/>
      <c r="E280" s="381"/>
      <c r="F280" s="359"/>
      <c r="G280" s="381"/>
      <c r="H280" s="380"/>
      <c r="I280" s="381"/>
      <c r="J280" s="380"/>
      <c r="K280" s="381"/>
      <c r="L280" s="359"/>
      <c r="M280" s="360"/>
      <c r="N280" s="359"/>
      <c r="O280" s="361"/>
      <c r="P280" s="359"/>
      <c r="Q280" s="361"/>
      <c r="R280" s="362" t="s">
        <v>223</v>
      </c>
      <c r="S280" s="363">
        <f>L279</f>
        <v>0</v>
      </c>
      <c r="T280" s="364"/>
      <c r="U280" s="365"/>
      <c r="V280" s="220">
        <f>7-(COUNTIF(D278:Q278,"-"))</f>
        <v>5</v>
      </c>
      <c r="X280" s="216">
        <f>X276+V280</f>
        <v>129</v>
      </c>
    </row>
    <row r="281" spans="1:24" ht="18" customHeight="1">
      <c r="A281" s="366"/>
      <c r="B281" s="367" t="str">
        <f>TEXT(B280,"aaa")</f>
        <v>日</v>
      </c>
      <c r="C281" s="368"/>
      <c r="D281" s="369">
        <f>I279</f>
        <v>0</v>
      </c>
      <c r="E281" s="370">
        <f>I279</f>
        <v>0</v>
      </c>
      <c r="F281" s="369">
        <f>J279</f>
        <v>0</v>
      </c>
      <c r="G281" s="370">
        <f>E279</f>
        <v>0</v>
      </c>
      <c r="H281" s="369">
        <f>D279</f>
        <v>0</v>
      </c>
      <c r="I281" s="370">
        <f>M279</f>
        <v>0</v>
      </c>
      <c r="J281" s="369">
        <f>F279</f>
        <v>0</v>
      </c>
      <c r="K281" s="370">
        <f>J281</f>
        <v>0</v>
      </c>
      <c r="L281" s="371">
        <f>H279</f>
        <v>0</v>
      </c>
      <c r="M281" s="372">
        <f>H279</f>
        <v>0</v>
      </c>
      <c r="N281" s="784"/>
      <c r="O281" s="785"/>
      <c r="P281" s="784"/>
      <c r="Q281" s="785"/>
      <c r="R281" s="373" t="s">
        <v>226</v>
      </c>
      <c r="S281" s="374">
        <f>G279</f>
        <v>0</v>
      </c>
      <c r="T281" s="344"/>
      <c r="U281" s="375"/>
      <c r="V281" s="221"/>
    </row>
    <row r="282" spans="1:24" ht="16.2" customHeight="1">
      <c r="A282" s="395" t="s">
        <v>341</v>
      </c>
      <c r="B282" s="340"/>
      <c r="C282" s="341"/>
      <c r="D282" s="790">
        <v>0.40277777777777779</v>
      </c>
      <c r="E282" s="791"/>
      <c r="F282" s="788">
        <f>D282+"0:60"</f>
        <v>0.44444444444444448</v>
      </c>
      <c r="G282" s="789"/>
      <c r="H282" s="788">
        <f>F282+"0:60"</f>
        <v>0.48611111111111116</v>
      </c>
      <c r="I282" s="789"/>
      <c r="J282" s="788">
        <f>H282+"0:60"</f>
        <v>0.52777777777777779</v>
      </c>
      <c r="K282" s="789"/>
      <c r="L282" s="788">
        <f>J282+"0:60"</f>
        <v>0.56944444444444442</v>
      </c>
      <c r="M282" s="789"/>
      <c r="N282" s="786" t="s">
        <v>82</v>
      </c>
      <c r="O282" s="787"/>
      <c r="P282" s="786" t="s">
        <v>82</v>
      </c>
      <c r="Q282" s="787"/>
      <c r="R282" s="342" t="s">
        <v>15</v>
      </c>
      <c r="S282" s="343"/>
      <c r="T282" s="344"/>
      <c r="U282" s="345"/>
      <c r="V282" s="220"/>
    </row>
    <row r="283" spans="1:24" ht="16.2" customHeight="1">
      <c r="A283" s="385"/>
      <c r="B283" s="347"/>
      <c r="C283" s="348" t="s">
        <v>143</v>
      </c>
      <c r="D283" s="349"/>
      <c r="E283" s="399"/>
      <c r="F283" s="349"/>
      <c r="G283" s="399"/>
      <c r="H283" s="349"/>
      <c r="I283" s="399"/>
      <c r="J283" s="349"/>
      <c r="K283" s="399"/>
      <c r="L283" s="349"/>
      <c r="M283" s="399"/>
      <c r="N283" s="349"/>
      <c r="O283" s="399"/>
      <c r="P283" s="349"/>
      <c r="Q283" s="399"/>
      <c r="R283" s="352" t="s">
        <v>14</v>
      </c>
      <c r="S283" s="353">
        <f>J283</f>
        <v>0</v>
      </c>
      <c r="T283" s="354"/>
      <c r="U283" s="355"/>
      <c r="V283" s="220"/>
    </row>
    <row r="284" spans="1:24" ht="16.2" customHeight="1">
      <c r="A284" s="356"/>
      <c r="B284" s="357">
        <v>46110</v>
      </c>
      <c r="C284" s="358" t="s">
        <v>80</v>
      </c>
      <c r="D284" s="380"/>
      <c r="E284" s="381"/>
      <c r="F284" s="359"/>
      <c r="G284" s="381"/>
      <c r="H284" s="380"/>
      <c r="I284" s="381"/>
      <c r="J284" s="359"/>
      <c r="K284" s="381"/>
      <c r="L284" s="359"/>
      <c r="M284" s="360"/>
      <c r="N284" s="359"/>
      <c r="O284" s="361"/>
      <c r="P284" s="359"/>
      <c r="Q284" s="361"/>
      <c r="R284" s="362" t="s">
        <v>223</v>
      </c>
      <c r="S284" s="363">
        <f>E283</f>
        <v>0</v>
      </c>
      <c r="T284" s="364"/>
      <c r="U284" s="365"/>
      <c r="V284" s="220">
        <f>7-(COUNTIF(D282:Q282,"-"))</f>
        <v>5</v>
      </c>
      <c r="X284" s="216">
        <f>X280+V284</f>
        <v>134</v>
      </c>
    </row>
    <row r="285" spans="1:24" ht="16.2" customHeight="1">
      <c r="A285" s="366"/>
      <c r="B285" s="367" t="str">
        <f>TEXT(B284,"aaa")</f>
        <v>日</v>
      </c>
      <c r="C285" s="368"/>
      <c r="D285" s="782">
        <f>I283</f>
        <v>0</v>
      </c>
      <c r="E285" s="783"/>
      <c r="F285" s="782">
        <f>K283</f>
        <v>0</v>
      </c>
      <c r="G285" s="783"/>
      <c r="H285" s="782">
        <f>D283</f>
        <v>0</v>
      </c>
      <c r="I285" s="783"/>
      <c r="J285" s="782">
        <f>F283</f>
        <v>0</v>
      </c>
      <c r="K285" s="783"/>
      <c r="L285" s="782">
        <f>H283</f>
        <v>0</v>
      </c>
      <c r="M285" s="783"/>
      <c r="N285" s="784"/>
      <c r="O285" s="785"/>
      <c r="P285" s="784"/>
      <c r="Q285" s="785"/>
      <c r="R285" s="373" t="s">
        <v>12</v>
      </c>
      <c r="S285" s="374">
        <f>G283</f>
        <v>0</v>
      </c>
      <c r="T285" s="344"/>
      <c r="U285" s="375"/>
      <c r="V285" s="221"/>
    </row>
    <row r="286" spans="1:24" ht="13.2" customHeight="1">
      <c r="A286" s="395" t="s">
        <v>341</v>
      </c>
      <c r="B286" s="340"/>
      <c r="C286" s="341"/>
      <c r="D286" s="790">
        <v>0.35416666666666669</v>
      </c>
      <c r="E286" s="791"/>
      <c r="F286" s="788">
        <f>D286+"0:60"</f>
        <v>0.39583333333333337</v>
      </c>
      <c r="G286" s="789"/>
      <c r="H286" s="788">
        <f>F286+"0:60"</f>
        <v>0.43750000000000006</v>
      </c>
      <c r="I286" s="789"/>
      <c r="J286" s="788">
        <f>H286+"0:60"</f>
        <v>0.47916666666666674</v>
      </c>
      <c r="K286" s="789"/>
      <c r="L286" s="786" t="s">
        <v>82</v>
      </c>
      <c r="M286" s="787"/>
      <c r="N286" s="786" t="s">
        <v>82</v>
      </c>
      <c r="O286" s="787"/>
      <c r="P286" s="786" t="s">
        <v>82</v>
      </c>
      <c r="Q286" s="787"/>
      <c r="R286" s="342" t="s">
        <v>15</v>
      </c>
      <c r="S286" s="343"/>
      <c r="T286" s="344"/>
      <c r="U286" s="345"/>
      <c r="V286" s="220"/>
    </row>
    <row r="287" spans="1:24" ht="18.75" customHeight="1">
      <c r="A287" s="395" t="s">
        <v>342</v>
      </c>
      <c r="B287" s="347"/>
      <c r="C287" s="348" t="s">
        <v>390</v>
      </c>
      <c r="D287" s="349" t="s">
        <v>85</v>
      </c>
      <c r="E287" s="399" t="s">
        <v>201</v>
      </c>
      <c r="F287" s="349" t="s">
        <v>163</v>
      </c>
      <c r="G287" s="399" t="s">
        <v>466</v>
      </c>
      <c r="H287" s="349" t="s">
        <v>299</v>
      </c>
      <c r="I287" s="399" t="s">
        <v>296</v>
      </c>
      <c r="J287" s="349" t="s">
        <v>301</v>
      </c>
      <c r="K287" s="399" t="s">
        <v>489</v>
      </c>
      <c r="L287" s="349"/>
      <c r="M287" s="399"/>
      <c r="N287" s="349"/>
      <c r="O287" s="399"/>
      <c r="P287" s="349"/>
      <c r="Q287" s="399"/>
      <c r="R287" s="352" t="s">
        <v>14</v>
      </c>
      <c r="S287" s="353" t="str">
        <f>J287</f>
        <v>習台6570</v>
      </c>
      <c r="T287" s="354"/>
      <c r="U287" s="355"/>
      <c r="V287" s="220"/>
    </row>
    <row r="288" spans="1:24" ht="18.75" customHeight="1">
      <c r="A288" s="356"/>
      <c r="B288" s="357">
        <v>46110</v>
      </c>
      <c r="C288" s="358" t="s">
        <v>81</v>
      </c>
      <c r="D288" s="380"/>
      <c r="E288" s="381"/>
      <c r="F288" s="359"/>
      <c r="G288" s="381"/>
      <c r="H288" s="380"/>
      <c r="I288" s="381"/>
      <c r="J288" s="380"/>
      <c r="K288" s="381"/>
      <c r="L288" s="359"/>
      <c r="M288" s="361"/>
      <c r="N288" s="359"/>
      <c r="O288" s="361"/>
      <c r="P288" s="359"/>
      <c r="Q288" s="361"/>
      <c r="R288" s="362"/>
      <c r="S288" s="363"/>
      <c r="T288" s="364"/>
      <c r="U288" s="365"/>
      <c r="V288" s="220">
        <f>7-(COUNTIF(D286:Q286,"-"))</f>
        <v>4</v>
      </c>
      <c r="X288" s="216">
        <f>X284+V288</f>
        <v>138</v>
      </c>
    </row>
    <row r="289" spans="1:24" ht="18" customHeight="1">
      <c r="A289" s="366"/>
      <c r="B289" s="367" t="str">
        <f>TEXT(B288,"aaa")</f>
        <v>日</v>
      </c>
      <c r="C289" s="368"/>
      <c r="D289" s="782" t="str">
        <f>I287</f>
        <v>浦安シ60</v>
      </c>
      <c r="E289" s="783"/>
      <c r="F289" s="782" t="str">
        <f>K287</f>
        <v>65アスレタ</v>
      </c>
      <c r="G289" s="783"/>
      <c r="H289" s="782" t="str">
        <f>D287</f>
        <v>アスレタ</v>
      </c>
      <c r="I289" s="783"/>
      <c r="J289" s="782" t="str">
        <f>F287</f>
        <v>習台シ60</v>
      </c>
      <c r="K289" s="783"/>
      <c r="L289" s="784"/>
      <c r="M289" s="785"/>
      <c r="N289" s="784"/>
      <c r="O289" s="785"/>
      <c r="P289" s="784"/>
      <c r="Q289" s="785"/>
      <c r="R289" s="373" t="s">
        <v>226</v>
      </c>
      <c r="S289" s="374" t="str">
        <f>G287</f>
        <v>Duo</v>
      </c>
      <c r="T289" s="344"/>
      <c r="U289" s="375"/>
      <c r="V289" s="221"/>
    </row>
    <row r="290" spans="1:24" ht="16.2" customHeight="1">
      <c r="A290" s="395" t="s">
        <v>341</v>
      </c>
      <c r="B290" s="340"/>
      <c r="C290" s="341"/>
      <c r="D290" s="790">
        <v>0.40277777777777779</v>
      </c>
      <c r="E290" s="791"/>
      <c r="F290" s="788">
        <f>D290+"0:60"</f>
        <v>0.44444444444444448</v>
      </c>
      <c r="G290" s="789"/>
      <c r="H290" s="788">
        <f>F290+"0:60"</f>
        <v>0.48611111111111116</v>
      </c>
      <c r="I290" s="789"/>
      <c r="J290" s="788">
        <f>H290+"0:60"</f>
        <v>0.52777777777777779</v>
      </c>
      <c r="K290" s="789"/>
      <c r="L290" s="788">
        <f>J290+"0:60"</f>
        <v>0.56944444444444442</v>
      </c>
      <c r="M290" s="789"/>
      <c r="N290" s="792" t="s">
        <v>82</v>
      </c>
      <c r="O290" s="793"/>
      <c r="P290" s="792" t="s">
        <v>82</v>
      </c>
      <c r="Q290" s="793"/>
      <c r="R290" s="342" t="s">
        <v>15</v>
      </c>
      <c r="S290" s="343"/>
      <c r="T290" s="344"/>
      <c r="U290" s="345"/>
      <c r="V290" s="220"/>
    </row>
    <row r="291" spans="1:24" ht="16.2" customHeight="1">
      <c r="A291" s="346"/>
      <c r="B291" s="347"/>
      <c r="C291" s="348" t="s">
        <v>143</v>
      </c>
      <c r="D291" s="349"/>
      <c r="E291" s="399"/>
      <c r="F291" s="349"/>
      <c r="G291" s="399"/>
      <c r="H291" s="349"/>
      <c r="I291" s="399"/>
      <c r="J291" s="349"/>
      <c r="K291" s="399"/>
      <c r="L291" s="349"/>
      <c r="M291" s="399"/>
      <c r="N291" s="349"/>
      <c r="O291" s="399"/>
      <c r="P291" s="349"/>
      <c r="Q291" s="399"/>
      <c r="R291" s="352" t="s">
        <v>14</v>
      </c>
      <c r="S291" s="353">
        <f>K291</f>
        <v>0</v>
      </c>
      <c r="T291" s="354"/>
      <c r="U291" s="355"/>
      <c r="V291" s="220"/>
    </row>
    <row r="292" spans="1:24" ht="16.2" customHeight="1">
      <c r="A292" s="356"/>
      <c r="B292" s="357">
        <v>46116</v>
      </c>
      <c r="C292" s="379" t="s">
        <v>142</v>
      </c>
      <c r="D292" s="380"/>
      <c r="E292" s="381"/>
      <c r="F292" s="359"/>
      <c r="G292" s="381"/>
      <c r="H292" s="380"/>
      <c r="I292" s="381"/>
      <c r="J292" s="380"/>
      <c r="K292" s="381"/>
      <c r="L292" s="359"/>
      <c r="M292" s="360"/>
      <c r="N292" s="359"/>
      <c r="O292" s="361"/>
      <c r="P292" s="359"/>
      <c r="Q292" s="361"/>
      <c r="R292" s="362" t="s">
        <v>223</v>
      </c>
      <c r="S292" s="363">
        <f>L291</f>
        <v>0</v>
      </c>
      <c r="T292" s="364"/>
      <c r="U292" s="365"/>
      <c r="V292" s="220">
        <f>7-(COUNTIF(D290:Q290,"-"))</f>
        <v>5</v>
      </c>
      <c r="X292" s="216">
        <f>X284+V292</f>
        <v>139</v>
      </c>
    </row>
    <row r="293" spans="1:24" ht="16.2" customHeight="1">
      <c r="A293" s="366"/>
      <c r="B293" s="367" t="str">
        <f>TEXT(B292,"aaa")</f>
        <v>土</v>
      </c>
      <c r="C293" s="368"/>
      <c r="D293" s="369">
        <f>I291</f>
        <v>0</v>
      </c>
      <c r="E293" s="370">
        <f>I291</f>
        <v>0</v>
      </c>
      <c r="F293" s="369">
        <f>J291</f>
        <v>0</v>
      </c>
      <c r="G293" s="370">
        <f>E291</f>
        <v>0</v>
      </c>
      <c r="H293" s="369">
        <f>D291</f>
        <v>0</v>
      </c>
      <c r="I293" s="370">
        <f>M291</f>
        <v>0</v>
      </c>
      <c r="J293" s="369">
        <f>F291</f>
        <v>0</v>
      </c>
      <c r="K293" s="370">
        <f>J293</f>
        <v>0</v>
      </c>
      <c r="L293" s="371">
        <f>H291</f>
        <v>0</v>
      </c>
      <c r="M293" s="372">
        <f>H291</f>
        <v>0</v>
      </c>
      <c r="N293" s="784"/>
      <c r="O293" s="785"/>
      <c r="P293" s="784"/>
      <c r="Q293" s="785"/>
      <c r="R293" s="373" t="s">
        <v>226</v>
      </c>
      <c r="S293" s="374">
        <f>G291</f>
        <v>0</v>
      </c>
      <c r="T293" s="344"/>
      <c r="U293" s="375"/>
      <c r="V293" s="221"/>
    </row>
    <row r="294" spans="1:24" ht="16.2" customHeight="1">
      <c r="A294" s="395" t="s">
        <v>341</v>
      </c>
      <c r="B294" s="340"/>
      <c r="C294" s="341"/>
      <c r="D294" s="790">
        <v>0.40277777777777779</v>
      </c>
      <c r="E294" s="791"/>
      <c r="F294" s="788">
        <f>D294+"0:60"</f>
        <v>0.44444444444444448</v>
      </c>
      <c r="G294" s="789"/>
      <c r="H294" s="788">
        <f>F294+"0:60"</f>
        <v>0.48611111111111116</v>
      </c>
      <c r="I294" s="789"/>
      <c r="J294" s="788">
        <f>H294+"0:60"</f>
        <v>0.52777777777777779</v>
      </c>
      <c r="K294" s="789"/>
      <c r="L294" s="788">
        <f>J294+"0:60"</f>
        <v>0.56944444444444442</v>
      </c>
      <c r="M294" s="789"/>
      <c r="N294" s="786" t="s">
        <v>82</v>
      </c>
      <c r="O294" s="787"/>
      <c r="P294" s="786" t="s">
        <v>82</v>
      </c>
      <c r="Q294" s="787"/>
      <c r="R294" s="342" t="s">
        <v>15</v>
      </c>
      <c r="S294" s="343"/>
      <c r="T294" s="344"/>
      <c r="U294" s="345"/>
      <c r="V294" s="220"/>
    </row>
    <row r="295" spans="1:24" ht="16.2" customHeight="1">
      <c r="A295" s="346"/>
      <c r="B295" s="347"/>
      <c r="C295" s="348" t="s">
        <v>143</v>
      </c>
      <c r="D295" s="349"/>
      <c r="E295" s="399"/>
      <c r="F295" s="349"/>
      <c r="G295" s="399"/>
      <c r="H295" s="349"/>
      <c r="I295" s="399"/>
      <c r="J295" s="349"/>
      <c r="K295" s="399"/>
      <c r="L295" s="349"/>
      <c r="M295" s="399"/>
      <c r="N295" s="349"/>
      <c r="O295" s="399"/>
      <c r="P295" s="349"/>
      <c r="Q295" s="399"/>
      <c r="R295" s="352" t="s">
        <v>14</v>
      </c>
      <c r="S295" s="353">
        <f>K295</f>
        <v>0</v>
      </c>
      <c r="T295" s="354"/>
      <c r="U295" s="355"/>
      <c r="V295" s="220"/>
    </row>
    <row r="296" spans="1:24" ht="16.2" customHeight="1">
      <c r="A296" s="356"/>
      <c r="B296" s="357">
        <v>46116</v>
      </c>
      <c r="C296" s="358" t="s">
        <v>10</v>
      </c>
      <c r="D296" s="380"/>
      <c r="E296" s="381"/>
      <c r="F296" s="359"/>
      <c r="G296" s="381"/>
      <c r="H296" s="380"/>
      <c r="I296" s="381"/>
      <c r="J296" s="380"/>
      <c r="K296" s="381"/>
      <c r="L296" s="359"/>
      <c r="M296" s="360"/>
      <c r="N296" s="359"/>
      <c r="O296" s="361"/>
      <c r="P296" s="359"/>
      <c r="Q296" s="361"/>
      <c r="R296" s="362" t="s">
        <v>223</v>
      </c>
      <c r="S296" s="363">
        <f>L295</f>
        <v>0</v>
      </c>
      <c r="T296" s="364"/>
      <c r="U296" s="365"/>
      <c r="V296" s="220">
        <f>7-(COUNTIF(D294:Q294,"-"))</f>
        <v>5</v>
      </c>
      <c r="X296" s="216">
        <f>X292+V296</f>
        <v>144</v>
      </c>
    </row>
    <row r="297" spans="1:24" ht="16.2" customHeight="1">
      <c r="A297" s="366"/>
      <c r="B297" s="367" t="str">
        <f>TEXT(B296,"aaa")</f>
        <v>土</v>
      </c>
      <c r="C297" s="368"/>
      <c r="D297" s="369">
        <f>I295</f>
        <v>0</v>
      </c>
      <c r="E297" s="370">
        <f>I295</f>
        <v>0</v>
      </c>
      <c r="F297" s="369">
        <f>J295</f>
        <v>0</v>
      </c>
      <c r="G297" s="370">
        <f>E295</f>
        <v>0</v>
      </c>
      <c r="H297" s="369">
        <f>D295</f>
        <v>0</v>
      </c>
      <c r="I297" s="370">
        <f>M295</f>
        <v>0</v>
      </c>
      <c r="J297" s="369">
        <f>F295</f>
        <v>0</v>
      </c>
      <c r="K297" s="370">
        <f>J297</f>
        <v>0</v>
      </c>
      <c r="L297" s="371">
        <f>H295</f>
        <v>0</v>
      </c>
      <c r="M297" s="372">
        <f>H295</f>
        <v>0</v>
      </c>
      <c r="N297" s="784"/>
      <c r="O297" s="785"/>
      <c r="P297" s="784"/>
      <c r="Q297" s="785"/>
      <c r="R297" s="373" t="s">
        <v>226</v>
      </c>
      <c r="S297" s="374">
        <f>G295</f>
        <v>0</v>
      </c>
      <c r="T297" s="344"/>
      <c r="U297" s="375"/>
      <c r="V297" s="221"/>
    </row>
    <row r="298" spans="1:24" ht="16.2" customHeight="1">
      <c r="A298" s="395" t="s">
        <v>341</v>
      </c>
      <c r="B298" s="340"/>
      <c r="C298" s="341"/>
      <c r="D298" s="790">
        <v>0.35416666666666669</v>
      </c>
      <c r="E298" s="791"/>
      <c r="F298" s="788">
        <f>D298+"0:60"</f>
        <v>0.39583333333333337</v>
      </c>
      <c r="G298" s="789"/>
      <c r="H298" s="788">
        <f>F298+"0:60"</f>
        <v>0.43750000000000006</v>
      </c>
      <c r="I298" s="789"/>
      <c r="J298" s="788">
        <f>H298+"0:60"</f>
        <v>0.47916666666666674</v>
      </c>
      <c r="K298" s="789"/>
      <c r="L298" s="786" t="s">
        <v>82</v>
      </c>
      <c r="M298" s="787"/>
      <c r="N298" s="786" t="s">
        <v>82</v>
      </c>
      <c r="O298" s="787"/>
      <c r="P298" s="786" t="s">
        <v>82</v>
      </c>
      <c r="Q298" s="787"/>
      <c r="R298" s="342" t="s">
        <v>15</v>
      </c>
      <c r="S298" s="343"/>
      <c r="T298" s="344"/>
      <c r="U298" s="345"/>
      <c r="V298" s="220"/>
    </row>
    <row r="299" spans="1:24" ht="16.2" customHeight="1">
      <c r="A299" s="395" t="s">
        <v>342</v>
      </c>
      <c r="B299" s="347"/>
      <c r="C299" s="348" t="s">
        <v>390</v>
      </c>
      <c r="D299" s="349"/>
      <c r="E299" s="399"/>
      <c r="F299" s="349"/>
      <c r="G299" s="399"/>
      <c r="H299" s="349"/>
      <c r="I299" s="399"/>
      <c r="J299" s="349"/>
      <c r="K299" s="399"/>
      <c r="L299" s="349"/>
      <c r="M299" s="399"/>
      <c r="N299" s="349"/>
      <c r="O299" s="399"/>
      <c r="P299" s="349"/>
      <c r="Q299" s="399"/>
      <c r="R299" s="352" t="s">
        <v>14</v>
      </c>
      <c r="S299" s="353">
        <f>J299</f>
        <v>0</v>
      </c>
      <c r="T299" s="354"/>
      <c r="U299" s="355"/>
      <c r="V299" s="220"/>
    </row>
    <row r="300" spans="1:24" ht="16.2" customHeight="1">
      <c r="A300" s="356"/>
      <c r="B300" s="357">
        <v>46116</v>
      </c>
      <c r="C300" s="358" t="s">
        <v>81</v>
      </c>
      <c r="D300" s="380"/>
      <c r="E300" s="381"/>
      <c r="F300" s="359"/>
      <c r="G300" s="381"/>
      <c r="H300" s="380"/>
      <c r="I300" s="381"/>
      <c r="J300" s="380"/>
      <c r="K300" s="381"/>
      <c r="L300" s="359"/>
      <c r="M300" s="361"/>
      <c r="N300" s="359"/>
      <c r="O300" s="361"/>
      <c r="P300" s="359"/>
      <c r="Q300" s="361"/>
      <c r="R300" s="362"/>
      <c r="S300" s="363"/>
      <c r="T300" s="364"/>
      <c r="U300" s="365"/>
      <c r="V300" s="220">
        <f>7-(COUNTIF(D298:Q298,"-"))</f>
        <v>4</v>
      </c>
      <c r="X300" s="216">
        <f>X296+V300</f>
        <v>148</v>
      </c>
    </row>
    <row r="301" spans="1:24" ht="16.2" customHeight="1">
      <c r="A301" s="366"/>
      <c r="B301" s="367" t="str">
        <f>TEXT(B300,"aaa")</f>
        <v>土</v>
      </c>
      <c r="C301" s="368"/>
      <c r="D301" s="782">
        <f>I299</f>
        <v>0</v>
      </c>
      <c r="E301" s="783"/>
      <c r="F301" s="782">
        <f>K299</f>
        <v>0</v>
      </c>
      <c r="G301" s="783"/>
      <c r="H301" s="782">
        <f>D299</f>
        <v>0</v>
      </c>
      <c r="I301" s="783"/>
      <c r="J301" s="782">
        <f>F299</f>
        <v>0</v>
      </c>
      <c r="K301" s="783"/>
      <c r="L301" s="784"/>
      <c r="M301" s="785"/>
      <c r="N301" s="784"/>
      <c r="O301" s="785"/>
      <c r="P301" s="784"/>
      <c r="Q301" s="785"/>
      <c r="R301" s="373" t="s">
        <v>226</v>
      </c>
      <c r="S301" s="374">
        <f>G299</f>
        <v>0</v>
      </c>
      <c r="T301" s="344"/>
      <c r="U301" s="375"/>
      <c r="V301" s="221"/>
    </row>
    <row r="302" spans="1:24" ht="16.2" customHeight="1">
      <c r="A302" s="395" t="s">
        <v>341</v>
      </c>
      <c r="B302" s="340"/>
      <c r="C302" s="341"/>
      <c r="D302" s="819">
        <v>0.31944444444444442</v>
      </c>
      <c r="E302" s="820"/>
      <c r="F302" s="821">
        <f>D302+"0:60"</f>
        <v>0.3611111111111111</v>
      </c>
      <c r="G302" s="822"/>
      <c r="H302" s="821">
        <f>F302+"0:60"</f>
        <v>0.40277777777777779</v>
      </c>
      <c r="I302" s="822"/>
      <c r="J302" s="821">
        <f>H302+"0:60"</f>
        <v>0.44444444444444448</v>
      </c>
      <c r="K302" s="822"/>
      <c r="L302" s="788">
        <f>J302+"0:60"</f>
        <v>0.48611111111111116</v>
      </c>
      <c r="M302" s="789"/>
      <c r="N302" s="792" t="s">
        <v>82</v>
      </c>
      <c r="O302" s="793"/>
      <c r="P302" s="792" t="s">
        <v>82</v>
      </c>
      <c r="Q302" s="793"/>
      <c r="R302" s="707" t="s">
        <v>15</v>
      </c>
      <c r="S302" s="708"/>
      <c r="T302" s="709"/>
      <c r="U302" s="375"/>
      <c r="V302" s="220"/>
    </row>
    <row r="303" spans="1:24" ht="16.2" customHeight="1">
      <c r="A303" s="346"/>
      <c r="B303" s="347"/>
      <c r="C303" s="348" t="s">
        <v>775</v>
      </c>
      <c r="D303" s="349"/>
      <c r="E303" s="399"/>
      <c r="F303" s="349"/>
      <c r="G303" s="399"/>
      <c r="H303" s="349"/>
      <c r="I303" s="399"/>
      <c r="J303" s="349"/>
      <c r="K303" s="399"/>
      <c r="L303" s="349"/>
      <c r="M303" s="399"/>
      <c r="N303" s="349"/>
      <c r="O303" s="399"/>
      <c r="P303" s="349"/>
      <c r="Q303" s="399"/>
      <c r="R303" s="352" t="s">
        <v>14</v>
      </c>
      <c r="S303" s="353">
        <f>K303</f>
        <v>0</v>
      </c>
      <c r="T303" s="354"/>
      <c r="U303" s="355"/>
      <c r="V303" s="220"/>
    </row>
    <row r="304" spans="1:24" ht="16.2" customHeight="1">
      <c r="A304" s="356"/>
      <c r="B304" s="357">
        <v>46117</v>
      </c>
      <c r="C304" s="358" t="s">
        <v>141</v>
      </c>
      <c r="D304" s="380"/>
      <c r="E304" s="381"/>
      <c r="F304" s="359"/>
      <c r="G304" s="381"/>
      <c r="H304" s="380"/>
      <c r="I304" s="381"/>
      <c r="J304" s="380"/>
      <c r="K304" s="381"/>
      <c r="L304" s="359"/>
      <c r="M304" s="360"/>
      <c r="N304" s="359"/>
      <c r="O304" s="361"/>
      <c r="P304" s="359"/>
      <c r="Q304" s="361"/>
      <c r="R304" s="362" t="s">
        <v>223</v>
      </c>
      <c r="S304" s="363">
        <f>L303</f>
        <v>0</v>
      </c>
      <c r="T304" s="364"/>
      <c r="U304" s="365"/>
      <c r="V304" s="220">
        <f>7-(COUNTIF(D302:Q302,"-"))</f>
        <v>5</v>
      </c>
      <c r="X304" s="216">
        <f>X300+V304</f>
        <v>153</v>
      </c>
    </row>
    <row r="305" spans="1:24" ht="16.2" customHeight="1">
      <c r="A305" s="366"/>
      <c r="B305" s="367" t="str">
        <f>TEXT(B304,"aaa")</f>
        <v>日</v>
      </c>
      <c r="C305" s="368"/>
      <c r="D305" s="369">
        <f>I303</f>
        <v>0</v>
      </c>
      <c r="E305" s="370">
        <f>I303</f>
        <v>0</v>
      </c>
      <c r="F305" s="369">
        <f>J303</f>
        <v>0</v>
      </c>
      <c r="G305" s="370">
        <f>E303</f>
        <v>0</v>
      </c>
      <c r="H305" s="369">
        <f>D303</f>
        <v>0</v>
      </c>
      <c r="I305" s="370">
        <f>M303</f>
        <v>0</v>
      </c>
      <c r="J305" s="369">
        <f>F303</f>
        <v>0</v>
      </c>
      <c r="K305" s="370">
        <f>J305</f>
        <v>0</v>
      </c>
      <c r="L305" s="371">
        <f>H303</f>
        <v>0</v>
      </c>
      <c r="M305" s="372">
        <f>H303</f>
        <v>0</v>
      </c>
      <c r="N305" s="784"/>
      <c r="O305" s="785"/>
      <c r="P305" s="784"/>
      <c r="Q305" s="785"/>
      <c r="R305" s="373" t="s">
        <v>226</v>
      </c>
      <c r="S305" s="374">
        <f>G303</f>
        <v>0</v>
      </c>
      <c r="T305" s="344"/>
      <c r="U305" s="375"/>
      <c r="V305" s="221"/>
    </row>
    <row r="306" spans="1:24" ht="18.75" customHeight="1">
      <c r="A306" s="395" t="s">
        <v>341</v>
      </c>
      <c r="B306" s="340"/>
      <c r="C306" s="341"/>
      <c r="D306" s="790">
        <v>0.40277777777777779</v>
      </c>
      <c r="E306" s="791"/>
      <c r="F306" s="788">
        <f>D306+"0:60"</f>
        <v>0.44444444444444448</v>
      </c>
      <c r="G306" s="789"/>
      <c r="H306" s="788">
        <f>F306+"0:60"</f>
        <v>0.48611111111111116</v>
      </c>
      <c r="I306" s="789"/>
      <c r="J306" s="788">
        <f>H306+"0:60"</f>
        <v>0.52777777777777779</v>
      </c>
      <c r="K306" s="789"/>
      <c r="L306" s="788">
        <f>J306+"0:60"</f>
        <v>0.56944444444444442</v>
      </c>
      <c r="M306" s="789"/>
      <c r="N306" s="786" t="s">
        <v>82</v>
      </c>
      <c r="O306" s="787"/>
      <c r="P306" s="786" t="s">
        <v>82</v>
      </c>
      <c r="Q306" s="787"/>
      <c r="R306" s="342" t="s">
        <v>15</v>
      </c>
      <c r="S306" s="343"/>
      <c r="T306" s="344"/>
      <c r="U306" s="345"/>
      <c r="V306" s="220"/>
    </row>
    <row r="307" spans="1:24" ht="18.75" customHeight="1">
      <c r="A307" s="346"/>
      <c r="B307" s="347"/>
      <c r="C307" s="348" t="s">
        <v>143</v>
      </c>
      <c r="D307" s="349"/>
      <c r="E307" s="399"/>
      <c r="F307" s="349"/>
      <c r="G307" s="399"/>
      <c r="H307" s="349"/>
      <c r="I307" s="399"/>
      <c r="J307" s="349"/>
      <c r="K307" s="399"/>
      <c r="L307" s="349"/>
      <c r="M307" s="399"/>
      <c r="N307" s="349"/>
      <c r="O307" s="399"/>
      <c r="P307" s="349"/>
      <c r="Q307" s="399"/>
      <c r="R307" s="352" t="s">
        <v>14</v>
      </c>
      <c r="S307" s="353">
        <f>K307</f>
        <v>0</v>
      </c>
      <c r="T307" s="354"/>
      <c r="U307" s="355"/>
      <c r="V307" s="220"/>
    </row>
    <row r="308" spans="1:24" ht="18.75" customHeight="1">
      <c r="A308" s="356"/>
      <c r="B308" s="357">
        <v>46117</v>
      </c>
      <c r="C308" s="358" t="s">
        <v>9</v>
      </c>
      <c r="D308" s="380"/>
      <c r="E308" s="381"/>
      <c r="F308" s="359"/>
      <c r="G308" s="381"/>
      <c r="H308" s="380"/>
      <c r="I308" s="381"/>
      <c r="J308" s="380"/>
      <c r="K308" s="381"/>
      <c r="L308" s="359"/>
      <c r="M308" s="360"/>
      <c r="N308" s="359"/>
      <c r="O308" s="361"/>
      <c r="P308" s="359"/>
      <c r="Q308" s="361"/>
      <c r="R308" s="362" t="s">
        <v>223</v>
      </c>
      <c r="S308" s="363">
        <f>L307</f>
        <v>0</v>
      </c>
      <c r="T308" s="364"/>
      <c r="U308" s="365"/>
      <c r="V308" s="220">
        <f>7-(COUNTIF(D306:Q306,"-"))</f>
        <v>5</v>
      </c>
      <c r="X308" s="216">
        <f>X304+V308</f>
        <v>158</v>
      </c>
    </row>
    <row r="309" spans="1:24" ht="18" customHeight="1">
      <c r="A309" s="366"/>
      <c r="B309" s="367" t="str">
        <f>TEXT(B308,"aaa")</f>
        <v>日</v>
      </c>
      <c r="C309" s="368"/>
      <c r="D309" s="369">
        <f>I307</f>
        <v>0</v>
      </c>
      <c r="E309" s="370">
        <f>I307</f>
        <v>0</v>
      </c>
      <c r="F309" s="369">
        <f>J307</f>
        <v>0</v>
      </c>
      <c r="G309" s="370">
        <f>E307</f>
        <v>0</v>
      </c>
      <c r="H309" s="369">
        <f>D307</f>
        <v>0</v>
      </c>
      <c r="I309" s="370">
        <f>M307</f>
        <v>0</v>
      </c>
      <c r="J309" s="369">
        <f>F307</f>
        <v>0</v>
      </c>
      <c r="K309" s="370">
        <f>J309</f>
        <v>0</v>
      </c>
      <c r="L309" s="371">
        <f>H307</f>
        <v>0</v>
      </c>
      <c r="M309" s="372">
        <f>H307</f>
        <v>0</v>
      </c>
      <c r="N309" s="784"/>
      <c r="O309" s="785"/>
      <c r="P309" s="784"/>
      <c r="Q309" s="785"/>
      <c r="R309" s="373" t="s">
        <v>226</v>
      </c>
      <c r="S309" s="374">
        <f>G307</f>
        <v>0</v>
      </c>
      <c r="T309" s="344"/>
      <c r="U309" s="375"/>
      <c r="V309" s="221"/>
    </row>
    <row r="310" spans="1:24" ht="16.2" customHeight="1">
      <c r="A310" s="395" t="s">
        <v>341</v>
      </c>
      <c r="B310" s="340"/>
      <c r="C310" s="341"/>
      <c r="D310" s="790">
        <v>0.40277777777777779</v>
      </c>
      <c r="E310" s="791"/>
      <c r="F310" s="788">
        <f>D310+"0:60"</f>
        <v>0.44444444444444448</v>
      </c>
      <c r="G310" s="789"/>
      <c r="H310" s="788">
        <f>F310+"0:60"</f>
        <v>0.48611111111111116</v>
      </c>
      <c r="I310" s="789"/>
      <c r="J310" s="788">
        <f>H310+"0:60"</f>
        <v>0.52777777777777779</v>
      </c>
      <c r="K310" s="789"/>
      <c r="L310" s="788">
        <f>J310+"0:60"</f>
        <v>0.56944444444444442</v>
      </c>
      <c r="M310" s="789"/>
      <c r="N310" s="786" t="s">
        <v>82</v>
      </c>
      <c r="O310" s="787"/>
      <c r="P310" s="786" t="s">
        <v>82</v>
      </c>
      <c r="Q310" s="787"/>
      <c r="R310" s="342" t="s">
        <v>15</v>
      </c>
      <c r="S310" s="343"/>
      <c r="T310" s="344"/>
      <c r="U310" s="345"/>
      <c r="V310" s="220"/>
    </row>
    <row r="311" spans="1:24" ht="16.2" customHeight="1">
      <c r="A311" s="385"/>
      <c r="B311" s="347"/>
      <c r="C311" s="348" t="s">
        <v>143</v>
      </c>
      <c r="D311" s="349"/>
      <c r="E311" s="399"/>
      <c r="F311" s="349"/>
      <c r="G311" s="399"/>
      <c r="H311" s="349"/>
      <c r="I311" s="399"/>
      <c r="J311" s="349"/>
      <c r="K311" s="399"/>
      <c r="L311" s="349"/>
      <c r="M311" s="399"/>
      <c r="N311" s="349"/>
      <c r="O311" s="399"/>
      <c r="P311" s="349"/>
      <c r="Q311" s="399"/>
      <c r="R311" s="352" t="s">
        <v>14</v>
      </c>
      <c r="S311" s="353">
        <f>J311</f>
        <v>0</v>
      </c>
      <c r="T311" s="354"/>
      <c r="U311" s="355"/>
      <c r="V311" s="220"/>
    </row>
    <row r="312" spans="1:24" ht="16.2" customHeight="1">
      <c r="A312" s="356"/>
      <c r="B312" s="357">
        <v>46117</v>
      </c>
      <c r="C312" s="358" t="s">
        <v>80</v>
      </c>
      <c r="D312" s="380"/>
      <c r="E312" s="381"/>
      <c r="F312" s="359"/>
      <c r="G312" s="381"/>
      <c r="H312" s="380"/>
      <c r="I312" s="381"/>
      <c r="J312" s="359"/>
      <c r="K312" s="381"/>
      <c r="L312" s="359"/>
      <c r="M312" s="360"/>
      <c r="N312" s="359"/>
      <c r="O312" s="361"/>
      <c r="P312" s="359"/>
      <c r="Q312" s="361"/>
      <c r="R312" s="362" t="s">
        <v>223</v>
      </c>
      <c r="S312" s="363">
        <f>E311</f>
        <v>0</v>
      </c>
      <c r="T312" s="364"/>
      <c r="U312" s="365"/>
      <c r="V312" s="220">
        <f>7-(COUNTIF(D310:Q310,"-"))</f>
        <v>5</v>
      </c>
      <c r="X312" s="216">
        <f>X308+V312</f>
        <v>163</v>
      </c>
    </row>
    <row r="313" spans="1:24" ht="16.2" customHeight="1">
      <c r="A313" s="366"/>
      <c r="B313" s="367" t="str">
        <f>TEXT(B312,"aaa")</f>
        <v>日</v>
      </c>
      <c r="C313" s="368"/>
      <c r="D313" s="782">
        <f>I311</f>
        <v>0</v>
      </c>
      <c r="E313" s="783"/>
      <c r="F313" s="782">
        <f>K311</f>
        <v>0</v>
      </c>
      <c r="G313" s="783"/>
      <c r="H313" s="782">
        <f>D311</f>
        <v>0</v>
      </c>
      <c r="I313" s="783"/>
      <c r="J313" s="782">
        <f>F311</f>
        <v>0</v>
      </c>
      <c r="K313" s="783"/>
      <c r="L313" s="782">
        <f>H311</f>
        <v>0</v>
      </c>
      <c r="M313" s="783"/>
      <c r="N313" s="784"/>
      <c r="O313" s="785"/>
      <c r="P313" s="784"/>
      <c r="Q313" s="785"/>
      <c r="R313" s="373" t="s">
        <v>12</v>
      </c>
      <c r="S313" s="374">
        <f>G311</f>
        <v>0</v>
      </c>
      <c r="T313" s="344"/>
      <c r="U313" s="375"/>
      <c r="V313" s="221"/>
    </row>
    <row r="314" spans="1:24" ht="16.2" customHeight="1">
      <c r="A314" s="339" t="s">
        <v>341</v>
      </c>
      <c r="B314" s="721"/>
      <c r="C314" s="341"/>
      <c r="D314" s="790">
        <v>0.39583333333333331</v>
      </c>
      <c r="E314" s="791"/>
      <c r="F314" s="788">
        <f>D314+"0:60"</f>
        <v>0.4375</v>
      </c>
      <c r="G314" s="789"/>
      <c r="H314" s="788">
        <f>F314+"0:60"</f>
        <v>0.47916666666666669</v>
      </c>
      <c r="I314" s="789"/>
      <c r="J314" s="788">
        <f>H314+"0:60"</f>
        <v>0.52083333333333337</v>
      </c>
      <c r="K314" s="789"/>
      <c r="L314" s="788">
        <f>J314+"0:60"</f>
        <v>0.5625</v>
      </c>
      <c r="M314" s="789"/>
      <c r="N314" s="788">
        <f>L314+"0:60"</f>
        <v>0.60416666666666663</v>
      </c>
      <c r="O314" s="789"/>
      <c r="P314" s="802" t="s">
        <v>67</v>
      </c>
      <c r="Q314" s="803"/>
      <c r="R314" s="342" t="s">
        <v>15</v>
      </c>
      <c r="S314" s="343"/>
      <c r="T314" s="344"/>
      <c r="U314" s="345"/>
      <c r="V314" s="220"/>
    </row>
    <row r="315" spans="1:24" ht="16.2" customHeight="1">
      <c r="A315" s="389"/>
      <c r="B315" s="347"/>
      <c r="C315" s="348" t="s">
        <v>776</v>
      </c>
      <c r="D315" s="349"/>
      <c r="E315" s="399"/>
      <c r="F315" s="349"/>
      <c r="G315" s="399"/>
      <c r="H315" s="349"/>
      <c r="I315" s="399"/>
      <c r="J315" s="349"/>
      <c r="K315" s="399"/>
      <c r="L315" s="349"/>
      <c r="M315" s="399"/>
      <c r="N315" s="349"/>
      <c r="O315" s="399"/>
      <c r="P315" s="349"/>
      <c r="Q315" s="399"/>
      <c r="R315" s="352" t="s">
        <v>14</v>
      </c>
      <c r="S315" s="353">
        <f>J315</f>
        <v>0</v>
      </c>
      <c r="T315" s="354"/>
      <c r="U315" s="355"/>
      <c r="V315" s="220"/>
    </row>
    <row r="316" spans="1:24" ht="16.2" customHeight="1">
      <c r="A316" s="356"/>
      <c r="B316" s="357">
        <v>46117</v>
      </c>
      <c r="C316" s="358" t="s">
        <v>777</v>
      </c>
      <c r="D316" s="380"/>
      <c r="E316" s="381"/>
      <c r="F316" s="359"/>
      <c r="G316" s="381"/>
      <c r="H316" s="380"/>
      <c r="I316" s="381"/>
      <c r="J316" s="380"/>
      <c r="K316" s="381"/>
      <c r="L316" s="359"/>
      <c r="M316" s="386"/>
      <c r="N316" s="359"/>
      <c r="O316" s="386"/>
      <c r="P316" s="380"/>
      <c r="Q316" s="360"/>
      <c r="R316" s="362" t="s">
        <v>145</v>
      </c>
      <c r="S316" s="363">
        <f>E315</f>
        <v>0</v>
      </c>
      <c r="T316" s="364"/>
      <c r="U316" s="365"/>
      <c r="V316" s="220">
        <f>7-(COUNTIF(D314:Q314,"-"))</f>
        <v>6</v>
      </c>
      <c r="X316" s="216">
        <f>X312+V316</f>
        <v>169</v>
      </c>
    </row>
    <row r="317" spans="1:24" ht="16.2" customHeight="1">
      <c r="A317" s="366"/>
      <c r="B317" s="367" t="str">
        <f>TEXT(B316,"aaa")</f>
        <v>日</v>
      </c>
      <c r="C317" s="368"/>
      <c r="D317" s="782">
        <f>H315</f>
        <v>0</v>
      </c>
      <c r="E317" s="783"/>
      <c r="F317" s="782">
        <f>L315</f>
        <v>0</v>
      </c>
      <c r="G317" s="783"/>
      <c r="H317" s="782">
        <f>D315</f>
        <v>0</v>
      </c>
      <c r="I317" s="783"/>
      <c r="J317" s="782">
        <f>F315</f>
        <v>0</v>
      </c>
      <c r="K317" s="783"/>
      <c r="L317" s="782">
        <f>I315</f>
        <v>0</v>
      </c>
      <c r="M317" s="783"/>
      <c r="N317" s="796">
        <f>K315</f>
        <v>0</v>
      </c>
      <c r="O317" s="797"/>
      <c r="P317" s="371"/>
      <c r="Q317" s="372"/>
      <c r="R317" s="373" t="s">
        <v>12</v>
      </c>
      <c r="S317" s="374">
        <f>G315</f>
        <v>0</v>
      </c>
      <c r="T317" s="377"/>
      <c r="U317" s="378"/>
      <c r="V317" s="221"/>
    </row>
    <row r="318" spans="1:24" ht="16.2" customHeight="1">
      <c r="A318" s="696"/>
      <c r="B318" s="697">
        <v>46123</v>
      </c>
      <c r="C318" s="529"/>
      <c r="D318" s="921" t="s">
        <v>778</v>
      </c>
      <c r="E318" s="922"/>
      <c r="F318" s="923"/>
      <c r="G318" s="922"/>
      <c r="H318" s="924"/>
      <c r="I318" s="922"/>
      <c r="J318" s="923"/>
      <c r="K318" s="925"/>
      <c r="L318" s="923"/>
      <c r="M318" s="926"/>
      <c r="N318" s="699"/>
      <c r="O318" s="702"/>
      <c r="P318" s="699"/>
      <c r="Q318" s="702"/>
      <c r="R318" s="703"/>
      <c r="S318" s="704"/>
      <c r="T318" s="705"/>
      <c r="U318" s="706"/>
      <c r="V318" s="220"/>
      <c r="W318" s="216">
        <f>W312+V318</f>
        <v>0</v>
      </c>
      <c r="X318" s="216"/>
    </row>
    <row r="319" spans="1:24" ht="15">
      <c r="A319" s="907" t="s">
        <v>341</v>
      </c>
      <c r="B319" s="908"/>
      <c r="C319" s="909"/>
      <c r="D319" s="819">
        <v>0.40277777777777779</v>
      </c>
      <c r="E319" s="820"/>
      <c r="F319" s="821">
        <f>D319+"0:60"</f>
        <v>0.44444444444444448</v>
      </c>
      <c r="G319" s="822"/>
      <c r="H319" s="821">
        <f>F319+"0:60"</f>
        <v>0.48611111111111116</v>
      </c>
      <c r="I319" s="822"/>
      <c r="J319" s="821">
        <f>H319+"0:60"</f>
        <v>0.52777777777777779</v>
      </c>
      <c r="K319" s="822"/>
      <c r="L319" s="821">
        <f>J319+"0:60"</f>
        <v>0.56944444444444442</v>
      </c>
      <c r="M319" s="822"/>
      <c r="N319" s="792" t="s">
        <v>82</v>
      </c>
      <c r="O319" s="793"/>
      <c r="P319" s="792" t="s">
        <v>82</v>
      </c>
      <c r="Q319" s="793"/>
      <c r="R319" s="707" t="s">
        <v>15</v>
      </c>
      <c r="S319" s="708"/>
      <c r="T319" s="709"/>
      <c r="U319" s="375"/>
      <c r="V319" s="220"/>
    </row>
    <row r="320" spans="1:24" ht="13.8" customHeight="1">
      <c r="A320" s="346"/>
      <c r="B320" s="347"/>
      <c r="C320" s="348" t="s">
        <v>143</v>
      </c>
      <c r="D320" s="349"/>
      <c r="E320" s="399"/>
      <c r="F320" s="349"/>
      <c r="G320" s="399"/>
      <c r="H320" s="349"/>
      <c r="I320" s="399"/>
      <c r="J320" s="349"/>
      <c r="K320" s="399"/>
      <c r="L320" s="349"/>
      <c r="M320" s="399"/>
      <c r="N320" s="349"/>
      <c r="O320" s="399"/>
      <c r="P320" s="349"/>
      <c r="Q320" s="399"/>
      <c r="R320" s="352" t="s">
        <v>14</v>
      </c>
      <c r="S320" s="353">
        <f>K320</f>
        <v>0</v>
      </c>
      <c r="T320" s="354"/>
      <c r="U320" s="355"/>
      <c r="V320" s="220"/>
    </row>
    <row r="321" spans="1:24" ht="15">
      <c r="A321" s="356"/>
      <c r="B321" s="357">
        <v>46123</v>
      </c>
      <c r="C321" s="379" t="s">
        <v>142</v>
      </c>
      <c r="D321" s="380"/>
      <c r="E321" s="381"/>
      <c r="F321" s="359"/>
      <c r="G321" s="381"/>
      <c r="H321" s="380"/>
      <c r="I321" s="381"/>
      <c r="J321" s="380"/>
      <c r="K321" s="381"/>
      <c r="L321" s="359"/>
      <c r="M321" s="360"/>
      <c r="N321" s="359"/>
      <c r="O321" s="361"/>
      <c r="P321" s="359"/>
      <c r="Q321" s="361"/>
      <c r="R321" s="362" t="s">
        <v>223</v>
      </c>
      <c r="S321" s="363">
        <f>L320</f>
        <v>0</v>
      </c>
      <c r="T321" s="364"/>
      <c r="U321" s="365"/>
      <c r="V321" s="220">
        <f>7-(COUNTIF(D319:Q319,"-"))</f>
        <v>5</v>
      </c>
      <c r="X321" s="216">
        <f>X316+V321</f>
        <v>174</v>
      </c>
    </row>
    <row r="322" spans="1:24" ht="15">
      <c r="A322" s="366"/>
      <c r="B322" s="367" t="str">
        <f>TEXT(B321,"aaa")</f>
        <v>土</v>
      </c>
      <c r="C322" s="368"/>
      <c r="D322" s="369">
        <f>I320</f>
        <v>0</v>
      </c>
      <c r="E322" s="370">
        <f>I320</f>
        <v>0</v>
      </c>
      <c r="F322" s="369">
        <f>J320</f>
        <v>0</v>
      </c>
      <c r="G322" s="370">
        <f>E320</f>
        <v>0</v>
      </c>
      <c r="H322" s="369">
        <f>D320</f>
        <v>0</v>
      </c>
      <c r="I322" s="370">
        <f>M320</f>
        <v>0</v>
      </c>
      <c r="J322" s="369">
        <f>F320</f>
        <v>0</v>
      </c>
      <c r="K322" s="370">
        <f>J322</f>
        <v>0</v>
      </c>
      <c r="L322" s="371">
        <f>H320</f>
        <v>0</v>
      </c>
      <c r="M322" s="372">
        <f>H320</f>
        <v>0</v>
      </c>
      <c r="N322" s="784"/>
      <c r="O322" s="785"/>
      <c r="P322" s="784"/>
      <c r="Q322" s="785"/>
      <c r="R322" s="373" t="s">
        <v>226</v>
      </c>
      <c r="S322" s="374">
        <f>G320</f>
        <v>0</v>
      </c>
      <c r="T322" s="344"/>
      <c r="U322" s="375"/>
      <c r="V322" s="221"/>
    </row>
    <row r="323" spans="1:24" ht="15">
      <c r="A323" s="395" t="s">
        <v>341</v>
      </c>
      <c r="B323" s="340"/>
      <c r="C323" s="341"/>
      <c r="D323" s="790">
        <v>0.40277777777777779</v>
      </c>
      <c r="E323" s="791"/>
      <c r="F323" s="788">
        <f>D323+"0:60"</f>
        <v>0.44444444444444448</v>
      </c>
      <c r="G323" s="789"/>
      <c r="H323" s="788">
        <f>F323+"0:60"</f>
        <v>0.48611111111111116</v>
      </c>
      <c r="I323" s="789"/>
      <c r="J323" s="788">
        <f>H323+"0:60"</f>
        <v>0.52777777777777779</v>
      </c>
      <c r="K323" s="789"/>
      <c r="L323" s="788">
        <f>J323+"0:60"</f>
        <v>0.56944444444444442</v>
      </c>
      <c r="M323" s="789"/>
      <c r="N323" s="786" t="s">
        <v>82</v>
      </c>
      <c r="O323" s="787"/>
      <c r="P323" s="786" t="s">
        <v>82</v>
      </c>
      <c r="Q323" s="787"/>
      <c r="R323" s="342" t="s">
        <v>15</v>
      </c>
      <c r="S323" s="343"/>
      <c r="T323" s="344"/>
      <c r="U323" s="345"/>
      <c r="V323" s="220"/>
    </row>
    <row r="324" spans="1:24" ht="15">
      <c r="A324" s="346"/>
      <c r="B324" s="347"/>
      <c r="C324" s="348" t="s">
        <v>143</v>
      </c>
      <c r="D324" s="349"/>
      <c r="E324" s="399"/>
      <c r="F324" s="349"/>
      <c r="G324" s="399"/>
      <c r="H324" s="349"/>
      <c r="I324" s="399"/>
      <c r="J324" s="349"/>
      <c r="K324" s="399"/>
      <c r="L324" s="349"/>
      <c r="M324" s="399"/>
      <c r="N324" s="349"/>
      <c r="O324" s="399"/>
      <c r="P324" s="349"/>
      <c r="Q324" s="399"/>
      <c r="R324" s="352" t="s">
        <v>14</v>
      </c>
      <c r="S324" s="353">
        <f>K324</f>
        <v>0</v>
      </c>
      <c r="T324" s="354"/>
      <c r="U324" s="355"/>
      <c r="V324" s="220"/>
    </row>
    <row r="325" spans="1:24" ht="15">
      <c r="A325" s="356"/>
      <c r="B325" s="357">
        <v>46123</v>
      </c>
      <c r="C325" s="358" t="s">
        <v>10</v>
      </c>
      <c r="D325" s="380"/>
      <c r="E325" s="381"/>
      <c r="F325" s="359"/>
      <c r="G325" s="381"/>
      <c r="H325" s="380"/>
      <c r="I325" s="381"/>
      <c r="J325" s="380"/>
      <c r="K325" s="381"/>
      <c r="L325" s="359"/>
      <c r="M325" s="360"/>
      <c r="N325" s="359"/>
      <c r="O325" s="361"/>
      <c r="P325" s="359"/>
      <c r="Q325" s="361"/>
      <c r="R325" s="362" t="s">
        <v>223</v>
      </c>
      <c r="S325" s="363">
        <f>L324</f>
        <v>0</v>
      </c>
      <c r="T325" s="364"/>
      <c r="U325" s="365"/>
      <c r="V325" s="220">
        <f>7-(COUNTIF(D323:Q323,"-"))</f>
        <v>5</v>
      </c>
      <c r="X325" s="216">
        <f>X321+V325</f>
        <v>179</v>
      </c>
    </row>
    <row r="326" spans="1:24" ht="15">
      <c r="A326" s="366"/>
      <c r="B326" s="367" t="str">
        <f>TEXT(B325,"aaa")</f>
        <v>土</v>
      </c>
      <c r="C326" s="368"/>
      <c r="D326" s="369">
        <f>I324</f>
        <v>0</v>
      </c>
      <c r="E326" s="370">
        <f>I324</f>
        <v>0</v>
      </c>
      <c r="F326" s="369">
        <f>J324</f>
        <v>0</v>
      </c>
      <c r="G326" s="370">
        <f>E324</f>
        <v>0</v>
      </c>
      <c r="H326" s="369">
        <f>D324</f>
        <v>0</v>
      </c>
      <c r="I326" s="370">
        <f>M324</f>
        <v>0</v>
      </c>
      <c r="J326" s="369">
        <f>F324</f>
        <v>0</v>
      </c>
      <c r="K326" s="370">
        <f>J326</f>
        <v>0</v>
      </c>
      <c r="L326" s="371">
        <f>H324</f>
        <v>0</v>
      </c>
      <c r="M326" s="372">
        <f>H324</f>
        <v>0</v>
      </c>
      <c r="N326" s="784"/>
      <c r="O326" s="785"/>
      <c r="P326" s="784"/>
      <c r="Q326" s="785"/>
      <c r="R326" s="373" t="s">
        <v>226</v>
      </c>
      <c r="S326" s="374">
        <f>G324</f>
        <v>0</v>
      </c>
      <c r="T326" s="344"/>
      <c r="U326" s="375"/>
      <c r="V326" s="221"/>
    </row>
    <row r="327" spans="1:24" ht="15">
      <c r="A327" s="395" t="s">
        <v>341</v>
      </c>
      <c r="B327" s="340"/>
      <c r="C327" s="341"/>
      <c r="D327" s="790">
        <v>0.40277777777777779</v>
      </c>
      <c r="E327" s="791"/>
      <c r="F327" s="788">
        <f>D327+"0:60"</f>
        <v>0.44444444444444448</v>
      </c>
      <c r="G327" s="789"/>
      <c r="H327" s="788">
        <f>F327+"0:60"</f>
        <v>0.48611111111111116</v>
      </c>
      <c r="I327" s="789"/>
      <c r="J327" s="788">
        <f>H327+"0:60"</f>
        <v>0.52777777777777779</v>
      </c>
      <c r="K327" s="789"/>
      <c r="L327" s="788">
        <f>J327+"0:60"</f>
        <v>0.56944444444444442</v>
      </c>
      <c r="M327" s="789"/>
      <c r="N327" s="786" t="s">
        <v>82</v>
      </c>
      <c r="O327" s="787"/>
      <c r="P327" s="786" t="s">
        <v>82</v>
      </c>
      <c r="Q327" s="787"/>
      <c r="R327" s="342" t="s">
        <v>15</v>
      </c>
      <c r="S327" s="343"/>
      <c r="T327" s="344"/>
      <c r="U327" s="345"/>
      <c r="V327" s="220"/>
    </row>
    <row r="328" spans="1:24" ht="15">
      <c r="A328" s="385"/>
      <c r="B328" s="347"/>
      <c r="C328" s="348" t="s">
        <v>143</v>
      </c>
      <c r="D328" s="349"/>
      <c r="E328" s="399"/>
      <c r="F328" s="349"/>
      <c r="G328" s="399"/>
      <c r="H328" s="349"/>
      <c r="I328" s="399"/>
      <c r="J328" s="349"/>
      <c r="K328" s="399"/>
      <c r="L328" s="349"/>
      <c r="M328" s="399"/>
      <c r="N328" s="349"/>
      <c r="O328" s="399"/>
      <c r="P328" s="349"/>
      <c r="Q328" s="399"/>
      <c r="R328" s="352" t="s">
        <v>14</v>
      </c>
      <c r="S328" s="353">
        <f>J328</f>
        <v>0</v>
      </c>
      <c r="T328" s="354"/>
      <c r="U328" s="355"/>
      <c r="V328" s="220"/>
    </row>
    <row r="329" spans="1:24" ht="15">
      <c r="A329" s="356"/>
      <c r="B329" s="357">
        <v>46123</v>
      </c>
      <c r="C329" s="358" t="s">
        <v>13</v>
      </c>
      <c r="D329" s="380"/>
      <c r="E329" s="381"/>
      <c r="F329" s="359"/>
      <c r="G329" s="381"/>
      <c r="H329" s="380"/>
      <c r="I329" s="381"/>
      <c r="J329" s="359"/>
      <c r="K329" s="381"/>
      <c r="L329" s="359"/>
      <c r="M329" s="360"/>
      <c r="N329" s="359"/>
      <c r="O329" s="361"/>
      <c r="P329" s="359"/>
      <c r="Q329" s="361"/>
      <c r="R329" s="362" t="s">
        <v>223</v>
      </c>
      <c r="S329" s="363">
        <f>E328</f>
        <v>0</v>
      </c>
      <c r="T329" s="364"/>
      <c r="U329" s="365"/>
      <c r="V329" s="220">
        <f>7-(COUNTIF(D327:Q327,"-"))</f>
        <v>5</v>
      </c>
      <c r="X329" s="216">
        <f>X325+V329</f>
        <v>184</v>
      </c>
    </row>
    <row r="330" spans="1:24" ht="15">
      <c r="A330" s="366"/>
      <c r="B330" s="367" t="str">
        <f>TEXT(B329,"aaa")</f>
        <v>土</v>
      </c>
      <c r="C330" s="368"/>
      <c r="D330" s="782">
        <f>I328</f>
        <v>0</v>
      </c>
      <c r="E330" s="783"/>
      <c r="F330" s="782">
        <f>K328</f>
        <v>0</v>
      </c>
      <c r="G330" s="783"/>
      <c r="H330" s="782">
        <f>D328</f>
        <v>0</v>
      </c>
      <c r="I330" s="783"/>
      <c r="J330" s="782">
        <f>F328</f>
        <v>0</v>
      </c>
      <c r="K330" s="783"/>
      <c r="L330" s="782">
        <f>H328</f>
        <v>0</v>
      </c>
      <c r="M330" s="783"/>
      <c r="N330" s="784"/>
      <c r="O330" s="785"/>
      <c r="P330" s="784"/>
      <c r="Q330" s="785"/>
      <c r="R330" s="373" t="s">
        <v>12</v>
      </c>
      <c r="S330" s="374">
        <f>G328</f>
        <v>0</v>
      </c>
      <c r="T330" s="344"/>
      <c r="U330" s="375"/>
      <c r="V330" s="221"/>
    </row>
    <row r="331" spans="1:24" ht="15">
      <c r="A331" s="395" t="s">
        <v>341</v>
      </c>
      <c r="B331" s="340"/>
      <c r="C331" s="341"/>
      <c r="D331" s="790">
        <v>0.56944444444444442</v>
      </c>
      <c r="E331" s="791"/>
      <c r="F331" s="788">
        <f>D331+"0:65"</f>
        <v>0.61458333333333326</v>
      </c>
      <c r="G331" s="789"/>
      <c r="H331" s="788">
        <f>F331+"0:65"</f>
        <v>0.6597222222222221</v>
      </c>
      <c r="I331" s="789"/>
      <c r="J331" s="794" t="s">
        <v>82</v>
      </c>
      <c r="K331" s="795"/>
      <c r="L331" s="794" t="s">
        <v>82</v>
      </c>
      <c r="M331" s="795"/>
      <c r="N331" s="786" t="s">
        <v>82</v>
      </c>
      <c r="O331" s="787"/>
      <c r="P331" s="786" t="s">
        <v>82</v>
      </c>
      <c r="Q331" s="787"/>
      <c r="R331" s="342" t="s">
        <v>15</v>
      </c>
      <c r="S331" s="343"/>
      <c r="T331" s="344"/>
      <c r="U331" s="345"/>
      <c r="V331" s="220"/>
    </row>
    <row r="332" spans="1:24" ht="15">
      <c r="A332" s="385"/>
      <c r="B332" s="347"/>
      <c r="C332" s="348" t="s">
        <v>779</v>
      </c>
      <c r="D332" s="349"/>
      <c r="E332" s="399"/>
      <c r="F332" s="349"/>
      <c r="G332" s="399"/>
      <c r="H332" s="349"/>
      <c r="I332" s="399"/>
      <c r="J332" s="349"/>
      <c r="K332" s="399"/>
      <c r="L332" s="349"/>
      <c r="M332" s="399"/>
      <c r="N332" s="349"/>
      <c r="O332" s="399"/>
      <c r="P332" s="349"/>
      <c r="Q332" s="399"/>
      <c r="R332" s="352" t="s">
        <v>347</v>
      </c>
      <c r="S332" s="353">
        <f>E334</f>
        <v>0</v>
      </c>
      <c r="T332" s="354"/>
      <c r="U332" s="355"/>
      <c r="V332" s="220"/>
    </row>
    <row r="333" spans="1:24" ht="15">
      <c r="A333" s="356"/>
      <c r="B333" s="357">
        <v>46124</v>
      </c>
      <c r="C333" s="358" t="s">
        <v>141</v>
      </c>
      <c r="D333" s="380"/>
      <c r="E333" s="381"/>
      <c r="F333" s="359"/>
      <c r="G333" s="381"/>
      <c r="H333" s="380"/>
      <c r="I333" s="381"/>
      <c r="J333" s="359"/>
      <c r="K333" s="360"/>
      <c r="L333" s="359"/>
      <c r="M333" s="360"/>
      <c r="N333" s="359"/>
      <c r="O333" s="361"/>
      <c r="P333" s="359"/>
      <c r="Q333" s="361"/>
      <c r="R333" s="362" t="s">
        <v>585</v>
      </c>
      <c r="S333" s="363">
        <f>G334</f>
        <v>0</v>
      </c>
      <c r="T333" s="364"/>
      <c r="U333" s="365"/>
      <c r="V333" s="220">
        <f>7-(COUNTIF(D331:Q331,"-"))</f>
        <v>3</v>
      </c>
      <c r="X333" s="216">
        <f>X325+V333</f>
        <v>182</v>
      </c>
    </row>
    <row r="334" spans="1:24" ht="15">
      <c r="A334" s="366"/>
      <c r="B334" s="367" t="str">
        <f>TEXT(B333,"aaa")</f>
        <v>日</v>
      </c>
      <c r="C334" s="368"/>
      <c r="D334" s="369">
        <f>H332</f>
        <v>0</v>
      </c>
      <c r="E334" s="370">
        <f>I332</f>
        <v>0</v>
      </c>
      <c r="F334" s="369">
        <f>D332</f>
        <v>0</v>
      </c>
      <c r="G334" s="370">
        <f>E332</f>
        <v>0</v>
      </c>
      <c r="H334" s="369">
        <f>G332</f>
        <v>0</v>
      </c>
      <c r="I334" s="370">
        <f>F332</f>
        <v>0</v>
      </c>
      <c r="J334" s="371"/>
      <c r="K334" s="372"/>
      <c r="L334" s="371"/>
      <c r="M334" s="372"/>
      <c r="N334" s="784"/>
      <c r="O334" s="785"/>
      <c r="P334" s="784"/>
      <c r="Q334" s="785"/>
      <c r="R334" s="373" t="s">
        <v>586</v>
      </c>
      <c r="S334" s="374">
        <f>I334</f>
        <v>0</v>
      </c>
      <c r="T334" s="344"/>
      <c r="U334" s="375"/>
      <c r="V334" s="221"/>
    </row>
    <row r="335" spans="1:24" ht="15">
      <c r="A335" s="395" t="s">
        <v>341</v>
      </c>
      <c r="B335" s="340"/>
      <c r="C335" s="341"/>
      <c r="D335" s="790">
        <v>0.40277777777777779</v>
      </c>
      <c r="E335" s="791"/>
      <c r="F335" s="788">
        <f>D335+"0:60"</f>
        <v>0.44444444444444448</v>
      </c>
      <c r="G335" s="789"/>
      <c r="H335" s="788">
        <f>F335+"0:60"</f>
        <v>0.48611111111111116</v>
      </c>
      <c r="I335" s="789"/>
      <c r="J335" s="788">
        <f>H335+"0:60"</f>
        <v>0.52777777777777779</v>
      </c>
      <c r="K335" s="789"/>
      <c r="L335" s="788">
        <f>J335+"0:60"</f>
        <v>0.56944444444444442</v>
      </c>
      <c r="M335" s="789"/>
      <c r="N335" s="786" t="s">
        <v>82</v>
      </c>
      <c r="O335" s="787"/>
      <c r="P335" s="786" t="s">
        <v>82</v>
      </c>
      <c r="Q335" s="787"/>
      <c r="R335" s="342" t="s">
        <v>15</v>
      </c>
      <c r="S335" s="343"/>
      <c r="T335" s="344"/>
      <c r="U335" s="345"/>
      <c r="V335" s="220"/>
    </row>
    <row r="336" spans="1:24" ht="15">
      <c r="A336" s="346"/>
      <c r="B336" s="347"/>
      <c r="C336" s="348" t="s">
        <v>143</v>
      </c>
      <c r="D336" s="349"/>
      <c r="E336" s="399"/>
      <c r="F336" s="349"/>
      <c r="G336" s="399"/>
      <c r="H336" s="349"/>
      <c r="I336" s="399"/>
      <c r="J336" s="349"/>
      <c r="K336" s="399"/>
      <c r="L336" s="349"/>
      <c r="M336" s="399"/>
      <c r="N336" s="349"/>
      <c r="O336" s="399"/>
      <c r="P336" s="349"/>
      <c r="Q336" s="399"/>
      <c r="R336" s="352" t="s">
        <v>14</v>
      </c>
      <c r="S336" s="353">
        <f>K336</f>
        <v>0</v>
      </c>
      <c r="T336" s="354"/>
      <c r="U336" s="355"/>
      <c r="V336" s="220"/>
    </row>
    <row r="337" spans="1:24" ht="15">
      <c r="A337" s="356"/>
      <c r="B337" s="357">
        <v>46124</v>
      </c>
      <c r="C337" s="358" t="s">
        <v>9</v>
      </c>
      <c r="D337" s="380"/>
      <c r="E337" s="381"/>
      <c r="F337" s="359"/>
      <c r="G337" s="381"/>
      <c r="H337" s="380"/>
      <c r="I337" s="381"/>
      <c r="J337" s="380"/>
      <c r="K337" s="381"/>
      <c r="L337" s="359"/>
      <c r="M337" s="360"/>
      <c r="N337" s="359"/>
      <c r="O337" s="361"/>
      <c r="P337" s="359"/>
      <c r="Q337" s="361"/>
      <c r="R337" s="362" t="s">
        <v>223</v>
      </c>
      <c r="S337" s="363">
        <f>L336</f>
        <v>0</v>
      </c>
      <c r="T337" s="364"/>
      <c r="U337" s="365"/>
      <c r="V337" s="220">
        <f>7-(COUNTIF(D335:Q335,"-"))</f>
        <v>5</v>
      </c>
      <c r="X337" s="216">
        <f>X333+V337</f>
        <v>187</v>
      </c>
    </row>
    <row r="338" spans="1:24" ht="15">
      <c r="A338" s="366"/>
      <c r="B338" s="367" t="str">
        <f>TEXT(B337,"aaa")</f>
        <v>日</v>
      </c>
      <c r="C338" s="368"/>
      <c r="D338" s="369">
        <f>I336</f>
        <v>0</v>
      </c>
      <c r="E338" s="370">
        <f>I336</f>
        <v>0</v>
      </c>
      <c r="F338" s="369">
        <f>J336</f>
        <v>0</v>
      </c>
      <c r="G338" s="370">
        <f>E336</f>
        <v>0</v>
      </c>
      <c r="H338" s="369">
        <f>D336</f>
        <v>0</v>
      </c>
      <c r="I338" s="370">
        <f>M336</f>
        <v>0</v>
      </c>
      <c r="J338" s="369">
        <f>F336</f>
        <v>0</v>
      </c>
      <c r="K338" s="370">
        <f>J338</f>
        <v>0</v>
      </c>
      <c r="L338" s="371">
        <f>H336</f>
        <v>0</v>
      </c>
      <c r="M338" s="372">
        <f>H336</f>
        <v>0</v>
      </c>
      <c r="N338" s="784"/>
      <c r="O338" s="785"/>
      <c r="P338" s="784"/>
      <c r="Q338" s="785"/>
      <c r="R338" s="373" t="s">
        <v>226</v>
      </c>
      <c r="S338" s="374">
        <f>G336</f>
        <v>0</v>
      </c>
      <c r="T338" s="344"/>
      <c r="U338" s="375"/>
      <c r="V338" s="221"/>
    </row>
    <row r="339" spans="1:24" ht="15">
      <c r="A339" s="395" t="s">
        <v>341</v>
      </c>
      <c r="B339" s="340"/>
      <c r="C339" s="341"/>
      <c r="D339" s="819">
        <v>0.40277777777777779</v>
      </c>
      <c r="E339" s="820"/>
      <c r="F339" s="821">
        <f>D339+"0:60"</f>
        <v>0.44444444444444448</v>
      </c>
      <c r="G339" s="822"/>
      <c r="H339" s="821">
        <f>F339+"0:60"</f>
        <v>0.48611111111111116</v>
      </c>
      <c r="I339" s="822"/>
      <c r="J339" s="821">
        <f>H339+"0:60"</f>
        <v>0.52777777777777779</v>
      </c>
      <c r="K339" s="822"/>
      <c r="L339" s="788">
        <f>J339+"0:60"</f>
        <v>0.56944444444444442</v>
      </c>
      <c r="M339" s="789"/>
      <c r="N339" s="792" t="s">
        <v>82</v>
      </c>
      <c r="O339" s="793"/>
      <c r="P339" s="792" t="s">
        <v>82</v>
      </c>
      <c r="Q339" s="793"/>
      <c r="R339" s="707" t="s">
        <v>15</v>
      </c>
      <c r="S339" s="708"/>
      <c r="T339" s="709"/>
      <c r="U339" s="375"/>
      <c r="V339" s="220"/>
    </row>
    <row r="340" spans="1:24" ht="15">
      <c r="A340" s="346"/>
      <c r="B340" s="347"/>
      <c r="C340" s="348" t="s">
        <v>143</v>
      </c>
      <c r="D340" s="349"/>
      <c r="E340" s="399"/>
      <c r="F340" s="349"/>
      <c r="G340" s="399"/>
      <c r="H340" s="349"/>
      <c r="I340" s="399"/>
      <c r="J340" s="349"/>
      <c r="K340" s="399"/>
      <c r="L340" s="349"/>
      <c r="M340" s="399"/>
      <c r="N340" s="349"/>
      <c r="O340" s="399"/>
      <c r="P340" s="349"/>
      <c r="Q340" s="399"/>
      <c r="R340" s="352" t="s">
        <v>14</v>
      </c>
      <c r="S340" s="353">
        <f>K340</f>
        <v>0</v>
      </c>
      <c r="T340" s="354"/>
      <c r="U340" s="355"/>
      <c r="V340" s="220"/>
    </row>
    <row r="341" spans="1:24" ht="15">
      <c r="A341" s="356"/>
      <c r="B341" s="357">
        <v>46130</v>
      </c>
      <c r="C341" s="358" t="s">
        <v>141</v>
      </c>
      <c r="D341" s="380"/>
      <c r="E341" s="381"/>
      <c r="F341" s="359"/>
      <c r="G341" s="381"/>
      <c r="H341" s="380"/>
      <c r="I341" s="381"/>
      <c r="J341" s="380"/>
      <c r="K341" s="381"/>
      <c r="L341" s="359"/>
      <c r="M341" s="360"/>
      <c r="N341" s="359"/>
      <c r="O341" s="361"/>
      <c r="P341" s="359"/>
      <c r="Q341" s="361"/>
      <c r="R341" s="362" t="s">
        <v>223</v>
      </c>
      <c r="S341" s="363">
        <f>L340</f>
        <v>0</v>
      </c>
      <c r="T341" s="364"/>
      <c r="U341" s="365"/>
      <c r="V341" s="220">
        <f>7-(COUNTIF(D339:Q339,"-"))</f>
        <v>5</v>
      </c>
      <c r="X341" s="216">
        <f>X337+V341</f>
        <v>192</v>
      </c>
    </row>
    <row r="342" spans="1:24" ht="15">
      <c r="A342" s="366"/>
      <c r="B342" s="367" t="str">
        <f>TEXT(B341,"aaa")</f>
        <v>土</v>
      </c>
      <c r="C342" s="368"/>
      <c r="D342" s="369">
        <f>I340</f>
        <v>0</v>
      </c>
      <c r="E342" s="370">
        <f>I340</f>
        <v>0</v>
      </c>
      <c r="F342" s="369">
        <f>J340</f>
        <v>0</v>
      </c>
      <c r="G342" s="370">
        <f>E340</f>
        <v>0</v>
      </c>
      <c r="H342" s="369">
        <f>D340</f>
        <v>0</v>
      </c>
      <c r="I342" s="370">
        <f>M340</f>
        <v>0</v>
      </c>
      <c r="J342" s="369">
        <f>F340</f>
        <v>0</v>
      </c>
      <c r="K342" s="370">
        <f>J342</f>
        <v>0</v>
      </c>
      <c r="L342" s="371">
        <f>H340</f>
        <v>0</v>
      </c>
      <c r="M342" s="372">
        <f>H340</f>
        <v>0</v>
      </c>
      <c r="N342" s="784"/>
      <c r="O342" s="785"/>
      <c r="P342" s="784"/>
      <c r="Q342" s="785"/>
      <c r="R342" s="373" t="s">
        <v>226</v>
      </c>
      <c r="S342" s="374">
        <f>G340</f>
        <v>0</v>
      </c>
      <c r="T342" s="344"/>
      <c r="U342" s="375"/>
      <c r="V342" s="221"/>
    </row>
    <row r="343" spans="1:24" ht="15">
      <c r="A343" s="395" t="s">
        <v>341</v>
      </c>
      <c r="B343" s="340"/>
      <c r="C343" s="341"/>
      <c r="D343" s="819">
        <v>0.40277777777777779</v>
      </c>
      <c r="E343" s="820"/>
      <c r="F343" s="821">
        <f>D343+"0:60"</f>
        <v>0.44444444444444448</v>
      </c>
      <c r="G343" s="822"/>
      <c r="H343" s="821">
        <f>F343+"0:60"</f>
        <v>0.48611111111111116</v>
      </c>
      <c r="I343" s="822"/>
      <c r="J343" s="821">
        <f>H343+"0:60"</f>
        <v>0.52777777777777779</v>
      </c>
      <c r="K343" s="822"/>
      <c r="L343" s="788">
        <f>J343+"0:60"</f>
        <v>0.56944444444444442</v>
      </c>
      <c r="M343" s="789"/>
      <c r="N343" s="792" t="s">
        <v>82</v>
      </c>
      <c r="O343" s="793"/>
      <c r="P343" s="792" t="s">
        <v>82</v>
      </c>
      <c r="Q343" s="793"/>
      <c r="R343" s="707" t="s">
        <v>15</v>
      </c>
      <c r="S343" s="708"/>
      <c r="T343" s="709"/>
      <c r="U343" s="375"/>
      <c r="V343" s="220"/>
    </row>
    <row r="344" spans="1:24" ht="15">
      <c r="A344" s="346"/>
      <c r="B344" s="347"/>
      <c r="C344" s="348" t="s">
        <v>143</v>
      </c>
      <c r="D344" s="349"/>
      <c r="E344" s="399"/>
      <c r="F344" s="349"/>
      <c r="G344" s="399"/>
      <c r="H344" s="349"/>
      <c r="I344" s="399"/>
      <c r="J344" s="349"/>
      <c r="K344" s="399"/>
      <c r="L344" s="349"/>
      <c r="M344" s="399"/>
      <c r="N344" s="349"/>
      <c r="O344" s="399"/>
      <c r="P344" s="349"/>
      <c r="Q344" s="399"/>
      <c r="R344" s="352" t="s">
        <v>14</v>
      </c>
      <c r="S344" s="353">
        <f>K344</f>
        <v>0</v>
      </c>
      <c r="T344" s="354"/>
      <c r="U344" s="355"/>
      <c r="V344" s="220"/>
    </row>
    <row r="345" spans="1:24" ht="15">
      <c r="A345" s="356"/>
      <c r="B345" s="357">
        <v>46130</v>
      </c>
      <c r="C345" s="358" t="s">
        <v>387</v>
      </c>
      <c r="D345" s="380"/>
      <c r="E345" s="381"/>
      <c r="F345" s="359"/>
      <c r="G345" s="381"/>
      <c r="H345" s="380"/>
      <c r="I345" s="381"/>
      <c r="J345" s="380"/>
      <c r="K345" s="381"/>
      <c r="L345" s="359"/>
      <c r="M345" s="360"/>
      <c r="N345" s="359"/>
      <c r="O345" s="361"/>
      <c r="P345" s="359"/>
      <c r="Q345" s="361"/>
      <c r="R345" s="362" t="s">
        <v>223</v>
      </c>
      <c r="S345" s="363">
        <f>L344</f>
        <v>0</v>
      </c>
      <c r="T345" s="364"/>
      <c r="U345" s="365"/>
      <c r="V345" s="220">
        <f>7-(COUNTIF(D343:Q343,"-"))</f>
        <v>5</v>
      </c>
      <c r="X345" s="216">
        <f>X341+V345</f>
        <v>197</v>
      </c>
    </row>
    <row r="346" spans="1:24" ht="15">
      <c r="A346" s="366"/>
      <c r="B346" s="367" t="str">
        <f>TEXT(B345,"aaa")</f>
        <v>土</v>
      </c>
      <c r="C346" s="368"/>
      <c r="D346" s="369">
        <f>I344</f>
        <v>0</v>
      </c>
      <c r="E346" s="370">
        <f>I344</f>
        <v>0</v>
      </c>
      <c r="F346" s="369">
        <f>J344</f>
        <v>0</v>
      </c>
      <c r="G346" s="370">
        <f>E344</f>
        <v>0</v>
      </c>
      <c r="H346" s="369">
        <f>D344</f>
        <v>0</v>
      </c>
      <c r="I346" s="370">
        <f>M344</f>
        <v>0</v>
      </c>
      <c r="J346" s="369">
        <f>F344</f>
        <v>0</v>
      </c>
      <c r="K346" s="370">
        <f>J346</f>
        <v>0</v>
      </c>
      <c r="L346" s="371">
        <f>H344</f>
        <v>0</v>
      </c>
      <c r="M346" s="372">
        <f>H344</f>
        <v>0</v>
      </c>
      <c r="N346" s="784"/>
      <c r="O346" s="785"/>
      <c r="P346" s="784"/>
      <c r="Q346" s="785"/>
      <c r="R346" s="373" t="s">
        <v>226</v>
      </c>
      <c r="S346" s="374">
        <f>G344</f>
        <v>0</v>
      </c>
      <c r="T346" s="344"/>
      <c r="U346" s="375"/>
      <c r="V346" s="221"/>
    </row>
    <row r="347" spans="1:24" ht="15">
      <c r="A347" s="395" t="s">
        <v>341</v>
      </c>
      <c r="B347" s="340"/>
      <c r="C347" s="341"/>
      <c r="D347" s="790">
        <v>0.40277777777777779</v>
      </c>
      <c r="E347" s="791"/>
      <c r="F347" s="788">
        <f>D347+"0:60"</f>
        <v>0.44444444444444448</v>
      </c>
      <c r="G347" s="789"/>
      <c r="H347" s="788">
        <f>F347+"0:60"</f>
        <v>0.48611111111111116</v>
      </c>
      <c r="I347" s="789"/>
      <c r="J347" s="788">
        <f>H347+"0:60"</f>
        <v>0.52777777777777779</v>
      </c>
      <c r="K347" s="789"/>
      <c r="L347" s="788">
        <f>J347+"0:60"</f>
        <v>0.56944444444444442</v>
      </c>
      <c r="M347" s="789"/>
      <c r="N347" s="786" t="s">
        <v>82</v>
      </c>
      <c r="O347" s="787"/>
      <c r="P347" s="786" t="s">
        <v>82</v>
      </c>
      <c r="Q347" s="787"/>
      <c r="R347" s="342" t="s">
        <v>15</v>
      </c>
      <c r="S347" s="343"/>
      <c r="T347" s="344"/>
      <c r="U347" s="345"/>
      <c r="V347" s="220"/>
    </row>
    <row r="348" spans="1:24" ht="15">
      <c r="A348" s="346"/>
      <c r="B348" s="347"/>
      <c r="C348" s="348" t="s">
        <v>143</v>
      </c>
      <c r="D348" s="349"/>
      <c r="E348" s="399"/>
      <c r="F348" s="349"/>
      <c r="G348" s="399"/>
      <c r="H348" s="349"/>
      <c r="I348" s="399"/>
      <c r="J348" s="349"/>
      <c r="K348" s="399"/>
      <c r="L348" s="349"/>
      <c r="M348" s="399"/>
      <c r="N348" s="349"/>
      <c r="O348" s="399"/>
      <c r="P348" s="349"/>
      <c r="Q348" s="399"/>
      <c r="R348" s="352" t="s">
        <v>14</v>
      </c>
      <c r="S348" s="353">
        <f>K348</f>
        <v>0</v>
      </c>
      <c r="T348" s="354"/>
      <c r="U348" s="355"/>
      <c r="V348" s="220"/>
    </row>
    <row r="349" spans="1:24" ht="15">
      <c r="A349" s="356"/>
      <c r="B349" s="357">
        <v>46130</v>
      </c>
      <c r="C349" s="358" t="s">
        <v>9</v>
      </c>
      <c r="D349" s="380"/>
      <c r="E349" s="381"/>
      <c r="F349" s="359"/>
      <c r="G349" s="381"/>
      <c r="H349" s="380"/>
      <c r="I349" s="381"/>
      <c r="J349" s="380"/>
      <c r="K349" s="381"/>
      <c r="L349" s="359"/>
      <c r="M349" s="360"/>
      <c r="N349" s="359"/>
      <c r="O349" s="361"/>
      <c r="P349" s="359"/>
      <c r="Q349" s="361"/>
      <c r="R349" s="362" t="s">
        <v>223</v>
      </c>
      <c r="S349" s="363">
        <f>L348</f>
        <v>0</v>
      </c>
      <c r="T349" s="364"/>
      <c r="U349" s="365"/>
      <c r="V349" s="220">
        <f>7-(COUNTIF(D347:Q347,"-"))</f>
        <v>5</v>
      </c>
      <c r="X349" s="216">
        <f>X345+V349</f>
        <v>202</v>
      </c>
    </row>
    <row r="350" spans="1:24" ht="15">
      <c r="A350" s="366"/>
      <c r="B350" s="367" t="str">
        <f>TEXT(B349,"aaa")</f>
        <v>土</v>
      </c>
      <c r="C350" s="368"/>
      <c r="D350" s="369">
        <f>I348</f>
        <v>0</v>
      </c>
      <c r="E350" s="370">
        <f>I348</f>
        <v>0</v>
      </c>
      <c r="F350" s="369">
        <f>J348</f>
        <v>0</v>
      </c>
      <c r="G350" s="370">
        <f>E348</f>
        <v>0</v>
      </c>
      <c r="H350" s="369">
        <f>D348</f>
        <v>0</v>
      </c>
      <c r="I350" s="370">
        <f>M348</f>
        <v>0</v>
      </c>
      <c r="J350" s="369">
        <f>F348</f>
        <v>0</v>
      </c>
      <c r="K350" s="370">
        <f>J350</f>
        <v>0</v>
      </c>
      <c r="L350" s="371">
        <f>H348</f>
        <v>0</v>
      </c>
      <c r="M350" s="372">
        <f>H348</f>
        <v>0</v>
      </c>
      <c r="N350" s="784"/>
      <c r="O350" s="785"/>
      <c r="P350" s="784"/>
      <c r="Q350" s="785"/>
      <c r="R350" s="373" t="s">
        <v>226</v>
      </c>
      <c r="S350" s="374">
        <f>G348</f>
        <v>0</v>
      </c>
      <c r="T350" s="344"/>
      <c r="U350" s="375"/>
      <c r="V350" s="221"/>
    </row>
    <row r="351" spans="1:24" ht="15">
      <c r="A351" s="395" t="s">
        <v>341</v>
      </c>
      <c r="B351" s="340"/>
      <c r="C351" s="341"/>
      <c r="D351" s="790">
        <v>0.40277777777777779</v>
      </c>
      <c r="E351" s="791"/>
      <c r="F351" s="788">
        <f>D351+"0:60"</f>
        <v>0.44444444444444448</v>
      </c>
      <c r="G351" s="789"/>
      <c r="H351" s="788">
        <f>F351+"0:60"</f>
        <v>0.48611111111111116</v>
      </c>
      <c r="I351" s="789"/>
      <c r="J351" s="788">
        <f>H351+"0:60"</f>
        <v>0.52777777777777779</v>
      </c>
      <c r="K351" s="789"/>
      <c r="L351" s="788">
        <f>J351+"0:60"</f>
        <v>0.56944444444444442</v>
      </c>
      <c r="M351" s="789"/>
      <c r="N351" s="786" t="s">
        <v>82</v>
      </c>
      <c r="O351" s="787"/>
      <c r="P351" s="786" t="s">
        <v>82</v>
      </c>
      <c r="Q351" s="787"/>
      <c r="R351" s="342" t="s">
        <v>15</v>
      </c>
      <c r="S351" s="343"/>
      <c r="T351" s="344"/>
      <c r="U351" s="345"/>
      <c r="V351" s="220"/>
    </row>
    <row r="352" spans="1:24" ht="15">
      <c r="A352" s="385"/>
      <c r="B352" s="347"/>
      <c r="C352" s="348" t="s">
        <v>143</v>
      </c>
      <c r="D352" s="349"/>
      <c r="E352" s="399"/>
      <c r="F352" s="349"/>
      <c r="G352" s="399"/>
      <c r="H352" s="349"/>
      <c r="I352" s="399"/>
      <c r="J352" s="349"/>
      <c r="K352" s="399"/>
      <c r="L352" s="349"/>
      <c r="M352" s="399"/>
      <c r="N352" s="349"/>
      <c r="O352" s="399"/>
      <c r="P352" s="349"/>
      <c r="Q352" s="399"/>
      <c r="R352" s="352" t="s">
        <v>14</v>
      </c>
      <c r="S352" s="353">
        <f>J352</f>
        <v>0</v>
      </c>
      <c r="T352" s="354"/>
      <c r="U352" s="355"/>
      <c r="V352" s="220"/>
    </row>
    <row r="353" spans="1:24" ht="15">
      <c r="A353" s="356"/>
      <c r="B353" s="357">
        <v>46130</v>
      </c>
      <c r="C353" s="358" t="s">
        <v>80</v>
      </c>
      <c r="D353" s="380"/>
      <c r="E353" s="381"/>
      <c r="F353" s="359"/>
      <c r="G353" s="381"/>
      <c r="H353" s="380"/>
      <c r="I353" s="381"/>
      <c r="J353" s="359"/>
      <c r="K353" s="381"/>
      <c r="L353" s="359"/>
      <c r="M353" s="360"/>
      <c r="N353" s="359"/>
      <c r="O353" s="361"/>
      <c r="P353" s="359"/>
      <c r="Q353" s="361"/>
      <c r="R353" s="362" t="s">
        <v>223</v>
      </c>
      <c r="S353" s="363">
        <f>E352</f>
        <v>0</v>
      </c>
      <c r="T353" s="364"/>
      <c r="U353" s="365"/>
      <c r="V353" s="220">
        <f>7-(COUNTIF(D351:Q351,"-"))</f>
        <v>5</v>
      </c>
      <c r="X353" s="216">
        <f>X349+V353</f>
        <v>207</v>
      </c>
    </row>
    <row r="354" spans="1:24" ht="15">
      <c r="A354" s="366"/>
      <c r="B354" s="367" t="str">
        <f>TEXT(B353,"aaa")</f>
        <v>土</v>
      </c>
      <c r="C354" s="368"/>
      <c r="D354" s="782">
        <f>I352</f>
        <v>0</v>
      </c>
      <c r="E354" s="783"/>
      <c r="F354" s="782">
        <f>K352</f>
        <v>0</v>
      </c>
      <c r="G354" s="783"/>
      <c r="H354" s="782">
        <f>D352</f>
        <v>0</v>
      </c>
      <c r="I354" s="783"/>
      <c r="J354" s="782">
        <f>F352</f>
        <v>0</v>
      </c>
      <c r="K354" s="783"/>
      <c r="L354" s="782">
        <f>H352</f>
        <v>0</v>
      </c>
      <c r="M354" s="783"/>
      <c r="N354" s="784"/>
      <c r="O354" s="785"/>
      <c r="P354" s="784"/>
      <c r="Q354" s="785"/>
      <c r="R354" s="373" t="s">
        <v>12</v>
      </c>
      <c r="S354" s="374">
        <f>G352</f>
        <v>0</v>
      </c>
      <c r="T354" s="344"/>
      <c r="U354" s="375"/>
      <c r="V354" s="221"/>
    </row>
    <row r="355" spans="1:24" ht="15">
      <c r="A355" s="395" t="s">
        <v>341</v>
      </c>
      <c r="B355" s="340"/>
      <c r="C355" s="341"/>
      <c r="D355" s="790">
        <v>0.40277777777777779</v>
      </c>
      <c r="E355" s="791"/>
      <c r="F355" s="788">
        <f>D355+"0:60"</f>
        <v>0.44444444444444448</v>
      </c>
      <c r="G355" s="789"/>
      <c r="H355" s="788">
        <f>F355+"0:60"</f>
        <v>0.48611111111111116</v>
      </c>
      <c r="I355" s="789"/>
      <c r="J355" s="788">
        <f>H355+"0:60"</f>
        <v>0.52777777777777779</v>
      </c>
      <c r="K355" s="789"/>
      <c r="L355" s="788">
        <f>J355+"0:60"</f>
        <v>0.56944444444444442</v>
      </c>
      <c r="M355" s="789"/>
      <c r="N355" s="786" t="s">
        <v>82</v>
      </c>
      <c r="O355" s="787"/>
      <c r="P355" s="786" t="s">
        <v>82</v>
      </c>
      <c r="Q355" s="787"/>
      <c r="R355" s="342" t="s">
        <v>15</v>
      </c>
      <c r="S355" s="343"/>
      <c r="T355" s="344"/>
      <c r="U355" s="345"/>
      <c r="V355" s="220"/>
    </row>
    <row r="356" spans="1:24" ht="15">
      <c r="A356" s="346"/>
      <c r="B356" s="347"/>
      <c r="C356" s="348" t="s">
        <v>143</v>
      </c>
      <c r="D356" s="349"/>
      <c r="E356" s="399"/>
      <c r="F356" s="349"/>
      <c r="G356" s="399"/>
      <c r="H356" s="349"/>
      <c r="I356" s="399"/>
      <c r="J356" s="349"/>
      <c r="K356" s="399"/>
      <c r="L356" s="349"/>
      <c r="M356" s="399"/>
      <c r="N356" s="349"/>
      <c r="O356" s="399"/>
      <c r="P356" s="349"/>
      <c r="Q356" s="399"/>
      <c r="R356" s="352" t="s">
        <v>14</v>
      </c>
      <c r="S356" s="353">
        <f>K356</f>
        <v>0</v>
      </c>
      <c r="T356" s="354"/>
      <c r="U356" s="355"/>
      <c r="V356" s="220"/>
    </row>
    <row r="357" spans="1:24" ht="15">
      <c r="A357" s="356"/>
      <c r="B357" s="357">
        <v>46131</v>
      </c>
      <c r="C357" s="358" t="s">
        <v>9</v>
      </c>
      <c r="D357" s="380"/>
      <c r="E357" s="381"/>
      <c r="F357" s="359"/>
      <c r="G357" s="381"/>
      <c r="H357" s="380"/>
      <c r="I357" s="381"/>
      <c r="J357" s="380"/>
      <c r="K357" s="381"/>
      <c r="L357" s="359"/>
      <c r="M357" s="360"/>
      <c r="N357" s="359"/>
      <c r="O357" s="361"/>
      <c r="P357" s="359"/>
      <c r="Q357" s="361"/>
      <c r="R357" s="362" t="s">
        <v>223</v>
      </c>
      <c r="S357" s="363">
        <f>L356</f>
        <v>0</v>
      </c>
      <c r="T357" s="364"/>
      <c r="U357" s="365"/>
      <c r="V357" s="220">
        <f>7-(COUNTIF(D355:Q355,"-"))</f>
        <v>5</v>
      </c>
      <c r="X357" s="216">
        <f>X353+V357</f>
        <v>212</v>
      </c>
    </row>
    <row r="358" spans="1:24" ht="15">
      <c r="A358" s="366"/>
      <c r="B358" s="367" t="str">
        <f>TEXT(B357,"aaa")</f>
        <v>日</v>
      </c>
      <c r="C358" s="368"/>
      <c r="D358" s="369">
        <f>I356</f>
        <v>0</v>
      </c>
      <c r="E358" s="370">
        <f>I356</f>
        <v>0</v>
      </c>
      <c r="F358" s="369">
        <f>J356</f>
        <v>0</v>
      </c>
      <c r="G358" s="370">
        <f>E356</f>
        <v>0</v>
      </c>
      <c r="H358" s="369">
        <f>D356</f>
        <v>0</v>
      </c>
      <c r="I358" s="370">
        <f>M356</f>
        <v>0</v>
      </c>
      <c r="J358" s="369">
        <f>F356</f>
        <v>0</v>
      </c>
      <c r="K358" s="370">
        <f>J358</f>
        <v>0</v>
      </c>
      <c r="L358" s="371">
        <f>H356</f>
        <v>0</v>
      </c>
      <c r="M358" s="372">
        <f>H356</f>
        <v>0</v>
      </c>
      <c r="N358" s="784"/>
      <c r="O358" s="785"/>
      <c r="P358" s="784"/>
      <c r="Q358" s="785"/>
      <c r="R358" s="373" t="s">
        <v>226</v>
      </c>
      <c r="S358" s="374">
        <f>G356</f>
        <v>0</v>
      </c>
      <c r="T358" s="344"/>
      <c r="U358" s="375"/>
      <c r="V358" s="221"/>
    </row>
    <row r="359" spans="1:24" ht="15">
      <c r="A359" s="395" t="s">
        <v>341</v>
      </c>
      <c r="B359" s="340"/>
      <c r="C359" s="341"/>
      <c r="D359" s="790">
        <v>0.40277777777777779</v>
      </c>
      <c r="E359" s="791"/>
      <c r="F359" s="788">
        <f>D359+"0:60"</f>
        <v>0.44444444444444448</v>
      </c>
      <c r="G359" s="789"/>
      <c r="H359" s="788">
        <f>F359+"0:60"</f>
        <v>0.48611111111111116</v>
      </c>
      <c r="I359" s="789"/>
      <c r="J359" s="788">
        <f>H359+"0:60"</f>
        <v>0.52777777777777779</v>
      </c>
      <c r="K359" s="789"/>
      <c r="L359" s="788">
        <f>J359+"0:60"</f>
        <v>0.56944444444444442</v>
      </c>
      <c r="M359" s="789"/>
      <c r="N359" s="786" t="s">
        <v>82</v>
      </c>
      <c r="O359" s="787"/>
      <c r="P359" s="786" t="s">
        <v>82</v>
      </c>
      <c r="Q359" s="787"/>
      <c r="R359" s="342" t="s">
        <v>15</v>
      </c>
      <c r="S359" s="343"/>
      <c r="T359" s="344"/>
      <c r="U359" s="345"/>
      <c r="V359" s="220"/>
    </row>
    <row r="360" spans="1:24" ht="15">
      <c r="A360" s="385"/>
      <c r="B360" s="347"/>
      <c r="C360" s="348" t="s">
        <v>143</v>
      </c>
      <c r="D360" s="349"/>
      <c r="E360" s="399"/>
      <c r="F360" s="349"/>
      <c r="G360" s="399"/>
      <c r="H360" s="349"/>
      <c r="I360" s="399"/>
      <c r="J360" s="349"/>
      <c r="K360" s="399"/>
      <c r="L360" s="349"/>
      <c r="M360" s="399"/>
      <c r="N360" s="349"/>
      <c r="O360" s="399"/>
      <c r="P360" s="349"/>
      <c r="Q360" s="399"/>
      <c r="R360" s="352" t="s">
        <v>14</v>
      </c>
      <c r="S360" s="353">
        <f>J360</f>
        <v>0</v>
      </c>
      <c r="T360" s="354"/>
      <c r="U360" s="355"/>
      <c r="V360" s="220"/>
    </row>
    <row r="361" spans="1:24" ht="15">
      <c r="A361" s="356"/>
      <c r="B361" s="357">
        <v>46131</v>
      </c>
      <c r="C361" s="358" t="s">
        <v>80</v>
      </c>
      <c r="D361" s="380"/>
      <c r="E361" s="381"/>
      <c r="F361" s="359"/>
      <c r="G361" s="381"/>
      <c r="H361" s="380"/>
      <c r="I361" s="381"/>
      <c r="J361" s="359"/>
      <c r="K361" s="381"/>
      <c r="L361" s="359"/>
      <c r="M361" s="360"/>
      <c r="N361" s="359"/>
      <c r="O361" s="361"/>
      <c r="P361" s="359"/>
      <c r="Q361" s="361"/>
      <c r="R361" s="362" t="s">
        <v>223</v>
      </c>
      <c r="S361" s="363">
        <f>E360</f>
        <v>0</v>
      </c>
      <c r="T361" s="364"/>
      <c r="U361" s="365"/>
      <c r="V361" s="220">
        <f>7-(COUNTIF(D359:Q359,"-"))</f>
        <v>5</v>
      </c>
      <c r="X361" s="216">
        <f>X357+V361</f>
        <v>217</v>
      </c>
    </row>
    <row r="362" spans="1:24" ht="15">
      <c r="A362" s="366"/>
      <c r="B362" s="367" t="str">
        <f>TEXT(B361,"aaa")</f>
        <v>日</v>
      </c>
      <c r="C362" s="368"/>
      <c r="D362" s="782">
        <f>I360</f>
        <v>0</v>
      </c>
      <c r="E362" s="783"/>
      <c r="F362" s="782">
        <f>K360</f>
        <v>0</v>
      </c>
      <c r="G362" s="783"/>
      <c r="H362" s="782">
        <f>D360</f>
        <v>0</v>
      </c>
      <c r="I362" s="783"/>
      <c r="J362" s="782">
        <f>F360</f>
        <v>0</v>
      </c>
      <c r="K362" s="783"/>
      <c r="L362" s="782">
        <f>H360</f>
        <v>0</v>
      </c>
      <c r="M362" s="783"/>
      <c r="N362" s="784"/>
      <c r="O362" s="785"/>
      <c r="P362" s="784"/>
      <c r="Q362" s="785"/>
      <c r="R362" s="373" t="s">
        <v>12</v>
      </c>
      <c r="S362" s="374">
        <f>G360</f>
        <v>0</v>
      </c>
      <c r="T362" s="344"/>
      <c r="U362" s="375"/>
      <c r="V362" s="221"/>
    </row>
    <row r="363" spans="1:24" ht="15">
      <c r="A363" s="395" t="s">
        <v>341</v>
      </c>
      <c r="B363" s="340"/>
      <c r="C363" s="341"/>
      <c r="D363" s="790">
        <v>0.35416666666666669</v>
      </c>
      <c r="E363" s="791"/>
      <c r="F363" s="788">
        <f>D363+"0:60"</f>
        <v>0.39583333333333337</v>
      </c>
      <c r="G363" s="789"/>
      <c r="H363" s="788">
        <f>F363+"0:60"</f>
        <v>0.43750000000000006</v>
      </c>
      <c r="I363" s="789"/>
      <c r="J363" s="788">
        <f>H363+"0:60"</f>
        <v>0.47916666666666674</v>
      </c>
      <c r="K363" s="789"/>
      <c r="L363" s="786" t="s">
        <v>82</v>
      </c>
      <c r="M363" s="787"/>
      <c r="N363" s="786" t="s">
        <v>82</v>
      </c>
      <c r="O363" s="787"/>
      <c r="P363" s="786" t="s">
        <v>82</v>
      </c>
      <c r="Q363" s="787"/>
      <c r="R363" s="342" t="s">
        <v>15</v>
      </c>
      <c r="S363" s="343"/>
      <c r="T363" s="344"/>
      <c r="U363" s="345"/>
      <c r="V363" s="220"/>
    </row>
    <row r="364" spans="1:24" ht="15">
      <c r="A364" s="395" t="s">
        <v>342</v>
      </c>
      <c r="B364" s="347"/>
      <c r="C364" s="348" t="s">
        <v>390</v>
      </c>
      <c r="D364" s="349"/>
      <c r="E364" s="399"/>
      <c r="F364" s="349"/>
      <c r="G364" s="399"/>
      <c r="H364" s="349"/>
      <c r="I364" s="399"/>
      <c r="J364" s="349"/>
      <c r="K364" s="399"/>
      <c r="L364" s="349"/>
      <c r="M364" s="399"/>
      <c r="N364" s="349"/>
      <c r="O364" s="399"/>
      <c r="P364" s="349"/>
      <c r="Q364" s="399"/>
      <c r="R364" s="352" t="s">
        <v>14</v>
      </c>
      <c r="S364" s="353">
        <f>J364</f>
        <v>0</v>
      </c>
      <c r="T364" s="354"/>
      <c r="U364" s="355"/>
      <c r="V364" s="220"/>
    </row>
    <row r="365" spans="1:24" ht="15">
      <c r="A365" s="356"/>
      <c r="B365" s="357">
        <v>46131</v>
      </c>
      <c r="C365" s="358" t="s">
        <v>81</v>
      </c>
      <c r="D365" s="380"/>
      <c r="E365" s="381"/>
      <c r="F365" s="359"/>
      <c r="G365" s="381"/>
      <c r="H365" s="380"/>
      <c r="I365" s="381"/>
      <c r="J365" s="380"/>
      <c r="K365" s="381"/>
      <c r="L365" s="359"/>
      <c r="M365" s="361"/>
      <c r="N365" s="359"/>
      <c r="O365" s="361"/>
      <c r="P365" s="359"/>
      <c r="Q365" s="361"/>
      <c r="R365" s="362"/>
      <c r="S365" s="363"/>
      <c r="T365" s="364"/>
      <c r="U365" s="365"/>
      <c r="V365" s="220">
        <f>7-(COUNTIF(D363:Q363,"-"))</f>
        <v>4</v>
      </c>
      <c r="X365" s="216">
        <f>X361+V365</f>
        <v>221</v>
      </c>
    </row>
    <row r="366" spans="1:24" ht="15">
      <c r="A366" s="366"/>
      <c r="B366" s="367" t="str">
        <f>TEXT(B365,"aaa")</f>
        <v>日</v>
      </c>
      <c r="C366" s="368"/>
      <c r="D366" s="782">
        <f>I364</f>
        <v>0</v>
      </c>
      <c r="E366" s="783"/>
      <c r="F366" s="782">
        <f>K364</f>
        <v>0</v>
      </c>
      <c r="G366" s="783"/>
      <c r="H366" s="782">
        <f>D364</f>
        <v>0</v>
      </c>
      <c r="I366" s="783"/>
      <c r="J366" s="782">
        <f>F364</f>
        <v>0</v>
      </c>
      <c r="K366" s="783"/>
      <c r="L366" s="784"/>
      <c r="M366" s="785"/>
      <c r="N366" s="784"/>
      <c r="O366" s="785"/>
      <c r="P366" s="784"/>
      <c r="Q366" s="785"/>
      <c r="R366" s="373" t="s">
        <v>226</v>
      </c>
      <c r="S366" s="374">
        <f>G364</f>
        <v>0</v>
      </c>
      <c r="T366" s="344"/>
      <c r="U366" s="375"/>
      <c r="V366" s="221"/>
    </row>
    <row r="367" spans="1:24" ht="18.600000000000001">
      <c r="A367" s="696"/>
      <c r="B367" s="927" t="s">
        <v>780</v>
      </c>
      <c r="C367" s="928"/>
      <c r="D367" s="921" t="s">
        <v>781</v>
      </c>
      <c r="E367" s="922"/>
      <c r="F367" s="923"/>
      <c r="G367" s="922"/>
      <c r="H367" s="924"/>
      <c r="I367" s="922"/>
      <c r="J367" s="923"/>
      <c r="K367" s="925"/>
      <c r="L367" s="923"/>
      <c r="M367" s="926"/>
      <c r="N367" s="699"/>
      <c r="O367" s="702"/>
      <c r="P367" s="699"/>
      <c r="Q367" s="702"/>
      <c r="R367" s="703"/>
      <c r="S367" s="704"/>
      <c r="T367" s="705"/>
      <c r="U367" s="706"/>
      <c r="V367" s="220"/>
      <c r="W367" s="216">
        <f>W361+V367</f>
        <v>0</v>
      </c>
      <c r="X367" s="216"/>
    </row>
    <row r="368" spans="1:24" ht="15">
      <c r="A368" s="395" t="s">
        <v>341</v>
      </c>
      <c r="B368" s="340"/>
      <c r="C368" s="341"/>
      <c r="D368" s="819">
        <v>0.40277777777777779</v>
      </c>
      <c r="E368" s="820"/>
      <c r="F368" s="821">
        <f>D368+"0:60"</f>
        <v>0.44444444444444448</v>
      </c>
      <c r="G368" s="822"/>
      <c r="H368" s="821">
        <f>F368+"0:60"</f>
        <v>0.48611111111111116</v>
      </c>
      <c r="I368" s="822"/>
      <c r="J368" s="821">
        <f>H368+"0:60"</f>
        <v>0.52777777777777779</v>
      </c>
      <c r="K368" s="822"/>
      <c r="L368" s="788">
        <f>J368+"0:60"</f>
        <v>0.56944444444444442</v>
      </c>
      <c r="M368" s="789"/>
      <c r="N368" s="792" t="s">
        <v>82</v>
      </c>
      <c r="O368" s="793"/>
      <c r="P368" s="792" t="s">
        <v>82</v>
      </c>
      <c r="Q368" s="793"/>
      <c r="R368" s="707" t="s">
        <v>15</v>
      </c>
      <c r="S368" s="708"/>
      <c r="T368" s="709"/>
      <c r="U368" s="375"/>
      <c r="V368" s="220"/>
    </row>
    <row r="369" spans="1:24" ht="15">
      <c r="A369" s="346"/>
      <c r="B369" s="347"/>
      <c r="C369" s="348" t="s">
        <v>143</v>
      </c>
      <c r="D369" s="349"/>
      <c r="E369" s="399"/>
      <c r="F369" s="349"/>
      <c r="G369" s="399"/>
      <c r="H369" s="349"/>
      <c r="I369" s="399"/>
      <c r="J369" s="349"/>
      <c r="K369" s="399"/>
      <c r="L369" s="349"/>
      <c r="M369" s="399"/>
      <c r="N369" s="349"/>
      <c r="O369" s="399"/>
      <c r="P369" s="349"/>
      <c r="Q369" s="399"/>
      <c r="R369" s="352" t="s">
        <v>14</v>
      </c>
      <c r="S369" s="353">
        <f>K369</f>
        <v>0</v>
      </c>
      <c r="T369" s="354"/>
      <c r="U369" s="355"/>
      <c r="V369" s="220"/>
    </row>
    <row r="370" spans="1:24" ht="15">
      <c r="A370" s="356"/>
      <c r="B370" s="357">
        <v>46137</v>
      </c>
      <c r="C370" s="358" t="s">
        <v>141</v>
      </c>
      <c r="D370" s="380"/>
      <c r="E370" s="381"/>
      <c r="F370" s="359"/>
      <c r="G370" s="381"/>
      <c r="H370" s="380"/>
      <c r="I370" s="381"/>
      <c r="J370" s="380"/>
      <c r="K370" s="381"/>
      <c r="L370" s="359"/>
      <c r="M370" s="360"/>
      <c r="N370" s="359"/>
      <c r="O370" s="361"/>
      <c r="P370" s="359"/>
      <c r="Q370" s="361"/>
      <c r="R370" s="362" t="s">
        <v>223</v>
      </c>
      <c r="S370" s="363">
        <f>L369</f>
        <v>0</v>
      </c>
      <c r="T370" s="364"/>
      <c r="U370" s="365"/>
      <c r="V370" s="220">
        <f>7-(COUNTIF(D368:Q368,"-"))</f>
        <v>5</v>
      </c>
      <c r="X370" s="216">
        <f>X365+V370</f>
        <v>226</v>
      </c>
    </row>
    <row r="371" spans="1:24" ht="15">
      <c r="A371" s="366"/>
      <c r="B371" s="367" t="str">
        <f>TEXT(B370,"aaa")</f>
        <v>土</v>
      </c>
      <c r="C371" s="368"/>
      <c r="D371" s="369">
        <f>I369</f>
        <v>0</v>
      </c>
      <c r="E371" s="370">
        <f>I369</f>
        <v>0</v>
      </c>
      <c r="F371" s="369">
        <f>J369</f>
        <v>0</v>
      </c>
      <c r="G371" s="370">
        <f>E369</f>
        <v>0</v>
      </c>
      <c r="H371" s="369">
        <f>D369</f>
        <v>0</v>
      </c>
      <c r="I371" s="370">
        <f>M369</f>
        <v>0</v>
      </c>
      <c r="J371" s="369">
        <f>F369</f>
        <v>0</v>
      </c>
      <c r="K371" s="370">
        <f>J371</f>
        <v>0</v>
      </c>
      <c r="L371" s="371">
        <f>H369</f>
        <v>0</v>
      </c>
      <c r="M371" s="372">
        <f>H369</f>
        <v>0</v>
      </c>
      <c r="N371" s="784"/>
      <c r="O371" s="785"/>
      <c r="P371" s="784"/>
      <c r="Q371" s="785"/>
      <c r="R371" s="373" t="s">
        <v>226</v>
      </c>
      <c r="S371" s="374">
        <f>G369</f>
        <v>0</v>
      </c>
      <c r="T371" s="344"/>
      <c r="U371" s="375"/>
      <c r="V371" s="221"/>
    </row>
    <row r="372" spans="1:24" ht="15">
      <c r="A372" s="395" t="s">
        <v>341</v>
      </c>
      <c r="B372" s="340"/>
      <c r="C372" s="341"/>
      <c r="D372" s="790">
        <v>0.40277777777777779</v>
      </c>
      <c r="E372" s="791"/>
      <c r="F372" s="788">
        <f>D372+"0:60"</f>
        <v>0.44444444444444448</v>
      </c>
      <c r="G372" s="789"/>
      <c r="H372" s="788">
        <f>F372+"0:60"</f>
        <v>0.48611111111111116</v>
      </c>
      <c r="I372" s="789"/>
      <c r="J372" s="788">
        <f>H372+"0:60"</f>
        <v>0.52777777777777779</v>
      </c>
      <c r="K372" s="789"/>
      <c r="L372" s="788">
        <f>J372+"0:60"</f>
        <v>0.56944444444444442</v>
      </c>
      <c r="M372" s="789"/>
      <c r="N372" s="786" t="s">
        <v>82</v>
      </c>
      <c r="O372" s="787"/>
      <c r="P372" s="786" t="s">
        <v>82</v>
      </c>
      <c r="Q372" s="787"/>
      <c r="R372" s="342" t="s">
        <v>15</v>
      </c>
      <c r="S372" s="343"/>
      <c r="T372" s="344"/>
      <c r="U372" s="345"/>
      <c r="V372" s="220"/>
    </row>
    <row r="373" spans="1:24" ht="15">
      <c r="A373" s="385"/>
      <c r="B373" s="347"/>
      <c r="C373" s="348" t="s">
        <v>143</v>
      </c>
      <c r="D373" s="349"/>
      <c r="E373" s="399"/>
      <c r="F373" s="349"/>
      <c r="G373" s="399"/>
      <c r="H373" s="349"/>
      <c r="I373" s="399"/>
      <c r="J373" s="349"/>
      <c r="K373" s="399"/>
      <c r="L373" s="349"/>
      <c r="M373" s="399"/>
      <c r="N373" s="349"/>
      <c r="O373" s="399"/>
      <c r="P373" s="349"/>
      <c r="Q373" s="399"/>
      <c r="R373" s="352" t="s">
        <v>14</v>
      </c>
      <c r="S373" s="353">
        <f>J373</f>
        <v>0</v>
      </c>
      <c r="T373" s="354"/>
      <c r="U373" s="355"/>
      <c r="V373" s="220"/>
    </row>
    <row r="374" spans="1:24" ht="15">
      <c r="A374" s="356"/>
      <c r="B374" s="357">
        <v>46137</v>
      </c>
      <c r="C374" s="358" t="s">
        <v>13</v>
      </c>
      <c r="D374" s="380"/>
      <c r="E374" s="381"/>
      <c r="F374" s="359"/>
      <c r="G374" s="381"/>
      <c r="H374" s="380"/>
      <c r="I374" s="381"/>
      <c r="J374" s="359"/>
      <c r="K374" s="381"/>
      <c r="L374" s="359"/>
      <c r="M374" s="360"/>
      <c r="N374" s="359"/>
      <c r="O374" s="361"/>
      <c r="P374" s="359"/>
      <c r="Q374" s="361"/>
      <c r="R374" s="362" t="s">
        <v>223</v>
      </c>
      <c r="S374" s="363">
        <f>E373</f>
        <v>0</v>
      </c>
      <c r="T374" s="364"/>
      <c r="U374" s="365"/>
      <c r="V374" s="220">
        <f>7-(COUNTIF(D372:Q372,"-"))</f>
        <v>5</v>
      </c>
      <c r="X374" s="216">
        <f>X370+V374</f>
        <v>231</v>
      </c>
    </row>
    <row r="375" spans="1:24" ht="15">
      <c r="A375" s="366"/>
      <c r="B375" s="367" t="str">
        <f>TEXT(B374,"aaa")</f>
        <v>土</v>
      </c>
      <c r="C375" s="368"/>
      <c r="D375" s="782">
        <f>I373</f>
        <v>0</v>
      </c>
      <c r="E375" s="783"/>
      <c r="F375" s="782">
        <f>K373</f>
        <v>0</v>
      </c>
      <c r="G375" s="783"/>
      <c r="H375" s="782">
        <f>D373</f>
        <v>0</v>
      </c>
      <c r="I375" s="783"/>
      <c r="J375" s="782">
        <f>F373</f>
        <v>0</v>
      </c>
      <c r="K375" s="783"/>
      <c r="L375" s="782">
        <f>H373</f>
        <v>0</v>
      </c>
      <c r="M375" s="783"/>
      <c r="N375" s="784"/>
      <c r="O375" s="785"/>
      <c r="P375" s="784"/>
      <c r="Q375" s="785"/>
      <c r="R375" s="373" t="s">
        <v>12</v>
      </c>
      <c r="S375" s="374">
        <f>G373</f>
        <v>0</v>
      </c>
      <c r="T375" s="344"/>
      <c r="U375" s="375"/>
      <c r="V375" s="221"/>
    </row>
    <row r="376" spans="1:24" ht="15">
      <c r="A376" s="395" t="s">
        <v>341</v>
      </c>
      <c r="B376" s="340"/>
      <c r="C376" s="341"/>
      <c r="D376" s="790">
        <v>0.40277777777777779</v>
      </c>
      <c r="E376" s="791"/>
      <c r="F376" s="788">
        <f>D376+"0:60"</f>
        <v>0.44444444444444448</v>
      </c>
      <c r="G376" s="789"/>
      <c r="H376" s="788">
        <f>F376+"0:60"</f>
        <v>0.48611111111111116</v>
      </c>
      <c r="I376" s="789"/>
      <c r="J376" s="788">
        <f>H376+"0:60"</f>
        <v>0.52777777777777779</v>
      </c>
      <c r="K376" s="789"/>
      <c r="L376" s="788">
        <f>J376+"0:60"</f>
        <v>0.56944444444444442</v>
      </c>
      <c r="M376" s="789"/>
      <c r="N376" s="786" t="s">
        <v>82</v>
      </c>
      <c r="O376" s="787"/>
      <c r="P376" s="786" t="s">
        <v>82</v>
      </c>
      <c r="Q376" s="787"/>
      <c r="R376" s="342" t="s">
        <v>15</v>
      </c>
      <c r="S376" s="343"/>
      <c r="T376" s="344"/>
      <c r="U376" s="345"/>
      <c r="V376" s="220"/>
    </row>
    <row r="377" spans="1:24" ht="15">
      <c r="A377" s="346"/>
      <c r="B377" s="347"/>
      <c r="C377" s="348" t="s">
        <v>143</v>
      </c>
      <c r="D377" s="349"/>
      <c r="E377" s="399"/>
      <c r="F377" s="349"/>
      <c r="G377" s="399"/>
      <c r="H377" s="349"/>
      <c r="I377" s="399"/>
      <c r="J377" s="349"/>
      <c r="K377" s="399"/>
      <c r="L377" s="349"/>
      <c r="M377" s="399"/>
      <c r="N377" s="349"/>
      <c r="O377" s="399"/>
      <c r="P377" s="349"/>
      <c r="Q377" s="399"/>
      <c r="R377" s="352" t="s">
        <v>14</v>
      </c>
      <c r="S377" s="353">
        <f>K377</f>
        <v>0</v>
      </c>
      <c r="T377" s="354"/>
      <c r="U377" s="355"/>
      <c r="V377" s="220"/>
    </row>
    <row r="378" spans="1:24" ht="15">
      <c r="A378" s="356"/>
      <c r="B378" s="357">
        <v>46137</v>
      </c>
      <c r="C378" s="358" t="s">
        <v>9</v>
      </c>
      <c r="D378" s="380"/>
      <c r="E378" s="381"/>
      <c r="F378" s="359"/>
      <c r="G378" s="381"/>
      <c r="H378" s="380"/>
      <c r="I378" s="381"/>
      <c r="J378" s="380"/>
      <c r="K378" s="381"/>
      <c r="L378" s="359"/>
      <c r="M378" s="360"/>
      <c r="N378" s="359"/>
      <c r="O378" s="361"/>
      <c r="P378" s="359"/>
      <c r="Q378" s="361"/>
      <c r="R378" s="362" t="s">
        <v>223</v>
      </c>
      <c r="S378" s="363">
        <f>L377</f>
        <v>0</v>
      </c>
      <c r="T378" s="364"/>
      <c r="U378" s="365"/>
      <c r="V378" s="220">
        <f>7-(COUNTIF(D376:Q376,"-"))</f>
        <v>5</v>
      </c>
      <c r="X378" s="216">
        <f>X374+V378</f>
        <v>236</v>
      </c>
    </row>
    <row r="379" spans="1:24" ht="15">
      <c r="A379" s="366"/>
      <c r="B379" s="367" t="str">
        <f>TEXT(B378,"aaa")</f>
        <v>土</v>
      </c>
      <c r="C379" s="368"/>
      <c r="D379" s="369">
        <f>I377</f>
        <v>0</v>
      </c>
      <c r="E379" s="370">
        <f>I377</f>
        <v>0</v>
      </c>
      <c r="F379" s="369">
        <f>J377</f>
        <v>0</v>
      </c>
      <c r="G379" s="370">
        <f>E377</f>
        <v>0</v>
      </c>
      <c r="H379" s="369">
        <f>D377</f>
        <v>0</v>
      </c>
      <c r="I379" s="370">
        <f>M377</f>
        <v>0</v>
      </c>
      <c r="J379" s="369">
        <f>F377</f>
        <v>0</v>
      </c>
      <c r="K379" s="370">
        <f>J379</f>
        <v>0</v>
      </c>
      <c r="L379" s="371">
        <f>H377</f>
        <v>0</v>
      </c>
      <c r="M379" s="372">
        <f>H377</f>
        <v>0</v>
      </c>
      <c r="N379" s="784"/>
      <c r="O379" s="785"/>
      <c r="P379" s="784"/>
      <c r="Q379" s="785"/>
      <c r="R379" s="373" t="s">
        <v>226</v>
      </c>
      <c r="S379" s="374">
        <f>G377</f>
        <v>0</v>
      </c>
      <c r="T379" s="344"/>
      <c r="U379" s="375"/>
      <c r="V379" s="221"/>
    </row>
    <row r="380" spans="1:24" ht="15">
      <c r="A380" s="395" t="s">
        <v>341</v>
      </c>
      <c r="B380" s="340"/>
      <c r="C380" s="341"/>
      <c r="D380" s="819">
        <v>0.40277777777777779</v>
      </c>
      <c r="E380" s="820"/>
      <c r="F380" s="821">
        <f>D380+"0:60"</f>
        <v>0.44444444444444448</v>
      </c>
      <c r="G380" s="822"/>
      <c r="H380" s="821">
        <f>F380+"0:60"</f>
        <v>0.48611111111111116</v>
      </c>
      <c r="I380" s="822"/>
      <c r="J380" s="821">
        <f>H380+"0:60"</f>
        <v>0.52777777777777779</v>
      </c>
      <c r="K380" s="822"/>
      <c r="L380" s="788">
        <f>J380+"0:60"</f>
        <v>0.56944444444444442</v>
      </c>
      <c r="M380" s="789"/>
      <c r="N380" s="792" t="s">
        <v>82</v>
      </c>
      <c r="O380" s="793"/>
      <c r="P380" s="792" t="s">
        <v>82</v>
      </c>
      <c r="Q380" s="793"/>
      <c r="R380" s="707" t="s">
        <v>15</v>
      </c>
      <c r="S380" s="708"/>
      <c r="T380" s="709"/>
      <c r="U380" s="375"/>
      <c r="V380" s="220"/>
    </row>
    <row r="381" spans="1:24" ht="15">
      <c r="A381" s="346"/>
      <c r="B381" s="347"/>
      <c r="C381" s="348" t="s">
        <v>143</v>
      </c>
      <c r="D381" s="349"/>
      <c r="E381" s="399"/>
      <c r="F381" s="349"/>
      <c r="G381" s="399"/>
      <c r="H381" s="349"/>
      <c r="I381" s="399"/>
      <c r="J381" s="349"/>
      <c r="K381" s="399"/>
      <c r="L381" s="349"/>
      <c r="M381" s="399"/>
      <c r="N381" s="349"/>
      <c r="O381" s="399"/>
      <c r="P381" s="349"/>
      <c r="Q381" s="399"/>
      <c r="R381" s="352" t="s">
        <v>14</v>
      </c>
      <c r="S381" s="353">
        <f>K381</f>
        <v>0</v>
      </c>
      <c r="T381" s="354"/>
      <c r="U381" s="355"/>
      <c r="V381" s="220"/>
    </row>
    <row r="382" spans="1:24" ht="15">
      <c r="A382" s="356"/>
      <c r="B382" s="357">
        <v>46138</v>
      </c>
      <c r="C382" s="358" t="s">
        <v>141</v>
      </c>
      <c r="D382" s="380"/>
      <c r="E382" s="381"/>
      <c r="F382" s="359"/>
      <c r="G382" s="381"/>
      <c r="H382" s="380"/>
      <c r="I382" s="381"/>
      <c r="J382" s="380"/>
      <c r="K382" s="381"/>
      <c r="L382" s="359"/>
      <c r="M382" s="360"/>
      <c r="N382" s="359"/>
      <c r="O382" s="361"/>
      <c r="P382" s="359"/>
      <c r="Q382" s="361"/>
      <c r="R382" s="362" t="s">
        <v>223</v>
      </c>
      <c r="S382" s="363">
        <f>L381</f>
        <v>0</v>
      </c>
      <c r="T382" s="364"/>
      <c r="U382" s="365"/>
      <c r="V382" s="220">
        <f>7-(COUNTIF(D380:Q380,"-"))</f>
        <v>5</v>
      </c>
      <c r="X382" s="216">
        <f>X378+V382</f>
        <v>241</v>
      </c>
    </row>
    <row r="383" spans="1:24" ht="15">
      <c r="A383" s="366"/>
      <c r="B383" s="367" t="str">
        <f>TEXT(B382,"aaa")</f>
        <v>日</v>
      </c>
      <c r="C383" s="368"/>
      <c r="D383" s="369">
        <f>I381</f>
        <v>0</v>
      </c>
      <c r="E383" s="370">
        <f>I381</f>
        <v>0</v>
      </c>
      <c r="F383" s="369">
        <f>J381</f>
        <v>0</v>
      </c>
      <c r="G383" s="370">
        <f>E381</f>
        <v>0</v>
      </c>
      <c r="H383" s="369">
        <f>D381</f>
        <v>0</v>
      </c>
      <c r="I383" s="370">
        <f>M381</f>
        <v>0</v>
      </c>
      <c r="J383" s="369">
        <f>F381</f>
        <v>0</v>
      </c>
      <c r="K383" s="370">
        <f>J383</f>
        <v>0</v>
      </c>
      <c r="L383" s="371">
        <f>H381</f>
        <v>0</v>
      </c>
      <c r="M383" s="372">
        <f>H381</f>
        <v>0</v>
      </c>
      <c r="N383" s="784"/>
      <c r="O383" s="785"/>
      <c r="P383" s="784"/>
      <c r="Q383" s="785"/>
      <c r="R383" s="373" t="s">
        <v>226</v>
      </c>
      <c r="S383" s="374">
        <f>G381</f>
        <v>0</v>
      </c>
      <c r="T383" s="344"/>
      <c r="U383" s="375"/>
      <c r="V383" s="221"/>
    </row>
    <row r="384" spans="1:24" ht="15">
      <c r="A384" s="395" t="s">
        <v>341</v>
      </c>
      <c r="B384" s="340"/>
      <c r="C384" s="341"/>
      <c r="D384" s="790">
        <v>0.40277777777777779</v>
      </c>
      <c r="E384" s="791"/>
      <c r="F384" s="788">
        <f>D384+"0:60"</f>
        <v>0.44444444444444448</v>
      </c>
      <c r="G384" s="789"/>
      <c r="H384" s="788">
        <f>F384+"0:60"</f>
        <v>0.48611111111111116</v>
      </c>
      <c r="I384" s="789"/>
      <c r="J384" s="788">
        <f>H384+"0:60"</f>
        <v>0.52777777777777779</v>
      </c>
      <c r="K384" s="789"/>
      <c r="L384" s="788">
        <f>J384+"0:60"</f>
        <v>0.56944444444444442</v>
      </c>
      <c r="M384" s="789"/>
      <c r="N384" s="786" t="s">
        <v>82</v>
      </c>
      <c r="O384" s="787"/>
      <c r="P384" s="786" t="s">
        <v>82</v>
      </c>
      <c r="Q384" s="787"/>
      <c r="R384" s="342" t="s">
        <v>15</v>
      </c>
      <c r="S384" s="343"/>
      <c r="T384" s="344"/>
      <c r="U384" s="345"/>
      <c r="V384" s="220"/>
    </row>
    <row r="385" spans="1:24" ht="15">
      <c r="A385" s="346"/>
      <c r="B385" s="347"/>
      <c r="C385" s="348" t="s">
        <v>143</v>
      </c>
      <c r="D385" s="349"/>
      <c r="E385" s="399"/>
      <c r="F385" s="349"/>
      <c r="G385" s="399"/>
      <c r="H385" s="349"/>
      <c r="I385" s="399"/>
      <c r="J385" s="349"/>
      <c r="K385" s="399"/>
      <c r="L385" s="349"/>
      <c r="M385" s="399"/>
      <c r="N385" s="349"/>
      <c r="O385" s="399"/>
      <c r="P385" s="349"/>
      <c r="Q385" s="399"/>
      <c r="R385" s="352" t="s">
        <v>14</v>
      </c>
      <c r="S385" s="353">
        <f>K385</f>
        <v>0</v>
      </c>
      <c r="T385" s="354"/>
      <c r="U385" s="355"/>
      <c r="V385" s="220"/>
    </row>
    <row r="386" spans="1:24" ht="15">
      <c r="A386" s="356"/>
      <c r="B386" s="357">
        <v>46138</v>
      </c>
      <c r="C386" s="358" t="s">
        <v>9</v>
      </c>
      <c r="D386" s="380"/>
      <c r="E386" s="381"/>
      <c r="F386" s="359"/>
      <c r="G386" s="381"/>
      <c r="H386" s="380"/>
      <c r="I386" s="381"/>
      <c r="J386" s="380"/>
      <c r="K386" s="381"/>
      <c r="L386" s="359"/>
      <c r="M386" s="360"/>
      <c r="N386" s="359"/>
      <c r="O386" s="361"/>
      <c r="P386" s="359"/>
      <c r="Q386" s="361"/>
      <c r="R386" s="362" t="s">
        <v>223</v>
      </c>
      <c r="S386" s="363">
        <f>L385</f>
        <v>0</v>
      </c>
      <c r="T386" s="364"/>
      <c r="U386" s="365"/>
      <c r="V386" s="220">
        <f>7-(COUNTIF(D384:Q384,"-"))</f>
        <v>5</v>
      </c>
      <c r="X386" s="216">
        <f>X382+V386</f>
        <v>246</v>
      </c>
    </row>
    <row r="387" spans="1:24" ht="15">
      <c r="A387" s="366"/>
      <c r="B387" s="367" t="str">
        <f>TEXT(B386,"aaa")</f>
        <v>日</v>
      </c>
      <c r="C387" s="368"/>
      <c r="D387" s="369">
        <f>I385</f>
        <v>0</v>
      </c>
      <c r="E387" s="370">
        <f>I385</f>
        <v>0</v>
      </c>
      <c r="F387" s="369">
        <f>J385</f>
        <v>0</v>
      </c>
      <c r="G387" s="370">
        <f>E385</f>
        <v>0</v>
      </c>
      <c r="H387" s="369">
        <f>D385</f>
        <v>0</v>
      </c>
      <c r="I387" s="370">
        <f>M385</f>
        <v>0</v>
      </c>
      <c r="J387" s="369">
        <f>F385</f>
        <v>0</v>
      </c>
      <c r="K387" s="370">
        <f>J387</f>
        <v>0</v>
      </c>
      <c r="L387" s="371">
        <f>H385</f>
        <v>0</v>
      </c>
      <c r="M387" s="372">
        <f>H385</f>
        <v>0</v>
      </c>
      <c r="N387" s="784"/>
      <c r="O387" s="785"/>
      <c r="P387" s="784"/>
      <c r="Q387" s="785"/>
      <c r="R387" s="373" t="s">
        <v>226</v>
      </c>
      <c r="S387" s="374">
        <f>G385</f>
        <v>0</v>
      </c>
      <c r="T387" s="344"/>
      <c r="U387" s="375"/>
      <c r="V387" s="221"/>
    </row>
    <row r="388" spans="1:24" ht="15">
      <c r="A388" s="395" t="s">
        <v>341</v>
      </c>
      <c r="B388" s="340"/>
      <c r="C388" s="341"/>
      <c r="D388" s="790">
        <v>0.40277777777777779</v>
      </c>
      <c r="E388" s="791"/>
      <c r="F388" s="788">
        <f>D388+"0:60"</f>
        <v>0.44444444444444448</v>
      </c>
      <c r="G388" s="789"/>
      <c r="H388" s="788">
        <f>F388+"0:60"</f>
        <v>0.48611111111111116</v>
      </c>
      <c r="I388" s="789"/>
      <c r="J388" s="788">
        <f>H388+"0:60"</f>
        <v>0.52777777777777779</v>
      </c>
      <c r="K388" s="789"/>
      <c r="L388" s="788">
        <f>J388+"0:60"</f>
        <v>0.56944444444444442</v>
      </c>
      <c r="M388" s="789"/>
      <c r="N388" s="786" t="s">
        <v>82</v>
      </c>
      <c r="O388" s="787"/>
      <c r="P388" s="786" t="s">
        <v>82</v>
      </c>
      <c r="Q388" s="787"/>
      <c r="R388" s="342" t="s">
        <v>15</v>
      </c>
      <c r="S388" s="343"/>
      <c r="T388" s="344"/>
      <c r="U388" s="345"/>
      <c r="V388" s="220"/>
    </row>
    <row r="389" spans="1:24" ht="15">
      <c r="A389" s="385"/>
      <c r="B389" s="347"/>
      <c r="C389" s="348" t="s">
        <v>143</v>
      </c>
      <c r="D389" s="349"/>
      <c r="E389" s="399"/>
      <c r="F389" s="349"/>
      <c r="G389" s="399"/>
      <c r="H389" s="349"/>
      <c r="I389" s="399"/>
      <c r="J389" s="349"/>
      <c r="K389" s="399"/>
      <c r="L389" s="349"/>
      <c r="M389" s="399"/>
      <c r="N389" s="349"/>
      <c r="O389" s="399"/>
      <c r="P389" s="349"/>
      <c r="Q389" s="399"/>
      <c r="R389" s="352" t="s">
        <v>14</v>
      </c>
      <c r="S389" s="353">
        <f>J389</f>
        <v>0</v>
      </c>
      <c r="T389" s="354"/>
      <c r="U389" s="355"/>
      <c r="V389" s="220"/>
    </row>
    <row r="390" spans="1:24" ht="15">
      <c r="A390" s="356"/>
      <c r="B390" s="357">
        <v>46138</v>
      </c>
      <c r="C390" s="358" t="s">
        <v>80</v>
      </c>
      <c r="D390" s="380"/>
      <c r="E390" s="381"/>
      <c r="F390" s="359"/>
      <c r="G390" s="381"/>
      <c r="H390" s="380"/>
      <c r="I390" s="381"/>
      <c r="J390" s="359"/>
      <c r="K390" s="381"/>
      <c r="L390" s="359"/>
      <c r="M390" s="360"/>
      <c r="N390" s="359"/>
      <c r="O390" s="361"/>
      <c r="P390" s="359"/>
      <c r="Q390" s="361"/>
      <c r="R390" s="362" t="s">
        <v>223</v>
      </c>
      <c r="S390" s="363">
        <f>E389</f>
        <v>0</v>
      </c>
      <c r="T390" s="364"/>
      <c r="U390" s="365"/>
      <c r="V390" s="220">
        <f>7-(COUNTIF(D388:Q388,"-"))</f>
        <v>5</v>
      </c>
      <c r="X390" s="216">
        <f>X386+V390</f>
        <v>251</v>
      </c>
    </row>
    <row r="391" spans="1:24" ht="15">
      <c r="A391" s="366"/>
      <c r="B391" s="367" t="str">
        <f>TEXT(B390,"aaa")</f>
        <v>日</v>
      </c>
      <c r="C391" s="368"/>
      <c r="D391" s="782">
        <f>I389</f>
        <v>0</v>
      </c>
      <c r="E391" s="783"/>
      <c r="F391" s="782">
        <f>K389</f>
        <v>0</v>
      </c>
      <c r="G391" s="783"/>
      <c r="H391" s="782">
        <f>D389</f>
        <v>0</v>
      </c>
      <c r="I391" s="783"/>
      <c r="J391" s="782">
        <f>F389</f>
        <v>0</v>
      </c>
      <c r="K391" s="783"/>
      <c r="L391" s="782">
        <f>H389</f>
        <v>0</v>
      </c>
      <c r="M391" s="783"/>
      <c r="N391" s="784"/>
      <c r="O391" s="785"/>
      <c r="P391" s="784"/>
      <c r="Q391" s="785"/>
      <c r="R391" s="373" t="s">
        <v>12</v>
      </c>
      <c r="S391" s="374">
        <f>G389</f>
        <v>0</v>
      </c>
      <c r="T391" s="344"/>
      <c r="U391" s="375"/>
      <c r="V391" s="221"/>
    </row>
    <row r="392" spans="1:24" ht="15">
      <c r="A392" s="395" t="s">
        <v>341</v>
      </c>
      <c r="B392" s="340"/>
      <c r="C392" s="341"/>
      <c r="D392" s="790">
        <v>0.40277777777777779</v>
      </c>
      <c r="E392" s="791"/>
      <c r="F392" s="788">
        <f>D392+"0:60"</f>
        <v>0.44444444444444448</v>
      </c>
      <c r="G392" s="789"/>
      <c r="H392" s="788">
        <f>F392+"0:60"</f>
        <v>0.48611111111111116</v>
      </c>
      <c r="I392" s="789"/>
      <c r="J392" s="788">
        <f>H392+"0:60"</f>
        <v>0.52777777777777779</v>
      </c>
      <c r="K392" s="789"/>
      <c r="L392" s="788">
        <f>J392+"0:60"</f>
        <v>0.56944444444444442</v>
      </c>
      <c r="M392" s="789"/>
      <c r="N392" s="792" t="s">
        <v>82</v>
      </c>
      <c r="O392" s="793"/>
      <c r="P392" s="792" t="s">
        <v>82</v>
      </c>
      <c r="Q392" s="793"/>
      <c r="R392" s="342" t="s">
        <v>15</v>
      </c>
      <c r="S392" s="343"/>
      <c r="T392" s="344"/>
      <c r="U392" s="345"/>
      <c r="V392" s="220"/>
    </row>
    <row r="393" spans="1:24" ht="15">
      <c r="A393" s="346"/>
      <c r="B393" s="347"/>
      <c r="C393" s="348" t="s">
        <v>143</v>
      </c>
      <c r="D393" s="349"/>
      <c r="E393" s="399"/>
      <c r="F393" s="349"/>
      <c r="G393" s="399"/>
      <c r="H393" s="349"/>
      <c r="I393" s="399"/>
      <c r="J393" s="349"/>
      <c r="K393" s="399"/>
      <c r="L393" s="349"/>
      <c r="M393" s="399"/>
      <c r="N393" s="349"/>
      <c r="O393" s="399"/>
      <c r="P393" s="349"/>
      <c r="Q393" s="399"/>
      <c r="R393" s="352" t="s">
        <v>14</v>
      </c>
      <c r="S393" s="353">
        <f>K393</f>
        <v>0</v>
      </c>
      <c r="T393" s="354"/>
      <c r="U393" s="355"/>
      <c r="V393" s="220"/>
    </row>
    <row r="394" spans="1:24" ht="15">
      <c r="A394" s="356"/>
      <c r="B394" s="357">
        <v>46141</v>
      </c>
      <c r="C394" s="379" t="s">
        <v>142</v>
      </c>
      <c r="D394" s="380"/>
      <c r="E394" s="381"/>
      <c r="F394" s="359"/>
      <c r="G394" s="381"/>
      <c r="H394" s="380"/>
      <c r="I394" s="381"/>
      <c r="J394" s="380"/>
      <c r="K394" s="381"/>
      <c r="L394" s="359"/>
      <c r="M394" s="360"/>
      <c r="N394" s="359"/>
      <c r="O394" s="361"/>
      <c r="P394" s="359"/>
      <c r="Q394" s="361"/>
      <c r="R394" s="362" t="s">
        <v>223</v>
      </c>
      <c r="S394" s="363">
        <f>L393</f>
        <v>0</v>
      </c>
      <c r="T394" s="364"/>
      <c r="U394" s="365"/>
      <c r="V394" s="220">
        <f>7-(COUNTIF(D392:Q392,"-"))</f>
        <v>5</v>
      </c>
      <c r="X394" s="216">
        <f>X390+V394</f>
        <v>256</v>
      </c>
    </row>
    <row r="395" spans="1:24" ht="15">
      <c r="A395" s="366"/>
      <c r="B395" s="367" t="str">
        <f>TEXT(B394,"aaa")</f>
        <v>水</v>
      </c>
      <c r="C395" s="368"/>
      <c r="D395" s="369">
        <f>I393</f>
        <v>0</v>
      </c>
      <c r="E395" s="370">
        <f>I393</f>
        <v>0</v>
      </c>
      <c r="F395" s="369">
        <f>J393</f>
        <v>0</v>
      </c>
      <c r="G395" s="370">
        <f>E393</f>
        <v>0</v>
      </c>
      <c r="H395" s="369">
        <f>D393</f>
        <v>0</v>
      </c>
      <c r="I395" s="370">
        <f>M393</f>
        <v>0</v>
      </c>
      <c r="J395" s="369">
        <f>F393</f>
        <v>0</v>
      </c>
      <c r="K395" s="370">
        <f>J395</f>
        <v>0</v>
      </c>
      <c r="L395" s="371">
        <f>H393</f>
        <v>0</v>
      </c>
      <c r="M395" s="372">
        <f>H393</f>
        <v>0</v>
      </c>
      <c r="N395" s="784"/>
      <c r="O395" s="785"/>
      <c r="P395" s="784"/>
      <c r="Q395" s="785"/>
      <c r="R395" s="373" t="s">
        <v>226</v>
      </c>
      <c r="S395" s="374">
        <f>G393</f>
        <v>0</v>
      </c>
      <c r="T395" s="344"/>
      <c r="U395" s="375"/>
      <c r="V395" s="221"/>
    </row>
    <row r="396" spans="1:24" ht="15">
      <c r="A396" s="395" t="s">
        <v>341</v>
      </c>
      <c r="B396" s="340"/>
      <c r="C396" s="341"/>
      <c r="D396" s="790">
        <v>0.40277777777777779</v>
      </c>
      <c r="E396" s="791"/>
      <c r="F396" s="788">
        <f>D396+"0:60"</f>
        <v>0.44444444444444448</v>
      </c>
      <c r="G396" s="789"/>
      <c r="H396" s="788">
        <f>F396+"0:60"</f>
        <v>0.48611111111111116</v>
      </c>
      <c r="I396" s="789"/>
      <c r="J396" s="788">
        <f>H396+"0:60"</f>
        <v>0.52777777777777779</v>
      </c>
      <c r="K396" s="789"/>
      <c r="L396" s="788">
        <f>J396+"0:60"</f>
        <v>0.56944444444444442</v>
      </c>
      <c r="M396" s="789"/>
      <c r="N396" s="786" t="s">
        <v>82</v>
      </c>
      <c r="O396" s="787"/>
      <c r="P396" s="786" t="s">
        <v>82</v>
      </c>
      <c r="Q396" s="787"/>
      <c r="R396" s="342" t="s">
        <v>15</v>
      </c>
      <c r="S396" s="343"/>
      <c r="T396" s="344"/>
      <c r="U396" s="345"/>
      <c r="V396" s="220"/>
    </row>
    <row r="397" spans="1:24" ht="15">
      <c r="A397" s="346"/>
      <c r="B397" s="347"/>
      <c r="C397" s="348" t="s">
        <v>143</v>
      </c>
      <c r="D397" s="349"/>
      <c r="E397" s="399"/>
      <c r="F397" s="349"/>
      <c r="G397" s="399"/>
      <c r="H397" s="349"/>
      <c r="I397" s="399"/>
      <c r="J397" s="349"/>
      <c r="K397" s="399"/>
      <c r="L397" s="349"/>
      <c r="M397" s="399"/>
      <c r="N397" s="349"/>
      <c r="O397" s="399"/>
      <c r="P397" s="349"/>
      <c r="Q397" s="399"/>
      <c r="R397" s="352" t="s">
        <v>14</v>
      </c>
      <c r="S397" s="353">
        <f>K397</f>
        <v>0</v>
      </c>
      <c r="T397" s="354"/>
      <c r="U397" s="355"/>
      <c r="V397" s="220"/>
    </row>
    <row r="398" spans="1:24" ht="15">
      <c r="A398" s="356"/>
      <c r="B398" s="357">
        <v>46141</v>
      </c>
      <c r="C398" s="358" t="s">
        <v>10</v>
      </c>
      <c r="D398" s="380"/>
      <c r="E398" s="381"/>
      <c r="F398" s="359"/>
      <c r="G398" s="381"/>
      <c r="H398" s="380"/>
      <c r="I398" s="381"/>
      <c r="J398" s="380"/>
      <c r="K398" s="381"/>
      <c r="L398" s="359"/>
      <c r="M398" s="360"/>
      <c r="N398" s="359"/>
      <c r="O398" s="361"/>
      <c r="P398" s="359"/>
      <c r="Q398" s="361"/>
      <c r="R398" s="362" t="s">
        <v>223</v>
      </c>
      <c r="S398" s="363">
        <f>L397</f>
        <v>0</v>
      </c>
      <c r="T398" s="364"/>
      <c r="U398" s="365"/>
      <c r="V398" s="220">
        <f>7-(COUNTIF(D396:Q396,"-"))</f>
        <v>5</v>
      </c>
      <c r="X398" s="216">
        <f>X394+V398</f>
        <v>261</v>
      </c>
    </row>
    <row r="399" spans="1:24" ht="15">
      <c r="A399" s="366"/>
      <c r="B399" s="367" t="str">
        <f>TEXT(B398,"aaa")</f>
        <v>水</v>
      </c>
      <c r="C399" s="368"/>
      <c r="D399" s="369">
        <f>I397</f>
        <v>0</v>
      </c>
      <c r="E399" s="370">
        <f>I397</f>
        <v>0</v>
      </c>
      <c r="F399" s="369">
        <f>J397</f>
        <v>0</v>
      </c>
      <c r="G399" s="370">
        <f>E397</f>
        <v>0</v>
      </c>
      <c r="H399" s="369">
        <f>D397</f>
        <v>0</v>
      </c>
      <c r="I399" s="370">
        <f>M397</f>
        <v>0</v>
      </c>
      <c r="J399" s="369">
        <f>F397</f>
        <v>0</v>
      </c>
      <c r="K399" s="370">
        <f>J399</f>
        <v>0</v>
      </c>
      <c r="L399" s="371">
        <f>H397</f>
        <v>0</v>
      </c>
      <c r="M399" s="372">
        <f>H397</f>
        <v>0</v>
      </c>
      <c r="N399" s="784"/>
      <c r="O399" s="785"/>
      <c r="P399" s="784"/>
      <c r="Q399" s="785"/>
      <c r="R399" s="373" t="s">
        <v>226</v>
      </c>
      <c r="S399" s="374">
        <f>G397</f>
        <v>0</v>
      </c>
      <c r="T399" s="344"/>
      <c r="U399" s="375"/>
      <c r="V399" s="221"/>
    </row>
    <row r="400" spans="1:24" ht="15">
      <c r="A400" s="395" t="s">
        <v>341</v>
      </c>
      <c r="B400" s="340"/>
      <c r="C400" s="341"/>
      <c r="D400" s="819">
        <v>0.40277777777777779</v>
      </c>
      <c r="E400" s="820"/>
      <c r="F400" s="821">
        <f>D400+"0:60"</f>
        <v>0.44444444444444448</v>
      </c>
      <c r="G400" s="822"/>
      <c r="H400" s="821">
        <f>F400+"0:60"</f>
        <v>0.48611111111111116</v>
      </c>
      <c r="I400" s="822"/>
      <c r="J400" s="821">
        <f>H400+"0:60"</f>
        <v>0.52777777777777779</v>
      </c>
      <c r="K400" s="822"/>
      <c r="L400" s="788">
        <f>J400+"0:60"</f>
        <v>0.56944444444444442</v>
      </c>
      <c r="M400" s="789"/>
      <c r="N400" s="792" t="s">
        <v>82</v>
      </c>
      <c r="O400" s="793"/>
      <c r="P400" s="792" t="s">
        <v>82</v>
      </c>
      <c r="Q400" s="793"/>
      <c r="R400" s="707" t="s">
        <v>15</v>
      </c>
      <c r="S400" s="708"/>
      <c r="T400" s="709"/>
      <c r="U400" s="375"/>
      <c r="V400" s="220"/>
    </row>
    <row r="401" spans="1:24" ht="15">
      <c r="A401" s="346"/>
      <c r="B401" s="347"/>
      <c r="C401" s="348" t="s">
        <v>143</v>
      </c>
      <c r="D401" s="349"/>
      <c r="E401" s="399"/>
      <c r="F401" s="349"/>
      <c r="G401" s="399"/>
      <c r="H401" s="349"/>
      <c r="I401" s="399"/>
      <c r="J401" s="349"/>
      <c r="K401" s="399"/>
      <c r="L401" s="349"/>
      <c r="M401" s="399"/>
      <c r="N401" s="349"/>
      <c r="O401" s="399"/>
      <c r="P401" s="349"/>
      <c r="Q401" s="399"/>
      <c r="R401" s="352" t="s">
        <v>14</v>
      </c>
      <c r="S401" s="353">
        <f>K401</f>
        <v>0</v>
      </c>
      <c r="T401" s="354"/>
      <c r="U401" s="355"/>
      <c r="V401" s="220"/>
    </row>
    <row r="402" spans="1:24" ht="15">
      <c r="A402" s="356"/>
      <c r="B402" s="357">
        <v>46141</v>
      </c>
      <c r="C402" s="358" t="s">
        <v>141</v>
      </c>
      <c r="D402" s="380"/>
      <c r="E402" s="381"/>
      <c r="F402" s="359"/>
      <c r="G402" s="381"/>
      <c r="H402" s="380"/>
      <c r="I402" s="381"/>
      <c r="J402" s="380"/>
      <c r="K402" s="381"/>
      <c r="L402" s="359"/>
      <c r="M402" s="360"/>
      <c r="N402" s="359"/>
      <c r="O402" s="361"/>
      <c r="P402" s="359"/>
      <c r="Q402" s="361"/>
      <c r="R402" s="362" t="s">
        <v>223</v>
      </c>
      <c r="S402" s="363">
        <f>L401</f>
        <v>0</v>
      </c>
      <c r="T402" s="364"/>
      <c r="U402" s="365"/>
      <c r="V402" s="220">
        <f>7-(COUNTIF(D400:Q400,"-"))</f>
        <v>5</v>
      </c>
      <c r="X402" s="216">
        <f>X398+V402</f>
        <v>266</v>
      </c>
    </row>
    <row r="403" spans="1:24" ht="15">
      <c r="A403" s="366"/>
      <c r="B403" s="367" t="str">
        <f>TEXT(B402,"aaa")</f>
        <v>水</v>
      </c>
      <c r="C403" s="368"/>
      <c r="D403" s="369">
        <f>I401</f>
        <v>0</v>
      </c>
      <c r="E403" s="370">
        <f>I401</f>
        <v>0</v>
      </c>
      <c r="F403" s="369">
        <f>J401</f>
        <v>0</v>
      </c>
      <c r="G403" s="370">
        <f>E401</f>
        <v>0</v>
      </c>
      <c r="H403" s="369">
        <f>D401</f>
        <v>0</v>
      </c>
      <c r="I403" s="370">
        <f>M401</f>
        <v>0</v>
      </c>
      <c r="J403" s="369">
        <f>F401</f>
        <v>0</v>
      </c>
      <c r="K403" s="370">
        <f>J403</f>
        <v>0</v>
      </c>
      <c r="L403" s="371">
        <f>H401</f>
        <v>0</v>
      </c>
      <c r="M403" s="372">
        <f>H401</f>
        <v>0</v>
      </c>
      <c r="N403" s="784"/>
      <c r="O403" s="785"/>
      <c r="P403" s="784"/>
      <c r="Q403" s="785"/>
      <c r="R403" s="373" t="s">
        <v>226</v>
      </c>
      <c r="S403" s="374">
        <f>G401</f>
        <v>0</v>
      </c>
      <c r="T403" s="344"/>
      <c r="U403" s="375"/>
      <c r="V403" s="221"/>
    </row>
    <row r="404" spans="1:24" ht="15">
      <c r="A404" s="395" t="s">
        <v>341</v>
      </c>
      <c r="B404" s="340"/>
      <c r="C404" s="341"/>
      <c r="D404" s="819">
        <v>0.40277777777777779</v>
      </c>
      <c r="E404" s="820"/>
      <c r="F404" s="821">
        <f>D404+"0:60"</f>
        <v>0.44444444444444448</v>
      </c>
      <c r="G404" s="822"/>
      <c r="H404" s="821">
        <f>F404+"0:60"</f>
        <v>0.48611111111111116</v>
      </c>
      <c r="I404" s="822"/>
      <c r="J404" s="821">
        <f>H404+"0:60"</f>
        <v>0.52777777777777779</v>
      </c>
      <c r="K404" s="822"/>
      <c r="L404" s="788">
        <f>J404+"0:60"</f>
        <v>0.56944444444444442</v>
      </c>
      <c r="M404" s="789"/>
      <c r="N404" s="792" t="s">
        <v>82</v>
      </c>
      <c r="O404" s="793"/>
      <c r="P404" s="792" t="s">
        <v>82</v>
      </c>
      <c r="Q404" s="793"/>
      <c r="R404" s="707" t="s">
        <v>15</v>
      </c>
      <c r="S404" s="708"/>
      <c r="T404" s="709"/>
      <c r="U404" s="375"/>
      <c r="V404" s="220"/>
    </row>
    <row r="405" spans="1:24" ht="15">
      <c r="A405" s="346"/>
      <c r="B405" s="347"/>
      <c r="C405" s="348" t="s">
        <v>143</v>
      </c>
      <c r="D405" s="349"/>
      <c r="E405" s="399"/>
      <c r="F405" s="349"/>
      <c r="G405" s="399"/>
      <c r="H405" s="349"/>
      <c r="I405" s="399"/>
      <c r="J405" s="349"/>
      <c r="K405" s="399"/>
      <c r="L405" s="349"/>
      <c r="M405" s="399"/>
      <c r="N405" s="349"/>
      <c r="O405" s="399"/>
      <c r="P405" s="349"/>
      <c r="Q405" s="399"/>
      <c r="R405" s="352" t="s">
        <v>14</v>
      </c>
      <c r="S405" s="353">
        <f>K405</f>
        <v>0</v>
      </c>
      <c r="T405" s="354"/>
      <c r="U405" s="355"/>
      <c r="V405" s="220"/>
    </row>
    <row r="406" spans="1:24" ht="15">
      <c r="A406" s="356"/>
      <c r="B406" s="357">
        <v>46141</v>
      </c>
      <c r="C406" s="358" t="s">
        <v>387</v>
      </c>
      <c r="D406" s="380"/>
      <c r="E406" s="381"/>
      <c r="F406" s="359"/>
      <c r="G406" s="381"/>
      <c r="H406" s="380"/>
      <c r="I406" s="381"/>
      <c r="J406" s="380"/>
      <c r="K406" s="381"/>
      <c r="L406" s="359"/>
      <c r="M406" s="360"/>
      <c r="N406" s="359"/>
      <c r="O406" s="361"/>
      <c r="P406" s="359"/>
      <c r="Q406" s="361"/>
      <c r="R406" s="362" t="s">
        <v>223</v>
      </c>
      <c r="S406" s="363">
        <f>L405</f>
        <v>0</v>
      </c>
      <c r="T406" s="364"/>
      <c r="U406" s="365"/>
      <c r="V406" s="220">
        <f>7-(COUNTIF(D404:Q404,"-"))</f>
        <v>5</v>
      </c>
      <c r="X406" s="216">
        <f>X402+V406</f>
        <v>271</v>
      </c>
    </row>
    <row r="407" spans="1:24" ht="15">
      <c r="A407" s="366"/>
      <c r="B407" s="367" t="str">
        <f>TEXT(B406,"aaa")</f>
        <v>水</v>
      </c>
      <c r="C407" s="368"/>
      <c r="D407" s="369">
        <f>I405</f>
        <v>0</v>
      </c>
      <c r="E407" s="370">
        <f>I405</f>
        <v>0</v>
      </c>
      <c r="F407" s="369">
        <f>J405</f>
        <v>0</v>
      </c>
      <c r="G407" s="370">
        <f>E405</f>
        <v>0</v>
      </c>
      <c r="H407" s="369">
        <f>D405</f>
        <v>0</v>
      </c>
      <c r="I407" s="370">
        <f>M405</f>
        <v>0</v>
      </c>
      <c r="J407" s="369">
        <f>F405</f>
        <v>0</v>
      </c>
      <c r="K407" s="370">
        <f>J407</f>
        <v>0</v>
      </c>
      <c r="L407" s="371">
        <f>H405</f>
        <v>0</v>
      </c>
      <c r="M407" s="372">
        <f>H405</f>
        <v>0</v>
      </c>
      <c r="N407" s="784"/>
      <c r="O407" s="785"/>
      <c r="P407" s="784"/>
      <c r="Q407" s="785"/>
      <c r="R407" s="373" t="s">
        <v>226</v>
      </c>
      <c r="S407" s="374">
        <f>G405</f>
        <v>0</v>
      </c>
      <c r="T407" s="344"/>
      <c r="U407" s="375"/>
      <c r="V407" s="221"/>
    </row>
    <row r="408" spans="1:24" ht="15">
      <c r="A408" s="395" t="s">
        <v>341</v>
      </c>
      <c r="B408" s="340"/>
      <c r="C408" s="341"/>
      <c r="D408" s="790">
        <v>0.40277777777777779</v>
      </c>
      <c r="E408" s="791"/>
      <c r="F408" s="788">
        <f>D408+"0:60"</f>
        <v>0.44444444444444448</v>
      </c>
      <c r="G408" s="789"/>
      <c r="H408" s="788">
        <f>F408+"0:60"</f>
        <v>0.48611111111111116</v>
      </c>
      <c r="I408" s="789"/>
      <c r="J408" s="788">
        <f>H408+"0:60"</f>
        <v>0.52777777777777779</v>
      </c>
      <c r="K408" s="789"/>
      <c r="L408" s="788">
        <f>J408+"0:60"</f>
        <v>0.56944444444444442</v>
      </c>
      <c r="M408" s="789"/>
      <c r="N408" s="786" t="s">
        <v>82</v>
      </c>
      <c r="O408" s="787"/>
      <c r="P408" s="786" t="s">
        <v>82</v>
      </c>
      <c r="Q408" s="787"/>
      <c r="R408" s="342" t="s">
        <v>15</v>
      </c>
      <c r="S408" s="343"/>
      <c r="T408" s="344"/>
      <c r="U408" s="345"/>
      <c r="V408" s="220"/>
    </row>
    <row r="409" spans="1:24" ht="15">
      <c r="A409" s="346"/>
      <c r="B409" s="347"/>
      <c r="C409" s="348" t="s">
        <v>143</v>
      </c>
      <c r="D409" s="349"/>
      <c r="E409" s="399"/>
      <c r="F409" s="349"/>
      <c r="G409" s="399"/>
      <c r="H409" s="349"/>
      <c r="I409" s="399"/>
      <c r="J409" s="349"/>
      <c r="K409" s="399"/>
      <c r="L409" s="349"/>
      <c r="M409" s="399"/>
      <c r="N409" s="349"/>
      <c r="O409" s="399"/>
      <c r="P409" s="349"/>
      <c r="Q409" s="399"/>
      <c r="R409" s="352" t="s">
        <v>14</v>
      </c>
      <c r="S409" s="353">
        <f>K409</f>
        <v>0</v>
      </c>
      <c r="T409" s="354"/>
      <c r="U409" s="355"/>
      <c r="V409" s="220"/>
    </row>
    <row r="410" spans="1:24" ht="15">
      <c r="A410" s="356"/>
      <c r="B410" s="357">
        <v>46141</v>
      </c>
      <c r="C410" s="358" t="s">
        <v>9</v>
      </c>
      <c r="D410" s="380"/>
      <c r="E410" s="381"/>
      <c r="F410" s="359"/>
      <c r="G410" s="381"/>
      <c r="H410" s="380"/>
      <c r="I410" s="381"/>
      <c r="J410" s="380"/>
      <c r="K410" s="381"/>
      <c r="L410" s="359"/>
      <c r="M410" s="360"/>
      <c r="N410" s="359"/>
      <c r="O410" s="361"/>
      <c r="P410" s="359"/>
      <c r="Q410" s="361"/>
      <c r="R410" s="362" t="s">
        <v>223</v>
      </c>
      <c r="S410" s="363">
        <f>L409</f>
        <v>0</v>
      </c>
      <c r="T410" s="364"/>
      <c r="U410" s="365"/>
      <c r="V410" s="220">
        <f>7-(COUNTIF(D408:Q408,"-"))</f>
        <v>5</v>
      </c>
      <c r="X410" s="216">
        <f>X406+V410</f>
        <v>276</v>
      </c>
    </row>
    <row r="411" spans="1:24" ht="15">
      <c r="A411" s="366"/>
      <c r="B411" s="367" t="str">
        <f>TEXT(B410,"aaa")</f>
        <v>水</v>
      </c>
      <c r="C411" s="368"/>
      <c r="D411" s="369">
        <f>I409</f>
        <v>0</v>
      </c>
      <c r="E411" s="370">
        <f>I409</f>
        <v>0</v>
      </c>
      <c r="F411" s="369">
        <f>J409</f>
        <v>0</v>
      </c>
      <c r="G411" s="370">
        <f>E409</f>
        <v>0</v>
      </c>
      <c r="H411" s="369">
        <f>D409</f>
        <v>0</v>
      </c>
      <c r="I411" s="370">
        <f>M409</f>
        <v>0</v>
      </c>
      <c r="J411" s="369">
        <f>F409</f>
        <v>0</v>
      </c>
      <c r="K411" s="370">
        <f>J411</f>
        <v>0</v>
      </c>
      <c r="L411" s="371">
        <f>H409</f>
        <v>0</v>
      </c>
      <c r="M411" s="372">
        <f>H409</f>
        <v>0</v>
      </c>
      <c r="N411" s="784"/>
      <c r="O411" s="785"/>
      <c r="P411" s="784"/>
      <c r="Q411" s="785"/>
      <c r="R411" s="373" t="s">
        <v>226</v>
      </c>
      <c r="S411" s="374">
        <f>G409</f>
        <v>0</v>
      </c>
      <c r="T411" s="344"/>
      <c r="U411" s="375"/>
      <c r="V411" s="221"/>
    </row>
    <row r="412" spans="1:24" ht="15">
      <c r="A412" s="395" t="s">
        <v>341</v>
      </c>
      <c r="B412" s="340"/>
      <c r="C412" s="341"/>
      <c r="D412" s="790">
        <v>0.40277777777777779</v>
      </c>
      <c r="E412" s="791"/>
      <c r="F412" s="788">
        <f>D412+"0:60"</f>
        <v>0.44444444444444448</v>
      </c>
      <c r="G412" s="789"/>
      <c r="H412" s="788">
        <f>F412+"0:60"</f>
        <v>0.48611111111111116</v>
      </c>
      <c r="I412" s="789"/>
      <c r="J412" s="788">
        <f>H412+"0:60"</f>
        <v>0.52777777777777779</v>
      </c>
      <c r="K412" s="789"/>
      <c r="L412" s="788">
        <f>J412+"0:60"</f>
        <v>0.56944444444444442</v>
      </c>
      <c r="M412" s="789"/>
      <c r="N412" s="786" t="s">
        <v>82</v>
      </c>
      <c r="O412" s="787"/>
      <c r="P412" s="786" t="s">
        <v>82</v>
      </c>
      <c r="Q412" s="787"/>
      <c r="R412" s="342" t="s">
        <v>15</v>
      </c>
      <c r="S412" s="343"/>
      <c r="T412" s="344"/>
      <c r="U412" s="345"/>
      <c r="V412" s="220"/>
    </row>
    <row r="413" spans="1:24" ht="15">
      <c r="A413" s="385"/>
      <c r="B413" s="347"/>
      <c r="C413" s="348" t="s">
        <v>143</v>
      </c>
      <c r="D413" s="349"/>
      <c r="E413" s="399"/>
      <c r="F413" s="349"/>
      <c r="G413" s="399"/>
      <c r="H413" s="349"/>
      <c r="I413" s="399"/>
      <c r="J413" s="349"/>
      <c r="K413" s="399"/>
      <c r="L413" s="349"/>
      <c r="M413" s="399"/>
      <c r="N413" s="349"/>
      <c r="O413" s="399"/>
      <c r="P413" s="349"/>
      <c r="Q413" s="399"/>
      <c r="R413" s="352" t="s">
        <v>14</v>
      </c>
      <c r="S413" s="353">
        <f>J413</f>
        <v>0</v>
      </c>
      <c r="T413" s="354"/>
      <c r="U413" s="355"/>
      <c r="V413" s="220"/>
    </row>
    <row r="414" spans="1:24" ht="15">
      <c r="A414" s="356"/>
      <c r="B414" s="357">
        <v>46141</v>
      </c>
      <c r="C414" s="358" t="s">
        <v>80</v>
      </c>
      <c r="D414" s="380"/>
      <c r="E414" s="381"/>
      <c r="F414" s="359"/>
      <c r="G414" s="381"/>
      <c r="H414" s="380"/>
      <c r="I414" s="381"/>
      <c r="J414" s="359"/>
      <c r="K414" s="381"/>
      <c r="L414" s="359"/>
      <c r="M414" s="360"/>
      <c r="N414" s="359"/>
      <c r="O414" s="361"/>
      <c r="P414" s="359"/>
      <c r="Q414" s="361"/>
      <c r="R414" s="362" t="s">
        <v>223</v>
      </c>
      <c r="S414" s="363">
        <f>E413</f>
        <v>0</v>
      </c>
      <c r="T414" s="364"/>
      <c r="U414" s="365"/>
      <c r="V414" s="220">
        <f>7-(COUNTIF(D412:Q412,"-"))</f>
        <v>5</v>
      </c>
      <c r="X414" s="216">
        <f>X410+V414</f>
        <v>281</v>
      </c>
    </row>
    <row r="415" spans="1:24" ht="15">
      <c r="A415" s="366"/>
      <c r="B415" s="367" t="str">
        <f>TEXT(B414,"aaa")</f>
        <v>水</v>
      </c>
      <c r="C415" s="368"/>
      <c r="D415" s="782">
        <f>I413</f>
        <v>0</v>
      </c>
      <c r="E415" s="783"/>
      <c r="F415" s="782">
        <f>K413</f>
        <v>0</v>
      </c>
      <c r="G415" s="783"/>
      <c r="H415" s="782">
        <f>D413</f>
        <v>0</v>
      </c>
      <c r="I415" s="783"/>
      <c r="J415" s="782">
        <f>F413</f>
        <v>0</v>
      </c>
      <c r="K415" s="783"/>
      <c r="L415" s="782">
        <f>H413</f>
        <v>0</v>
      </c>
      <c r="M415" s="783"/>
      <c r="N415" s="784"/>
      <c r="O415" s="785"/>
      <c r="P415" s="784"/>
      <c r="Q415" s="785"/>
      <c r="R415" s="373" t="s">
        <v>12</v>
      </c>
      <c r="S415" s="374">
        <f>G413</f>
        <v>0</v>
      </c>
      <c r="T415" s="344"/>
      <c r="U415" s="375"/>
      <c r="V415" s="221"/>
    </row>
    <row r="416" spans="1:24" ht="15">
      <c r="A416" s="395" t="s">
        <v>341</v>
      </c>
      <c r="B416" s="340"/>
      <c r="C416" s="341"/>
      <c r="D416" s="819">
        <v>0.40277777777777779</v>
      </c>
      <c r="E416" s="820"/>
      <c r="F416" s="821">
        <f>D416+"0:60"</f>
        <v>0.44444444444444448</v>
      </c>
      <c r="G416" s="822"/>
      <c r="H416" s="821">
        <f>F416+"0:60"</f>
        <v>0.48611111111111116</v>
      </c>
      <c r="I416" s="822"/>
      <c r="J416" s="821">
        <f>H416+"0:60"</f>
        <v>0.52777777777777779</v>
      </c>
      <c r="K416" s="822"/>
      <c r="L416" s="788">
        <f>J416+"0:60"</f>
        <v>0.56944444444444442</v>
      </c>
      <c r="M416" s="789"/>
      <c r="N416" s="792" t="s">
        <v>82</v>
      </c>
      <c r="O416" s="793"/>
      <c r="P416" s="792" t="s">
        <v>82</v>
      </c>
      <c r="Q416" s="793"/>
      <c r="R416" s="707" t="s">
        <v>15</v>
      </c>
      <c r="S416" s="708"/>
      <c r="T416" s="709"/>
      <c r="U416" s="375"/>
      <c r="V416" s="220"/>
    </row>
    <row r="417" spans="1:24" ht="15">
      <c r="A417" s="346"/>
      <c r="B417" s="347"/>
      <c r="C417" s="348" t="s">
        <v>143</v>
      </c>
      <c r="D417" s="349"/>
      <c r="E417" s="399"/>
      <c r="F417" s="349"/>
      <c r="G417" s="399"/>
      <c r="H417" s="349"/>
      <c r="I417" s="399"/>
      <c r="J417" s="349"/>
      <c r="K417" s="399"/>
      <c r="L417" s="349"/>
      <c r="M417" s="399"/>
      <c r="N417" s="349"/>
      <c r="O417" s="399"/>
      <c r="P417" s="349"/>
      <c r="Q417" s="399"/>
      <c r="R417" s="352" t="s">
        <v>14</v>
      </c>
      <c r="S417" s="353">
        <f>K417</f>
        <v>0</v>
      </c>
      <c r="T417" s="354"/>
      <c r="U417" s="355"/>
      <c r="V417" s="220"/>
    </row>
    <row r="418" spans="1:24" ht="15">
      <c r="A418" s="356"/>
      <c r="B418" s="357">
        <v>46144</v>
      </c>
      <c r="C418" s="358" t="s">
        <v>141</v>
      </c>
      <c r="D418" s="380"/>
      <c r="E418" s="381"/>
      <c r="F418" s="359"/>
      <c r="G418" s="381"/>
      <c r="H418" s="380"/>
      <c r="I418" s="381"/>
      <c r="J418" s="380"/>
      <c r="K418" s="381"/>
      <c r="L418" s="359"/>
      <c r="M418" s="360"/>
      <c r="N418" s="359"/>
      <c r="O418" s="361"/>
      <c r="P418" s="359"/>
      <c r="Q418" s="361"/>
      <c r="R418" s="362" t="s">
        <v>223</v>
      </c>
      <c r="S418" s="363">
        <f>L417</f>
        <v>0</v>
      </c>
      <c r="T418" s="364"/>
      <c r="U418" s="365"/>
      <c r="V418" s="220">
        <f>7-(COUNTIF(D416:Q416,"-"))</f>
        <v>5</v>
      </c>
      <c r="X418" s="216">
        <f>X414+V418</f>
        <v>286</v>
      </c>
    </row>
    <row r="419" spans="1:24" ht="15">
      <c r="A419" s="366"/>
      <c r="B419" s="367" t="str">
        <f>TEXT(B418,"aaa")</f>
        <v>土</v>
      </c>
      <c r="C419" s="368"/>
      <c r="D419" s="369">
        <f>I417</f>
        <v>0</v>
      </c>
      <c r="E419" s="370">
        <f>I417</f>
        <v>0</v>
      </c>
      <c r="F419" s="369">
        <f>J417</f>
        <v>0</v>
      </c>
      <c r="G419" s="370">
        <f>E417</f>
        <v>0</v>
      </c>
      <c r="H419" s="369">
        <f>D417</f>
        <v>0</v>
      </c>
      <c r="I419" s="370">
        <f>M417</f>
        <v>0</v>
      </c>
      <c r="J419" s="369">
        <f>F417</f>
        <v>0</v>
      </c>
      <c r="K419" s="370">
        <f>J419</f>
        <v>0</v>
      </c>
      <c r="L419" s="371">
        <f>H417</f>
        <v>0</v>
      </c>
      <c r="M419" s="372">
        <f>H417</f>
        <v>0</v>
      </c>
      <c r="N419" s="784"/>
      <c r="O419" s="785"/>
      <c r="P419" s="784"/>
      <c r="Q419" s="785"/>
      <c r="R419" s="373" t="s">
        <v>226</v>
      </c>
      <c r="S419" s="374">
        <f>G417</f>
        <v>0</v>
      </c>
      <c r="T419" s="344"/>
      <c r="U419" s="375"/>
      <c r="V419" s="221"/>
    </row>
    <row r="420" spans="1:24" ht="15">
      <c r="A420" s="395" t="s">
        <v>341</v>
      </c>
      <c r="B420" s="340"/>
      <c r="C420" s="341"/>
      <c r="D420" s="790">
        <v>0.40277777777777779</v>
      </c>
      <c r="E420" s="791"/>
      <c r="F420" s="788">
        <f>D420+"0:60"</f>
        <v>0.44444444444444448</v>
      </c>
      <c r="G420" s="789"/>
      <c r="H420" s="788">
        <f>F420+"0:60"</f>
        <v>0.48611111111111116</v>
      </c>
      <c r="I420" s="789"/>
      <c r="J420" s="788">
        <f>H420+"0:60"</f>
        <v>0.52777777777777779</v>
      </c>
      <c r="K420" s="789"/>
      <c r="L420" s="788">
        <f>J420+"0:60"</f>
        <v>0.56944444444444442</v>
      </c>
      <c r="M420" s="789"/>
      <c r="N420" s="786" t="s">
        <v>82</v>
      </c>
      <c r="O420" s="787"/>
      <c r="P420" s="786" t="s">
        <v>82</v>
      </c>
      <c r="Q420" s="787"/>
      <c r="R420" s="342" t="s">
        <v>15</v>
      </c>
      <c r="S420" s="343"/>
      <c r="T420" s="344"/>
      <c r="U420" s="345"/>
      <c r="V420" s="220"/>
    </row>
    <row r="421" spans="1:24" ht="15">
      <c r="A421" s="346"/>
      <c r="B421" s="347"/>
      <c r="C421" s="348" t="s">
        <v>143</v>
      </c>
      <c r="D421" s="349"/>
      <c r="E421" s="399"/>
      <c r="F421" s="349"/>
      <c r="G421" s="399"/>
      <c r="H421" s="349"/>
      <c r="I421" s="399"/>
      <c r="J421" s="349"/>
      <c r="K421" s="399"/>
      <c r="L421" s="349"/>
      <c r="M421" s="399"/>
      <c r="N421" s="349"/>
      <c r="O421" s="399"/>
      <c r="P421" s="349"/>
      <c r="Q421" s="399"/>
      <c r="R421" s="352" t="s">
        <v>14</v>
      </c>
      <c r="S421" s="353">
        <f>K421</f>
        <v>0</v>
      </c>
      <c r="T421" s="354"/>
      <c r="U421" s="355"/>
      <c r="V421" s="220"/>
    </row>
    <row r="422" spans="1:24" ht="15">
      <c r="A422" s="356"/>
      <c r="B422" s="357">
        <v>46144</v>
      </c>
      <c r="C422" s="358" t="s">
        <v>9</v>
      </c>
      <c r="D422" s="380"/>
      <c r="E422" s="381"/>
      <c r="F422" s="359"/>
      <c r="G422" s="381"/>
      <c r="H422" s="380"/>
      <c r="I422" s="381"/>
      <c r="J422" s="380"/>
      <c r="K422" s="381"/>
      <c r="L422" s="359"/>
      <c r="M422" s="360"/>
      <c r="N422" s="359"/>
      <c r="O422" s="361"/>
      <c r="P422" s="359"/>
      <c r="Q422" s="361"/>
      <c r="R422" s="362" t="s">
        <v>223</v>
      </c>
      <c r="S422" s="363">
        <f>L421</f>
        <v>0</v>
      </c>
      <c r="T422" s="364"/>
      <c r="U422" s="365"/>
      <c r="V422" s="220">
        <f>7-(COUNTIF(D420:Q420,"-"))</f>
        <v>5</v>
      </c>
      <c r="X422" s="216">
        <f>X418+V422</f>
        <v>291</v>
      </c>
    </row>
    <row r="423" spans="1:24" ht="15">
      <c r="A423" s="366"/>
      <c r="B423" s="367" t="str">
        <f>TEXT(B422,"aaa")</f>
        <v>土</v>
      </c>
      <c r="C423" s="368"/>
      <c r="D423" s="369">
        <f>I421</f>
        <v>0</v>
      </c>
      <c r="E423" s="370">
        <f>I421</f>
        <v>0</v>
      </c>
      <c r="F423" s="369">
        <f>J421</f>
        <v>0</v>
      </c>
      <c r="G423" s="370">
        <f>E421</f>
        <v>0</v>
      </c>
      <c r="H423" s="369">
        <f>D421</f>
        <v>0</v>
      </c>
      <c r="I423" s="370">
        <f>M421</f>
        <v>0</v>
      </c>
      <c r="J423" s="369">
        <f>F421</f>
        <v>0</v>
      </c>
      <c r="K423" s="370">
        <f>J423</f>
        <v>0</v>
      </c>
      <c r="L423" s="371">
        <f>H421</f>
        <v>0</v>
      </c>
      <c r="M423" s="372">
        <f>H421</f>
        <v>0</v>
      </c>
      <c r="N423" s="784"/>
      <c r="O423" s="785"/>
      <c r="P423" s="784"/>
      <c r="Q423" s="785"/>
      <c r="R423" s="373" t="s">
        <v>226</v>
      </c>
      <c r="S423" s="374">
        <f>G421</f>
        <v>0</v>
      </c>
      <c r="T423" s="344"/>
      <c r="U423" s="375"/>
      <c r="V423" s="221"/>
    </row>
    <row r="424" spans="1:24" ht="15">
      <c r="A424" s="395" t="s">
        <v>341</v>
      </c>
      <c r="B424" s="340"/>
      <c r="C424" s="341"/>
      <c r="D424" s="790">
        <v>0.40277777777777779</v>
      </c>
      <c r="E424" s="791"/>
      <c r="F424" s="788">
        <f>D424+"0:60"</f>
        <v>0.44444444444444448</v>
      </c>
      <c r="G424" s="789"/>
      <c r="H424" s="788">
        <f>F424+"0:60"</f>
        <v>0.48611111111111116</v>
      </c>
      <c r="I424" s="789"/>
      <c r="J424" s="788">
        <f>H424+"0:60"</f>
        <v>0.52777777777777779</v>
      </c>
      <c r="K424" s="789"/>
      <c r="L424" s="788">
        <f>J424+"0:60"</f>
        <v>0.56944444444444442</v>
      </c>
      <c r="M424" s="789"/>
      <c r="N424" s="786" t="s">
        <v>82</v>
      </c>
      <c r="O424" s="787"/>
      <c r="P424" s="786" t="s">
        <v>82</v>
      </c>
      <c r="Q424" s="787"/>
      <c r="R424" s="342" t="s">
        <v>15</v>
      </c>
      <c r="S424" s="343"/>
      <c r="T424" s="344"/>
      <c r="U424" s="345"/>
      <c r="V424" s="220"/>
    </row>
    <row r="425" spans="1:24" ht="15">
      <c r="A425" s="385"/>
      <c r="B425" s="347"/>
      <c r="C425" s="348" t="s">
        <v>143</v>
      </c>
      <c r="D425" s="349"/>
      <c r="E425" s="399"/>
      <c r="F425" s="349"/>
      <c r="G425" s="399"/>
      <c r="H425" s="349"/>
      <c r="I425" s="399"/>
      <c r="J425" s="349"/>
      <c r="K425" s="399"/>
      <c r="L425" s="349"/>
      <c r="M425" s="399"/>
      <c r="N425" s="349"/>
      <c r="O425" s="399"/>
      <c r="P425" s="349"/>
      <c r="Q425" s="399"/>
      <c r="R425" s="352" t="s">
        <v>14</v>
      </c>
      <c r="S425" s="353">
        <f>J425</f>
        <v>0</v>
      </c>
      <c r="T425" s="354"/>
      <c r="U425" s="355"/>
      <c r="V425" s="220"/>
    </row>
    <row r="426" spans="1:24" ht="15">
      <c r="A426" s="356"/>
      <c r="B426" s="357">
        <v>46144</v>
      </c>
      <c r="C426" s="358" t="s">
        <v>80</v>
      </c>
      <c r="D426" s="380"/>
      <c r="E426" s="381"/>
      <c r="F426" s="359"/>
      <c r="G426" s="381"/>
      <c r="H426" s="380"/>
      <c r="I426" s="381"/>
      <c r="J426" s="359"/>
      <c r="K426" s="381"/>
      <c r="L426" s="359"/>
      <c r="M426" s="360"/>
      <c r="N426" s="359"/>
      <c r="O426" s="361"/>
      <c r="P426" s="359"/>
      <c r="Q426" s="361"/>
      <c r="R426" s="362" t="s">
        <v>223</v>
      </c>
      <c r="S426" s="363">
        <f>E425</f>
        <v>0</v>
      </c>
      <c r="T426" s="364"/>
      <c r="U426" s="365"/>
      <c r="V426" s="220">
        <f>7-(COUNTIF(D424:Q424,"-"))</f>
        <v>5</v>
      </c>
      <c r="X426" s="216">
        <f>X422+V426</f>
        <v>296</v>
      </c>
    </row>
    <row r="427" spans="1:24" ht="15">
      <c r="A427" s="366"/>
      <c r="B427" s="367" t="str">
        <f>TEXT(B426,"aaa")</f>
        <v>土</v>
      </c>
      <c r="C427" s="368"/>
      <c r="D427" s="782">
        <f>I425</f>
        <v>0</v>
      </c>
      <c r="E427" s="783"/>
      <c r="F427" s="782">
        <f>K425</f>
        <v>0</v>
      </c>
      <c r="G427" s="783"/>
      <c r="H427" s="782">
        <f>D425</f>
        <v>0</v>
      </c>
      <c r="I427" s="783"/>
      <c r="J427" s="782">
        <f>F425</f>
        <v>0</v>
      </c>
      <c r="K427" s="783"/>
      <c r="L427" s="782">
        <f>H425</f>
        <v>0</v>
      </c>
      <c r="M427" s="783"/>
      <c r="N427" s="784"/>
      <c r="O427" s="785"/>
      <c r="P427" s="784"/>
      <c r="Q427" s="785"/>
      <c r="R427" s="373" t="s">
        <v>12</v>
      </c>
      <c r="S427" s="374">
        <f>G425</f>
        <v>0</v>
      </c>
      <c r="T427" s="344"/>
      <c r="U427" s="375"/>
      <c r="V427" s="221"/>
    </row>
    <row r="428" spans="1:24" ht="15">
      <c r="A428" s="395" t="s">
        <v>341</v>
      </c>
      <c r="B428" s="340"/>
      <c r="C428" s="341"/>
      <c r="D428" s="790">
        <v>0.56944444444444442</v>
      </c>
      <c r="E428" s="791"/>
      <c r="F428" s="788">
        <f>D428+"0:65"</f>
        <v>0.61458333333333326</v>
      </c>
      <c r="G428" s="789"/>
      <c r="H428" s="788">
        <f>F428+"0:65"</f>
        <v>0.6597222222222221</v>
      </c>
      <c r="I428" s="789"/>
      <c r="J428" s="794" t="s">
        <v>82</v>
      </c>
      <c r="K428" s="795"/>
      <c r="L428" s="794" t="s">
        <v>82</v>
      </c>
      <c r="M428" s="795"/>
      <c r="N428" s="786" t="s">
        <v>82</v>
      </c>
      <c r="O428" s="787"/>
      <c r="P428" s="786" t="s">
        <v>82</v>
      </c>
      <c r="Q428" s="787"/>
      <c r="R428" s="342" t="s">
        <v>15</v>
      </c>
      <c r="S428" s="343"/>
      <c r="T428" s="344"/>
      <c r="U428" s="345"/>
      <c r="V428" s="220"/>
    </row>
    <row r="429" spans="1:24" ht="15">
      <c r="A429" s="385"/>
      <c r="B429" s="347"/>
      <c r="C429" s="348" t="s">
        <v>779</v>
      </c>
      <c r="D429" s="349"/>
      <c r="E429" s="399"/>
      <c r="F429" s="349"/>
      <c r="G429" s="399"/>
      <c r="H429" s="349"/>
      <c r="I429" s="399"/>
      <c r="J429" s="349"/>
      <c r="K429" s="399"/>
      <c r="L429" s="349"/>
      <c r="M429" s="399"/>
      <c r="N429" s="349"/>
      <c r="O429" s="399"/>
      <c r="P429" s="349"/>
      <c r="Q429" s="399"/>
      <c r="R429" s="352" t="s">
        <v>347</v>
      </c>
      <c r="S429" s="353">
        <f>E431</f>
        <v>0</v>
      </c>
      <c r="T429" s="354"/>
      <c r="U429" s="355"/>
      <c r="V429" s="220"/>
    </row>
    <row r="430" spans="1:24" ht="15">
      <c r="A430" s="356"/>
      <c r="B430" s="357">
        <v>46145</v>
      </c>
      <c r="C430" s="358" t="s">
        <v>141</v>
      </c>
      <c r="D430" s="380"/>
      <c r="E430" s="381"/>
      <c r="F430" s="359"/>
      <c r="G430" s="381"/>
      <c r="H430" s="380"/>
      <c r="I430" s="381"/>
      <c r="J430" s="359"/>
      <c r="K430" s="360"/>
      <c r="L430" s="359"/>
      <c r="M430" s="360"/>
      <c r="N430" s="359"/>
      <c r="O430" s="361"/>
      <c r="P430" s="359"/>
      <c r="Q430" s="361"/>
      <c r="R430" s="362" t="s">
        <v>585</v>
      </c>
      <c r="S430" s="363">
        <f>G431</f>
        <v>0</v>
      </c>
      <c r="T430" s="364"/>
      <c r="U430" s="365"/>
      <c r="V430" s="220">
        <f>7-(COUNTIF(D428:Q428,"-"))</f>
        <v>3</v>
      </c>
      <c r="X430" s="216">
        <f>X426+V430</f>
        <v>299</v>
      </c>
    </row>
    <row r="431" spans="1:24" ht="15">
      <c r="A431" s="366"/>
      <c r="B431" s="367" t="str">
        <f>TEXT(B430,"aaa")</f>
        <v>日</v>
      </c>
      <c r="C431" s="368"/>
      <c r="D431" s="369">
        <f>H429</f>
        <v>0</v>
      </c>
      <c r="E431" s="370">
        <f>I429</f>
        <v>0</v>
      </c>
      <c r="F431" s="369">
        <f>D429</f>
        <v>0</v>
      </c>
      <c r="G431" s="370">
        <f>E429</f>
        <v>0</v>
      </c>
      <c r="H431" s="369">
        <f>G429</f>
        <v>0</v>
      </c>
      <c r="I431" s="370">
        <f>F429</f>
        <v>0</v>
      </c>
      <c r="J431" s="371"/>
      <c r="K431" s="372"/>
      <c r="L431" s="371"/>
      <c r="M431" s="372"/>
      <c r="N431" s="784"/>
      <c r="O431" s="785"/>
      <c r="P431" s="784"/>
      <c r="Q431" s="785"/>
      <c r="R431" s="373" t="s">
        <v>586</v>
      </c>
      <c r="S431" s="374">
        <f>I431</f>
        <v>0</v>
      </c>
      <c r="T431" s="344"/>
      <c r="U431" s="375"/>
      <c r="V431" s="221"/>
    </row>
    <row r="432" spans="1:24" ht="15">
      <c r="A432" s="395" t="s">
        <v>341</v>
      </c>
      <c r="B432" s="340"/>
      <c r="C432" s="341"/>
      <c r="D432" s="819">
        <v>0.40277777777777779</v>
      </c>
      <c r="E432" s="820"/>
      <c r="F432" s="821">
        <f>D432+"0:60"</f>
        <v>0.44444444444444448</v>
      </c>
      <c r="G432" s="822"/>
      <c r="H432" s="821">
        <f>F432+"0:60"</f>
        <v>0.48611111111111116</v>
      </c>
      <c r="I432" s="822"/>
      <c r="J432" s="821">
        <f>H432+"0:60"</f>
        <v>0.52777777777777779</v>
      </c>
      <c r="K432" s="822"/>
      <c r="L432" s="788">
        <f>J432+"0:60"</f>
        <v>0.56944444444444442</v>
      </c>
      <c r="M432" s="789"/>
      <c r="N432" s="792" t="s">
        <v>82</v>
      </c>
      <c r="O432" s="793"/>
      <c r="P432" s="792" t="s">
        <v>82</v>
      </c>
      <c r="Q432" s="793"/>
      <c r="R432" s="707" t="s">
        <v>15</v>
      </c>
      <c r="S432" s="708"/>
      <c r="T432" s="709"/>
      <c r="U432" s="375"/>
      <c r="V432" s="220"/>
    </row>
    <row r="433" spans="1:24" ht="15">
      <c r="A433" s="346"/>
      <c r="B433" s="347"/>
      <c r="C433" s="348" t="s">
        <v>143</v>
      </c>
      <c r="D433" s="349"/>
      <c r="E433" s="399"/>
      <c r="F433" s="349"/>
      <c r="G433" s="399"/>
      <c r="H433" s="349"/>
      <c r="I433" s="399"/>
      <c r="J433" s="349"/>
      <c r="K433" s="399"/>
      <c r="L433" s="349"/>
      <c r="M433" s="399"/>
      <c r="N433" s="349"/>
      <c r="O433" s="399"/>
      <c r="P433" s="349"/>
      <c r="Q433" s="399"/>
      <c r="R433" s="352" t="s">
        <v>14</v>
      </c>
      <c r="S433" s="353">
        <f>K433</f>
        <v>0</v>
      </c>
      <c r="T433" s="354"/>
      <c r="U433" s="355"/>
      <c r="V433" s="220"/>
    </row>
    <row r="434" spans="1:24" ht="15">
      <c r="A434" s="356"/>
      <c r="B434" s="357">
        <v>46145</v>
      </c>
      <c r="C434" s="358" t="s">
        <v>387</v>
      </c>
      <c r="D434" s="380"/>
      <c r="E434" s="381"/>
      <c r="F434" s="359"/>
      <c r="G434" s="381"/>
      <c r="H434" s="380"/>
      <c r="I434" s="381"/>
      <c r="J434" s="380"/>
      <c r="K434" s="381"/>
      <c r="L434" s="359"/>
      <c r="M434" s="360"/>
      <c r="N434" s="359"/>
      <c r="O434" s="361"/>
      <c r="P434" s="359"/>
      <c r="Q434" s="361"/>
      <c r="R434" s="362" t="s">
        <v>223</v>
      </c>
      <c r="S434" s="363">
        <f>L433</f>
        <v>0</v>
      </c>
      <c r="T434" s="364"/>
      <c r="U434" s="365"/>
      <c r="V434" s="220">
        <f>7-(COUNTIF(D432:Q432,"-"))</f>
        <v>5</v>
      </c>
      <c r="X434" s="216">
        <f>X430+V434</f>
        <v>304</v>
      </c>
    </row>
    <row r="435" spans="1:24" ht="15">
      <c r="A435" s="366"/>
      <c r="B435" s="367" t="str">
        <f>TEXT(B434,"aaa")</f>
        <v>日</v>
      </c>
      <c r="C435" s="368"/>
      <c r="D435" s="369">
        <f>I433</f>
        <v>0</v>
      </c>
      <c r="E435" s="370">
        <f>I433</f>
        <v>0</v>
      </c>
      <c r="F435" s="369">
        <f>J433</f>
        <v>0</v>
      </c>
      <c r="G435" s="370">
        <f>E433</f>
        <v>0</v>
      </c>
      <c r="H435" s="369">
        <f>D433</f>
        <v>0</v>
      </c>
      <c r="I435" s="370">
        <f>M433</f>
        <v>0</v>
      </c>
      <c r="J435" s="369">
        <f>F433</f>
        <v>0</v>
      </c>
      <c r="K435" s="370">
        <f>J435</f>
        <v>0</v>
      </c>
      <c r="L435" s="371">
        <f>H433</f>
        <v>0</v>
      </c>
      <c r="M435" s="372">
        <f>H433</f>
        <v>0</v>
      </c>
      <c r="N435" s="784"/>
      <c r="O435" s="785"/>
      <c r="P435" s="784"/>
      <c r="Q435" s="785"/>
      <c r="R435" s="373" t="s">
        <v>226</v>
      </c>
      <c r="S435" s="374">
        <f>G433</f>
        <v>0</v>
      </c>
      <c r="T435" s="344"/>
      <c r="U435" s="375"/>
      <c r="V435" s="221"/>
    </row>
    <row r="436" spans="1:24" ht="15">
      <c r="A436" s="395" t="s">
        <v>341</v>
      </c>
      <c r="B436" s="340"/>
      <c r="C436" s="341"/>
      <c r="D436" s="790">
        <v>0.40277777777777779</v>
      </c>
      <c r="E436" s="791"/>
      <c r="F436" s="788">
        <f>D436+"0:60"</f>
        <v>0.44444444444444448</v>
      </c>
      <c r="G436" s="789"/>
      <c r="H436" s="788">
        <f>F436+"0:60"</f>
        <v>0.48611111111111116</v>
      </c>
      <c r="I436" s="789"/>
      <c r="J436" s="788">
        <f>H436+"0:60"</f>
        <v>0.52777777777777779</v>
      </c>
      <c r="K436" s="789"/>
      <c r="L436" s="788">
        <f>J436+"0:60"</f>
        <v>0.56944444444444442</v>
      </c>
      <c r="M436" s="789"/>
      <c r="N436" s="786" t="s">
        <v>82</v>
      </c>
      <c r="O436" s="787"/>
      <c r="P436" s="786" t="s">
        <v>82</v>
      </c>
      <c r="Q436" s="787"/>
      <c r="R436" s="342" t="s">
        <v>15</v>
      </c>
      <c r="S436" s="343"/>
      <c r="T436" s="344"/>
      <c r="U436" s="345"/>
      <c r="V436" s="220"/>
    </row>
    <row r="437" spans="1:24" ht="15">
      <c r="A437" s="385"/>
      <c r="B437" s="347"/>
      <c r="C437" s="348" t="s">
        <v>143</v>
      </c>
      <c r="D437" s="349"/>
      <c r="E437" s="399"/>
      <c r="F437" s="349"/>
      <c r="G437" s="399"/>
      <c r="H437" s="349"/>
      <c r="I437" s="399"/>
      <c r="J437" s="349"/>
      <c r="K437" s="399"/>
      <c r="L437" s="349"/>
      <c r="M437" s="399"/>
      <c r="N437" s="349"/>
      <c r="O437" s="399"/>
      <c r="P437" s="349"/>
      <c r="Q437" s="399"/>
      <c r="R437" s="352" t="s">
        <v>14</v>
      </c>
      <c r="S437" s="353">
        <f>J437</f>
        <v>0</v>
      </c>
      <c r="T437" s="354"/>
      <c r="U437" s="355"/>
      <c r="V437" s="220"/>
    </row>
    <row r="438" spans="1:24" ht="15">
      <c r="A438" s="356"/>
      <c r="B438" s="357">
        <v>46145</v>
      </c>
      <c r="C438" s="358" t="s">
        <v>80</v>
      </c>
      <c r="D438" s="380"/>
      <c r="E438" s="381"/>
      <c r="F438" s="359"/>
      <c r="G438" s="381"/>
      <c r="H438" s="380"/>
      <c r="I438" s="381"/>
      <c r="J438" s="359"/>
      <c r="K438" s="381"/>
      <c r="L438" s="359"/>
      <c r="M438" s="360"/>
      <c r="N438" s="359"/>
      <c r="O438" s="361"/>
      <c r="P438" s="359"/>
      <c r="Q438" s="361"/>
      <c r="R438" s="362" t="s">
        <v>223</v>
      </c>
      <c r="S438" s="363">
        <f>E437</f>
        <v>0</v>
      </c>
      <c r="T438" s="364"/>
      <c r="U438" s="365"/>
      <c r="V438" s="220">
        <f>7-(COUNTIF(D436:Q436,"-"))</f>
        <v>5</v>
      </c>
      <c r="X438" s="216">
        <f>X434+V438</f>
        <v>309</v>
      </c>
    </row>
    <row r="439" spans="1:24" ht="15">
      <c r="A439" s="366"/>
      <c r="B439" s="367" t="str">
        <f>TEXT(B438,"aaa")</f>
        <v>日</v>
      </c>
      <c r="C439" s="368"/>
      <c r="D439" s="782">
        <f>I437</f>
        <v>0</v>
      </c>
      <c r="E439" s="783"/>
      <c r="F439" s="782">
        <f>K437</f>
        <v>0</v>
      </c>
      <c r="G439" s="783"/>
      <c r="H439" s="782">
        <f>D437</f>
        <v>0</v>
      </c>
      <c r="I439" s="783"/>
      <c r="J439" s="782">
        <f>F437</f>
        <v>0</v>
      </c>
      <c r="K439" s="783"/>
      <c r="L439" s="782">
        <f>H437</f>
        <v>0</v>
      </c>
      <c r="M439" s="783"/>
      <c r="N439" s="784"/>
      <c r="O439" s="785"/>
      <c r="P439" s="784"/>
      <c r="Q439" s="785"/>
      <c r="R439" s="373" t="s">
        <v>12</v>
      </c>
      <c r="S439" s="374">
        <f>G437</f>
        <v>0</v>
      </c>
      <c r="T439" s="344"/>
      <c r="U439" s="375"/>
      <c r="V439" s="221"/>
    </row>
    <row r="440" spans="1:24" ht="15">
      <c r="A440" s="395" t="s">
        <v>341</v>
      </c>
      <c r="B440" s="340"/>
      <c r="C440" s="341"/>
      <c r="D440" s="819">
        <v>0.40277777777777779</v>
      </c>
      <c r="E440" s="820"/>
      <c r="F440" s="821">
        <f>D440+"0:60"</f>
        <v>0.44444444444444448</v>
      </c>
      <c r="G440" s="822"/>
      <c r="H440" s="821">
        <f>F440+"0:60"</f>
        <v>0.48611111111111116</v>
      </c>
      <c r="I440" s="822"/>
      <c r="J440" s="821">
        <f>H440+"0:60"</f>
        <v>0.52777777777777779</v>
      </c>
      <c r="K440" s="822"/>
      <c r="L440" s="788">
        <f>J440+"0:60"</f>
        <v>0.56944444444444442</v>
      </c>
      <c r="M440" s="789"/>
      <c r="N440" s="792" t="s">
        <v>82</v>
      </c>
      <c r="O440" s="793"/>
      <c r="P440" s="792" t="s">
        <v>82</v>
      </c>
      <c r="Q440" s="793"/>
      <c r="R440" s="707" t="s">
        <v>15</v>
      </c>
      <c r="S440" s="708"/>
      <c r="T440" s="709"/>
      <c r="U440" s="375"/>
      <c r="V440" s="220"/>
    </row>
    <row r="441" spans="1:24" ht="15">
      <c r="A441" s="346"/>
      <c r="B441" s="347"/>
      <c r="C441" s="348" t="s">
        <v>143</v>
      </c>
      <c r="D441" s="349"/>
      <c r="E441" s="399"/>
      <c r="F441" s="349"/>
      <c r="G441" s="399"/>
      <c r="H441" s="349"/>
      <c r="I441" s="399"/>
      <c r="J441" s="349"/>
      <c r="K441" s="399"/>
      <c r="L441" s="349"/>
      <c r="M441" s="399"/>
      <c r="N441" s="349"/>
      <c r="O441" s="399"/>
      <c r="P441" s="349"/>
      <c r="Q441" s="399"/>
      <c r="R441" s="352" t="s">
        <v>14</v>
      </c>
      <c r="S441" s="353">
        <f>K441</f>
        <v>0</v>
      </c>
      <c r="T441" s="354"/>
      <c r="U441" s="355"/>
      <c r="V441" s="220"/>
    </row>
    <row r="442" spans="1:24" ht="15">
      <c r="A442" s="356"/>
      <c r="B442" s="357">
        <v>46146</v>
      </c>
      <c r="C442" s="358" t="s">
        <v>782</v>
      </c>
      <c r="D442" s="380"/>
      <c r="E442" s="381"/>
      <c r="F442" s="359"/>
      <c r="G442" s="381"/>
      <c r="H442" s="380"/>
      <c r="I442" s="381"/>
      <c r="J442" s="380"/>
      <c r="K442" s="381"/>
      <c r="L442" s="359"/>
      <c r="M442" s="360"/>
      <c r="N442" s="359"/>
      <c r="O442" s="361"/>
      <c r="P442" s="359"/>
      <c r="Q442" s="361"/>
      <c r="R442" s="362" t="s">
        <v>223</v>
      </c>
      <c r="S442" s="363">
        <f>L441</f>
        <v>0</v>
      </c>
      <c r="T442" s="364"/>
      <c r="U442" s="365"/>
      <c r="V442" s="220">
        <f>7-(COUNTIF(D440:Q440,"-"))</f>
        <v>5</v>
      </c>
      <c r="X442" s="216">
        <f>X438+V442</f>
        <v>314</v>
      </c>
    </row>
    <row r="443" spans="1:24" ht="15">
      <c r="A443" s="366"/>
      <c r="B443" s="367" t="str">
        <f>TEXT(B442,"aaa")</f>
        <v>月</v>
      </c>
      <c r="C443" s="368"/>
      <c r="D443" s="369">
        <f>I441</f>
        <v>0</v>
      </c>
      <c r="E443" s="370">
        <f>I441</f>
        <v>0</v>
      </c>
      <c r="F443" s="369">
        <f>J441</f>
        <v>0</v>
      </c>
      <c r="G443" s="370">
        <f>E441</f>
        <v>0</v>
      </c>
      <c r="H443" s="369">
        <f>D441</f>
        <v>0</v>
      </c>
      <c r="I443" s="370">
        <f>M441</f>
        <v>0</v>
      </c>
      <c r="J443" s="369">
        <f>F441</f>
        <v>0</v>
      </c>
      <c r="K443" s="370">
        <f>J443</f>
        <v>0</v>
      </c>
      <c r="L443" s="371">
        <f>H441</f>
        <v>0</v>
      </c>
      <c r="M443" s="372">
        <f>H441</f>
        <v>0</v>
      </c>
      <c r="N443" s="784"/>
      <c r="O443" s="785"/>
      <c r="P443" s="784"/>
      <c r="Q443" s="785"/>
      <c r="R443" s="373" t="s">
        <v>226</v>
      </c>
      <c r="S443" s="374">
        <f>G441</f>
        <v>0</v>
      </c>
      <c r="T443" s="344"/>
      <c r="U443" s="375"/>
      <c r="V443" s="221"/>
    </row>
    <row r="444" spans="1:24" ht="15">
      <c r="A444" s="395" t="s">
        <v>341</v>
      </c>
      <c r="B444" s="340"/>
      <c r="C444" s="341"/>
      <c r="D444" s="790">
        <v>0.40277777777777779</v>
      </c>
      <c r="E444" s="791"/>
      <c r="F444" s="788">
        <f>D444+"0:60"</f>
        <v>0.44444444444444448</v>
      </c>
      <c r="G444" s="789"/>
      <c r="H444" s="788">
        <f>F444+"0:60"</f>
        <v>0.48611111111111116</v>
      </c>
      <c r="I444" s="789"/>
      <c r="J444" s="788">
        <f>H444+"0:60"</f>
        <v>0.52777777777777779</v>
      </c>
      <c r="K444" s="789"/>
      <c r="L444" s="788">
        <f>J444+"0:60"</f>
        <v>0.56944444444444442</v>
      </c>
      <c r="M444" s="789"/>
      <c r="N444" s="792" t="s">
        <v>82</v>
      </c>
      <c r="O444" s="793"/>
      <c r="P444" s="792" t="s">
        <v>82</v>
      </c>
      <c r="Q444" s="793"/>
      <c r="R444" s="342" t="s">
        <v>15</v>
      </c>
      <c r="S444" s="343"/>
      <c r="T444" s="344"/>
      <c r="U444" s="345"/>
      <c r="V444" s="220"/>
    </row>
    <row r="445" spans="1:24" ht="15">
      <c r="A445" s="346"/>
      <c r="B445" s="347"/>
      <c r="C445" s="348" t="s">
        <v>143</v>
      </c>
      <c r="D445" s="349"/>
      <c r="E445" s="399"/>
      <c r="F445" s="349"/>
      <c r="G445" s="399"/>
      <c r="H445" s="349"/>
      <c r="I445" s="399"/>
      <c r="J445" s="349"/>
      <c r="K445" s="399"/>
      <c r="L445" s="349"/>
      <c r="M445" s="399"/>
      <c r="N445" s="349"/>
      <c r="O445" s="399"/>
      <c r="P445" s="349"/>
      <c r="Q445" s="399"/>
      <c r="R445" s="352" t="s">
        <v>14</v>
      </c>
      <c r="S445" s="353">
        <f>K445</f>
        <v>0</v>
      </c>
      <c r="T445" s="354"/>
      <c r="U445" s="355"/>
      <c r="V445" s="220"/>
    </row>
    <row r="446" spans="1:24" ht="15">
      <c r="A446" s="929" t="s">
        <v>783</v>
      </c>
      <c r="B446" s="357">
        <v>46147</v>
      </c>
      <c r="C446" s="379" t="s">
        <v>142</v>
      </c>
      <c r="D446" s="380"/>
      <c r="E446" s="381"/>
      <c r="F446" s="359"/>
      <c r="G446" s="381"/>
      <c r="H446" s="380"/>
      <c r="I446" s="381"/>
      <c r="J446" s="380"/>
      <c r="K446" s="381"/>
      <c r="L446" s="359"/>
      <c r="M446" s="360"/>
      <c r="N446" s="359"/>
      <c r="O446" s="361"/>
      <c r="P446" s="359"/>
      <c r="Q446" s="361"/>
      <c r="R446" s="362" t="s">
        <v>223</v>
      </c>
      <c r="S446" s="363">
        <f>L445</f>
        <v>0</v>
      </c>
      <c r="T446" s="364"/>
      <c r="U446" s="365"/>
      <c r="V446" s="220">
        <f>7-(COUNTIF(D444:Q444,"-"))</f>
        <v>5</v>
      </c>
      <c r="X446" s="216">
        <f>X442+V446</f>
        <v>319</v>
      </c>
    </row>
    <row r="447" spans="1:24" ht="15">
      <c r="A447" s="366"/>
      <c r="B447" s="367" t="str">
        <f>TEXT(B446,"aaa")</f>
        <v>火</v>
      </c>
      <c r="C447" s="368"/>
      <c r="D447" s="369">
        <f>I445</f>
        <v>0</v>
      </c>
      <c r="E447" s="370">
        <f>I445</f>
        <v>0</v>
      </c>
      <c r="F447" s="369">
        <f>J445</f>
        <v>0</v>
      </c>
      <c r="G447" s="370">
        <f>E445</f>
        <v>0</v>
      </c>
      <c r="H447" s="369">
        <f>D445</f>
        <v>0</v>
      </c>
      <c r="I447" s="370">
        <f>M445</f>
        <v>0</v>
      </c>
      <c r="J447" s="369">
        <f>F445</f>
        <v>0</v>
      </c>
      <c r="K447" s="370">
        <f>J447</f>
        <v>0</v>
      </c>
      <c r="L447" s="371">
        <f>H445</f>
        <v>0</v>
      </c>
      <c r="M447" s="372">
        <f>H445</f>
        <v>0</v>
      </c>
      <c r="N447" s="784"/>
      <c r="O447" s="785"/>
      <c r="P447" s="784"/>
      <c r="Q447" s="785"/>
      <c r="R447" s="373" t="s">
        <v>226</v>
      </c>
      <c r="S447" s="374">
        <f>G445</f>
        <v>0</v>
      </c>
      <c r="T447" s="344"/>
      <c r="U447" s="375"/>
      <c r="V447" s="221"/>
    </row>
    <row r="448" spans="1:24" ht="15">
      <c r="A448" s="395" t="s">
        <v>341</v>
      </c>
      <c r="B448" s="340"/>
      <c r="C448" s="341"/>
      <c r="D448" s="790">
        <v>0.40277777777777779</v>
      </c>
      <c r="E448" s="791"/>
      <c r="F448" s="788">
        <f>D448+"0:60"</f>
        <v>0.44444444444444448</v>
      </c>
      <c r="G448" s="789"/>
      <c r="H448" s="788">
        <f>F448+"0:60"</f>
        <v>0.48611111111111116</v>
      </c>
      <c r="I448" s="789"/>
      <c r="J448" s="788">
        <f>H448+"0:60"</f>
        <v>0.52777777777777779</v>
      </c>
      <c r="K448" s="789"/>
      <c r="L448" s="788">
        <f>J448+"0:60"</f>
        <v>0.56944444444444442</v>
      </c>
      <c r="M448" s="789"/>
      <c r="N448" s="786" t="s">
        <v>82</v>
      </c>
      <c r="O448" s="787"/>
      <c r="P448" s="786" t="s">
        <v>82</v>
      </c>
      <c r="Q448" s="787"/>
      <c r="R448" s="342" t="s">
        <v>15</v>
      </c>
      <c r="S448" s="343"/>
      <c r="T448" s="344"/>
      <c r="U448" s="345"/>
      <c r="V448" s="220"/>
    </row>
    <row r="449" spans="1:24" ht="15">
      <c r="A449" s="346"/>
      <c r="B449" s="347"/>
      <c r="C449" s="348" t="s">
        <v>143</v>
      </c>
      <c r="D449" s="349"/>
      <c r="E449" s="399"/>
      <c r="F449" s="349"/>
      <c r="G449" s="399"/>
      <c r="H449" s="349"/>
      <c r="I449" s="399"/>
      <c r="J449" s="349"/>
      <c r="K449" s="399"/>
      <c r="L449" s="349"/>
      <c r="M449" s="399"/>
      <c r="N449" s="349"/>
      <c r="O449" s="399"/>
      <c r="P449" s="349"/>
      <c r="Q449" s="399"/>
      <c r="R449" s="352" t="s">
        <v>14</v>
      </c>
      <c r="S449" s="353">
        <f>K449</f>
        <v>0</v>
      </c>
      <c r="T449" s="354"/>
      <c r="U449" s="355"/>
      <c r="V449" s="220"/>
    </row>
    <row r="450" spans="1:24" ht="15">
      <c r="A450" s="929" t="s">
        <v>783</v>
      </c>
      <c r="B450" s="357">
        <v>46147</v>
      </c>
      <c r="C450" s="358" t="s">
        <v>10</v>
      </c>
      <c r="D450" s="380"/>
      <c r="E450" s="381"/>
      <c r="F450" s="359"/>
      <c r="G450" s="381"/>
      <c r="H450" s="380"/>
      <c r="I450" s="381"/>
      <c r="J450" s="380"/>
      <c r="K450" s="381"/>
      <c r="L450" s="359"/>
      <c r="M450" s="360"/>
      <c r="N450" s="359"/>
      <c r="O450" s="361"/>
      <c r="P450" s="359"/>
      <c r="Q450" s="361"/>
      <c r="R450" s="362" t="s">
        <v>223</v>
      </c>
      <c r="S450" s="363">
        <f>L449</f>
        <v>0</v>
      </c>
      <c r="T450" s="364"/>
      <c r="U450" s="365"/>
      <c r="V450" s="220">
        <f>7-(COUNTIF(D448:Q448,"-"))</f>
        <v>5</v>
      </c>
      <c r="X450" s="216">
        <f>X446+V450</f>
        <v>324</v>
      </c>
    </row>
    <row r="451" spans="1:24" ht="15">
      <c r="A451" s="366"/>
      <c r="B451" s="367" t="str">
        <f>TEXT(B450,"aaa")</f>
        <v>火</v>
      </c>
      <c r="C451" s="368"/>
      <c r="D451" s="369">
        <f>I449</f>
        <v>0</v>
      </c>
      <c r="E451" s="370">
        <f>I449</f>
        <v>0</v>
      </c>
      <c r="F451" s="369">
        <f>J449</f>
        <v>0</v>
      </c>
      <c r="G451" s="370">
        <f>E449</f>
        <v>0</v>
      </c>
      <c r="H451" s="369">
        <f>D449</f>
        <v>0</v>
      </c>
      <c r="I451" s="370">
        <f>M449</f>
        <v>0</v>
      </c>
      <c r="J451" s="369">
        <f>F449</f>
        <v>0</v>
      </c>
      <c r="K451" s="370">
        <f>J451</f>
        <v>0</v>
      </c>
      <c r="L451" s="371">
        <f>H449</f>
        <v>0</v>
      </c>
      <c r="M451" s="372">
        <f>H449</f>
        <v>0</v>
      </c>
      <c r="N451" s="784"/>
      <c r="O451" s="785"/>
      <c r="P451" s="784"/>
      <c r="Q451" s="785"/>
      <c r="R451" s="373" t="s">
        <v>226</v>
      </c>
      <c r="S451" s="374">
        <f>G449</f>
        <v>0</v>
      </c>
      <c r="T451" s="344"/>
      <c r="U451" s="375"/>
      <c r="V451" s="221"/>
    </row>
    <row r="452" spans="1:24" ht="15">
      <c r="A452" s="395" t="s">
        <v>341</v>
      </c>
      <c r="B452" s="340"/>
      <c r="C452" s="341"/>
      <c r="D452" s="790">
        <v>0.40277777777777779</v>
      </c>
      <c r="E452" s="791"/>
      <c r="F452" s="788">
        <f>D452+"0:60"</f>
        <v>0.44444444444444448</v>
      </c>
      <c r="G452" s="789"/>
      <c r="H452" s="788">
        <f>F452+"0:60"</f>
        <v>0.48611111111111116</v>
      </c>
      <c r="I452" s="789"/>
      <c r="J452" s="788">
        <f>H452+"0:60"</f>
        <v>0.52777777777777779</v>
      </c>
      <c r="K452" s="789"/>
      <c r="L452" s="788">
        <f>J452+"0:60"</f>
        <v>0.56944444444444442</v>
      </c>
      <c r="M452" s="789"/>
      <c r="N452" s="792" t="s">
        <v>82</v>
      </c>
      <c r="O452" s="793"/>
      <c r="P452" s="792" t="s">
        <v>82</v>
      </c>
      <c r="Q452" s="793"/>
      <c r="R452" s="342" t="s">
        <v>15</v>
      </c>
      <c r="S452" s="343"/>
      <c r="T452" s="344"/>
      <c r="U452" s="345"/>
      <c r="V452" s="220"/>
    </row>
    <row r="453" spans="1:24" ht="15">
      <c r="A453" s="346"/>
      <c r="B453" s="347"/>
      <c r="C453" s="348" t="s">
        <v>143</v>
      </c>
      <c r="D453" s="349"/>
      <c r="E453" s="399"/>
      <c r="F453" s="349"/>
      <c r="G453" s="399"/>
      <c r="H453" s="349"/>
      <c r="I453" s="399"/>
      <c r="J453" s="349"/>
      <c r="K453" s="399"/>
      <c r="L453" s="349"/>
      <c r="M453" s="399"/>
      <c r="N453" s="349"/>
      <c r="O453" s="399"/>
      <c r="P453" s="349"/>
      <c r="Q453" s="399"/>
      <c r="R453" s="352" t="s">
        <v>14</v>
      </c>
      <c r="S453" s="353">
        <f>K453</f>
        <v>0</v>
      </c>
      <c r="T453" s="354"/>
      <c r="U453" s="355"/>
      <c r="V453" s="220"/>
    </row>
    <row r="454" spans="1:24" ht="15">
      <c r="A454" s="929" t="s">
        <v>783</v>
      </c>
      <c r="B454" s="357">
        <v>46148</v>
      </c>
      <c r="C454" s="379" t="s">
        <v>142</v>
      </c>
      <c r="D454" s="380"/>
      <c r="E454" s="381"/>
      <c r="F454" s="359"/>
      <c r="G454" s="381"/>
      <c r="H454" s="380"/>
      <c r="I454" s="381"/>
      <c r="J454" s="380"/>
      <c r="K454" s="381"/>
      <c r="L454" s="359"/>
      <c r="M454" s="360"/>
      <c r="N454" s="359"/>
      <c r="O454" s="361"/>
      <c r="P454" s="359"/>
      <c r="Q454" s="361"/>
      <c r="R454" s="362" t="s">
        <v>223</v>
      </c>
      <c r="S454" s="363">
        <f>L453</f>
        <v>0</v>
      </c>
      <c r="T454" s="364"/>
      <c r="U454" s="365"/>
      <c r="V454" s="220">
        <f>7-(COUNTIF(D452:Q452,"-"))</f>
        <v>5</v>
      </c>
      <c r="X454" s="216">
        <f>X450+V454</f>
        <v>329</v>
      </c>
    </row>
    <row r="455" spans="1:24" ht="15">
      <c r="A455" s="366"/>
      <c r="B455" s="367" t="str">
        <f>TEXT(B454,"aaa")</f>
        <v>水</v>
      </c>
      <c r="C455" s="368"/>
      <c r="D455" s="369">
        <f>I453</f>
        <v>0</v>
      </c>
      <c r="E455" s="370">
        <f>I453</f>
        <v>0</v>
      </c>
      <c r="F455" s="369">
        <f>J453</f>
        <v>0</v>
      </c>
      <c r="G455" s="370">
        <f>E453</f>
        <v>0</v>
      </c>
      <c r="H455" s="369">
        <f>D453</f>
        <v>0</v>
      </c>
      <c r="I455" s="370">
        <f>M453</f>
        <v>0</v>
      </c>
      <c r="J455" s="369">
        <f>F453</f>
        <v>0</v>
      </c>
      <c r="K455" s="370">
        <f>J455</f>
        <v>0</v>
      </c>
      <c r="L455" s="371">
        <f>H453</f>
        <v>0</v>
      </c>
      <c r="M455" s="372">
        <f>H453</f>
        <v>0</v>
      </c>
      <c r="N455" s="784"/>
      <c r="O455" s="785"/>
      <c r="P455" s="784"/>
      <c r="Q455" s="785"/>
      <c r="R455" s="373" t="s">
        <v>226</v>
      </c>
      <c r="S455" s="374">
        <f>G453</f>
        <v>0</v>
      </c>
      <c r="T455" s="344"/>
      <c r="U455" s="375"/>
      <c r="V455" s="221"/>
    </row>
    <row r="456" spans="1:24" ht="15">
      <c r="A456" s="395" t="s">
        <v>341</v>
      </c>
      <c r="B456" s="340"/>
      <c r="C456" s="341"/>
      <c r="D456" s="790">
        <v>0.40277777777777779</v>
      </c>
      <c r="E456" s="791"/>
      <c r="F456" s="788">
        <f>D456+"0:60"</f>
        <v>0.44444444444444448</v>
      </c>
      <c r="G456" s="789"/>
      <c r="H456" s="788">
        <f>F456+"0:60"</f>
        <v>0.48611111111111116</v>
      </c>
      <c r="I456" s="789"/>
      <c r="J456" s="788">
        <f>H456+"0:60"</f>
        <v>0.52777777777777779</v>
      </c>
      <c r="K456" s="789"/>
      <c r="L456" s="788">
        <f>J456+"0:60"</f>
        <v>0.56944444444444442</v>
      </c>
      <c r="M456" s="789"/>
      <c r="N456" s="786" t="s">
        <v>82</v>
      </c>
      <c r="O456" s="787"/>
      <c r="P456" s="786" t="s">
        <v>82</v>
      </c>
      <c r="Q456" s="787"/>
      <c r="R456" s="342" t="s">
        <v>15</v>
      </c>
      <c r="S456" s="343"/>
      <c r="T456" s="344"/>
      <c r="U456" s="345"/>
      <c r="V456" s="220"/>
    </row>
    <row r="457" spans="1:24" ht="15">
      <c r="A457" s="346"/>
      <c r="B457" s="347"/>
      <c r="C457" s="348" t="s">
        <v>143</v>
      </c>
      <c r="D457" s="349"/>
      <c r="E457" s="399"/>
      <c r="F457" s="349"/>
      <c r="G457" s="399"/>
      <c r="H457" s="349"/>
      <c r="I457" s="399"/>
      <c r="J457" s="349"/>
      <c r="K457" s="399"/>
      <c r="L457" s="349"/>
      <c r="M457" s="399"/>
      <c r="N457" s="349"/>
      <c r="O457" s="399"/>
      <c r="P457" s="349"/>
      <c r="Q457" s="399"/>
      <c r="R457" s="352" t="s">
        <v>14</v>
      </c>
      <c r="S457" s="353">
        <f>K457</f>
        <v>0</v>
      </c>
      <c r="T457" s="354"/>
      <c r="U457" s="355"/>
      <c r="V457" s="220"/>
    </row>
    <row r="458" spans="1:24" ht="15">
      <c r="A458" s="929" t="s">
        <v>783</v>
      </c>
      <c r="B458" s="357">
        <v>46148</v>
      </c>
      <c r="C458" s="358" t="s">
        <v>10</v>
      </c>
      <c r="D458" s="380"/>
      <c r="E458" s="381"/>
      <c r="F458" s="359"/>
      <c r="G458" s="381"/>
      <c r="H458" s="380"/>
      <c r="I458" s="381"/>
      <c r="J458" s="380"/>
      <c r="K458" s="381"/>
      <c r="L458" s="359"/>
      <c r="M458" s="360"/>
      <c r="N458" s="359"/>
      <c r="O458" s="361"/>
      <c r="P458" s="359"/>
      <c r="Q458" s="361"/>
      <c r="R458" s="362" t="s">
        <v>223</v>
      </c>
      <c r="S458" s="363">
        <f>L457</f>
        <v>0</v>
      </c>
      <c r="T458" s="364"/>
      <c r="U458" s="365"/>
      <c r="V458" s="220">
        <f>7-(COUNTIF(D456:Q456,"-"))</f>
        <v>5</v>
      </c>
      <c r="X458" s="216">
        <f>X454+V458</f>
        <v>334</v>
      </c>
    </row>
    <row r="459" spans="1:24" ht="15">
      <c r="A459" s="366"/>
      <c r="B459" s="367" t="str">
        <f>TEXT(B458,"aaa")</f>
        <v>水</v>
      </c>
      <c r="C459" s="368"/>
      <c r="D459" s="369">
        <f>I457</f>
        <v>0</v>
      </c>
      <c r="E459" s="370">
        <f>I457</f>
        <v>0</v>
      </c>
      <c r="F459" s="369">
        <f>J457</f>
        <v>0</v>
      </c>
      <c r="G459" s="370">
        <f>E457</f>
        <v>0</v>
      </c>
      <c r="H459" s="369">
        <f>D457</f>
        <v>0</v>
      </c>
      <c r="I459" s="370">
        <f>M457</f>
        <v>0</v>
      </c>
      <c r="J459" s="369">
        <f>F457</f>
        <v>0</v>
      </c>
      <c r="K459" s="370">
        <f>J459</f>
        <v>0</v>
      </c>
      <c r="L459" s="371">
        <f>H457</f>
        <v>0</v>
      </c>
      <c r="M459" s="372">
        <f>H457</f>
        <v>0</v>
      </c>
      <c r="N459" s="784"/>
      <c r="O459" s="785"/>
      <c r="P459" s="784"/>
      <c r="Q459" s="785"/>
      <c r="R459" s="373" t="s">
        <v>226</v>
      </c>
      <c r="S459" s="374">
        <f>G457</f>
        <v>0</v>
      </c>
      <c r="T459" s="344"/>
      <c r="U459" s="375"/>
      <c r="V459" s="221"/>
    </row>
    <row r="460" spans="1:24" ht="15">
      <c r="A460" s="395" t="s">
        <v>341</v>
      </c>
      <c r="B460" s="340"/>
      <c r="C460" s="341"/>
      <c r="D460" s="819">
        <v>0.40277777777777779</v>
      </c>
      <c r="E460" s="820"/>
      <c r="F460" s="821">
        <f>D460+"0:60"</f>
        <v>0.44444444444444448</v>
      </c>
      <c r="G460" s="822"/>
      <c r="H460" s="821">
        <f>F460+"0:60"</f>
        <v>0.48611111111111116</v>
      </c>
      <c r="I460" s="822"/>
      <c r="J460" s="821">
        <f>H460+"0:60"</f>
        <v>0.52777777777777779</v>
      </c>
      <c r="K460" s="822"/>
      <c r="L460" s="788">
        <f>J460+"0:60"</f>
        <v>0.56944444444444442</v>
      </c>
      <c r="M460" s="789"/>
      <c r="N460" s="792" t="s">
        <v>82</v>
      </c>
      <c r="O460" s="793"/>
      <c r="P460" s="792" t="s">
        <v>82</v>
      </c>
      <c r="Q460" s="793"/>
      <c r="R460" s="707" t="s">
        <v>15</v>
      </c>
      <c r="S460" s="708"/>
      <c r="T460" s="709"/>
      <c r="U460" s="375"/>
      <c r="V460" s="220"/>
    </row>
    <row r="461" spans="1:24" ht="15">
      <c r="A461" s="346"/>
      <c r="B461" s="347"/>
      <c r="C461" s="348" t="s">
        <v>143</v>
      </c>
      <c r="D461" s="349"/>
      <c r="E461" s="399"/>
      <c r="F461" s="349"/>
      <c r="G461" s="399"/>
      <c r="H461" s="349"/>
      <c r="I461" s="399"/>
      <c r="J461" s="349"/>
      <c r="K461" s="399"/>
      <c r="L461" s="349"/>
      <c r="M461" s="399"/>
      <c r="N461" s="349"/>
      <c r="O461" s="399"/>
      <c r="P461" s="349"/>
      <c r="Q461" s="399"/>
      <c r="R461" s="352" t="s">
        <v>14</v>
      </c>
      <c r="S461" s="353">
        <f>K461</f>
        <v>0</v>
      </c>
      <c r="T461" s="354"/>
      <c r="U461" s="355"/>
      <c r="V461" s="220"/>
    </row>
    <row r="462" spans="1:24" ht="15">
      <c r="A462" s="356"/>
      <c r="B462" s="357">
        <v>46148</v>
      </c>
      <c r="C462" s="358" t="s">
        <v>141</v>
      </c>
      <c r="D462" s="380"/>
      <c r="E462" s="381"/>
      <c r="F462" s="359"/>
      <c r="G462" s="381"/>
      <c r="H462" s="380"/>
      <c r="I462" s="381"/>
      <c r="J462" s="380"/>
      <c r="K462" s="381"/>
      <c r="L462" s="359"/>
      <c r="M462" s="360"/>
      <c r="N462" s="359"/>
      <c r="O462" s="361"/>
      <c r="P462" s="359"/>
      <c r="Q462" s="361"/>
      <c r="R462" s="362" t="s">
        <v>223</v>
      </c>
      <c r="S462" s="363">
        <f>L461</f>
        <v>0</v>
      </c>
      <c r="T462" s="364"/>
      <c r="U462" s="365"/>
      <c r="V462" s="220">
        <f>7-(COUNTIF(D460:Q460,"-"))</f>
        <v>5</v>
      </c>
      <c r="X462" s="216">
        <f>X458+V462</f>
        <v>339</v>
      </c>
    </row>
    <row r="463" spans="1:24" ht="15">
      <c r="A463" s="366"/>
      <c r="B463" s="367" t="str">
        <f>TEXT(B462,"aaa")</f>
        <v>水</v>
      </c>
      <c r="C463" s="368"/>
      <c r="D463" s="369">
        <f>I461</f>
        <v>0</v>
      </c>
      <c r="E463" s="370">
        <f>I461</f>
        <v>0</v>
      </c>
      <c r="F463" s="369">
        <f>J461</f>
        <v>0</v>
      </c>
      <c r="G463" s="370">
        <f>E461</f>
        <v>0</v>
      </c>
      <c r="H463" s="369">
        <f>D461</f>
        <v>0</v>
      </c>
      <c r="I463" s="370">
        <f>M461</f>
        <v>0</v>
      </c>
      <c r="J463" s="369">
        <f>F461</f>
        <v>0</v>
      </c>
      <c r="K463" s="370">
        <f>J463</f>
        <v>0</v>
      </c>
      <c r="L463" s="371">
        <f>H461</f>
        <v>0</v>
      </c>
      <c r="M463" s="372">
        <f>H461</f>
        <v>0</v>
      </c>
      <c r="N463" s="784"/>
      <c r="O463" s="785"/>
      <c r="P463" s="784"/>
      <c r="Q463" s="785"/>
      <c r="R463" s="373" t="s">
        <v>226</v>
      </c>
      <c r="S463" s="374">
        <f>G461</f>
        <v>0</v>
      </c>
      <c r="T463" s="344"/>
      <c r="U463" s="375"/>
      <c r="V463" s="221"/>
    </row>
    <row r="464" spans="1:24" ht="15">
      <c r="A464" s="395" t="s">
        <v>341</v>
      </c>
      <c r="B464" s="340"/>
      <c r="C464" s="341"/>
      <c r="D464" s="819">
        <v>0.40277777777777779</v>
      </c>
      <c r="E464" s="820"/>
      <c r="F464" s="821">
        <f>D464+"0:60"</f>
        <v>0.44444444444444448</v>
      </c>
      <c r="G464" s="822"/>
      <c r="H464" s="821">
        <f>F464+"0:60"</f>
        <v>0.48611111111111116</v>
      </c>
      <c r="I464" s="822"/>
      <c r="J464" s="821">
        <f>H464+"0:60"</f>
        <v>0.52777777777777779</v>
      </c>
      <c r="K464" s="822"/>
      <c r="L464" s="788">
        <f>J464+"0:60"</f>
        <v>0.56944444444444442</v>
      </c>
      <c r="M464" s="789"/>
      <c r="N464" s="792" t="s">
        <v>82</v>
      </c>
      <c r="O464" s="793"/>
      <c r="P464" s="792" t="s">
        <v>82</v>
      </c>
      <c r="Q464" s="793"/>
      <c r="R464" s="707" t="s">
        <v>15</v>
      </c>
      <c r="S464" s="708"/>
      <c r="T464" s="709"/>
      <c r="U464" s="375"/>
      <c r="V464" s="220"/>
    </row>
    <row r="465" spans="1:24" ht="15">
      <c r="A465" s="346"/>
      <c r="B465" s="347"/>
      <c r="C465" s="348" t="s">
        <v>143</v>
      </c>
      <c r="D465" s="349"/>
      <c r="E465" s="399"/>
      <c r="F465" s="349"/>
      <c r="G465" s="399"/>
      <c r="H465" s="349"/>
      <c r="I465" s="399"/>
      <c r="J465" s="349"/>
      <c r="K465" s="399"/>
      <c r="L465" s="349"/>
      <c r="M465" s="399"/>
      <c r="N465" s="349"/>
      <c r="O465" s="399"/>
      <c r="P465" s="349"/>
      <c r="Q465" s="399"/>
      <c r="R465" s="352" t="s">
        <v>14</v>
      </c>
      <c r="S465" s="353">
        <f>K465</f>
        <v>0</v>
      </c>
      <c r="T465" s="354"/>
      <c r="U465" s="355"/>
      <c r="V465" s="220"/>
    </row>
    <row r="466" spans="1:24" ht="15">
      <c r="A466" s="356"/>
      <c r="B466" s="357">
        <v>46148</v>
      </c>
      <c r="C466" s="358" t="s">
        <v>387</v>
      </c>
      <c r="D466" s="380"/>
      <c r="E466" s="381"/>
      <c r="F466" s="359"/>
      <c r="G466" s="381"/>
      <c r="H466" s="380"/>
      <c r="I466" s="381"/>
      <c r="J466" s="380"/>
      <c r="K466" s="381"/>
      <c r="L466" s="359"/>
      <c r="M466" s="360"/>
      <c r="N466" s="359"/>
      <c r="O466" s="361"/>
      <c r="P466" s="359"/>
      <c r="Q466" s="361"/>
      <c r="R466" s="362" t="s">
        <v>223</v>
      </c>
      <c r="S466" s="363">
        <f>L465</f>
        <v>0</v>
      </c>
      <c r="T466" s="364"/>
      <c r="U466" s="365"/>
      <c r="V466" s="220">
        <f>7-(COUNTIF(D464:Q464,"-"))</f>
        <v>5</v>
      </c>
      <c r="X466" s="216">
        <f>X462+V466</f>
        <v>344</v>
      </c>
    </row>
    <row r="467" spans="1:24" ht="15">
      <c r="A467" s="366"/>
      <c r="B467" s="367" t="str">
        <f>TEXT(B466,"aaa")</f>
        <v>水</v>
      </c>
      <c r="C467" s="368"/>
      <c r="D467" s="369">
        <f>I465</f>
        <v>0</v>
      </c>
      <c r="E467" s="370">
        <f>I465</f>
        <v>0</v>
      </c>
      <c r="F467" s="369">
        <f>J465</f>
        <v>0</v>
      </c>
      <c r="G467" s="370">
        <f>E465</f>
        <v>0</v>
      </c>
      <c r="H467" s="369">
        <f>D465</f>
        <v>0</v>
      </c>
      <c r="I467" s="370">
        <f>M465</f>
        <v>0</v>
      </c>
      <c r="J467" s="369">
        <f>F465</f>
        <v>0</v>
      </c>
      <c r="K467" s="370">
        <f>J467</f>
        <v>0</v>
      </c>
      <c r="L467" s="371">
        <f>H465</f>
        <v>0</v>
      </c>
      <c r="M467" s="372">
        <f>H465</f>
        <v>0</v>
      </c>
      <c r="N467" s="784"/>
      <c r="O467" s="785"/>
      <c r="P467" s="784"/>
      <c r="Q467" s="785"/>
      <c r="R467" s="373" t="s">
        <v>226</v>
      </c>
      <c r="S467" s="374">
        <f>G465</f>
        <v>0</v>
      </c>
      <c r="T467" s="344"/>
      <c r="U467" s="375"/>
      <c r="V467" s="221"/>
    </row>
    <row r="468" spans="1:24" ht="15">
      <c r="A468" s="395" t="s">
        <v>341</v>
      </c>
      <c r="B468" s="340"/>
      <c r="C468" s="341"/>
      <c r="D468" s="790">
        <v>0.40277777777777779</v>
      </c>
      <c r="E468" s="791"/>
      <c r="F468" s="788">
        <f>D468+"0:60"</f>
        <v>0.44444444444444448</v>
      </c>
      <c r="G468" s="789"/>
      <c r="H468" s="788">
        <f>F468+"0:60"</f>
        <v>0.48611111111111116</v>
      </c>
      <c r="I468" s="789"/>
      <c r="J468" s="788">
        <f>H468+"0:60"</f>
        <v>0.52777777777777779</v>
      </c>
      <c r="K468" s="789"/>
      <c r="L468" s="788">
        <f>J468+"0:60"</f>
        <v>0.56944444444444442</v>
      </c>
      <c r="M468" s="789"/>
      <c r="N468" s="786" t="s">
        <v>82</v>
      </c>
      <c r="O468" s="787"/>
      <c r="P468" s="786" t="s">
        <v>82</v>
      </c>
      <c r="Q468" s="787"/>
      <c r="R468" s="342" t="s">
        <v>15</v>
      </c>
      <c r="S468" s="343"/>
      <c r="T468" s="344"/>
      <c r="U468" s="345"/>
      <c r="V468" s="220"/>
    </row>
    <row r="469" spans="1:24" ht="15">
      <c r="A469" s="346"/>
      <c r="B469" s="347"/>
      <c r="C469" s="348" t="s">
        <v>143</v>
      </c>
      <c r="D469" s="349"/>
      <c r="E469" s="399"/>
      <c r="F469" s="349"/>
      <c r="G469" s="399"/>
      <c r="H469" s="349"/>
      <c r="I469" s="399"/>
      <c r="J469" s="349"/>
      <c r="K469" s="399"/>
      <c r="L469" s="349"/>
      <c r="M469" s="399"/>
      <c r="N469" s="349"/>
      <c r="O469" s="399"/>
      <c r="P469" s="349"/>
      <c r="Q469" s="399"/>
      <c r="R469" s="352" t="s">
        <v>14</v>
      </c>
      <c r="S469" s="353">
        <f>K469</f>
        <v>0</v>
      </c>
      <c r="T469" s="354"/>
      <c r="U469" s="355"/>
      <c r="V469" s="220"/>
    </row>
    <row r="470" spans="1:24" ht="15">
      <c r="A470" s="356"/>
      <c r="B470" s="357">
        <v>46148</v>
      </c>
      <c r="C470" s="358" t="s">
        <v>9</v>
      </c>
      <c r="D470" s="380"/>
      <c r="E470" s="381"/>
      <c r="F470" s="359"/>
      <c r="G470" s="381"/>
      <c r="H470" s="380"/>
      <c r="I470" s="381"/>
      <c r="J470" s="380"/>
      <c r="K470" s="381"/>
      <c r="L470" s="359"/>
      <c r="M470" s="360"/>
      <c r="N470" s="359"/>
      <c r="O470" s="361"/>
      <c r="P470" s="359"/>
      <c r="Q470" s="361"/>
      <c r="R470" s="362" t="s">
        <v>223</v>
      </c>
      <c r="S470" s="363">
        <f>L469</f>
        <v>0</v>
      </c>
      <c r="T470" s="364"/>
      <c r="U470" s="365"/>
      <c r="V470" s="220">
        <f>7-(COUNTIF(D468:Q468,"-"))</f>
        <v>5</v>
      </c>
      <c r="X470" s="216">
        <f>X466+V470</f>
        <v>349</v>
      </c>
    </row>
    <row r="471" spans="1:24" ht="15">
      <c r="A471" s="366"/>
      <c r="B471" s="367" t="str">
        <f>TEXT(B470,"aaa")</f>
        <v>水</v>
      </c>
      <c r="C471" s="368"/>
      <c r="D471" s="369">
        <f>I469</f>
        <v>0</v>
      </c>
      <c r="E471" s="370">
        <f>I469</f>
        <v>0</v>
      </c>
      <c r="F471" s="369">
        <f>J469</f>
        <v>0</v>
      </c>
      <c r="G471" s="370">
        <f>E469</f>
        <v>0</v>
      </c>
      <c r="H471" s="369">
        <f>D469</f>
        <v>0</v>
      </c>
      <c r="I471" s="370">
        <f>M469</f>
        <v>0</v>
      </c>
      <c r="J471" s="369">
        <f>F469</f>
        <v>0</v>
      </c>
      <c r="K471" s="370">
        <f>J471</f>
        <v>0</v>
      </c>
      <c r="L471" s="371">
        <f>H469</f>
        <v>0</v>
      </c>
      <c r="M471" s="372">
        <f>H469</f>
        <v>0</v>
      </c>
      <c r="N471" s="784"/>
      <c r="O471" s="785"/>
      <c r="P471" s="784"/>
      <c r="Q471" s="785"/>
      <c r="R471" s="373" t="s">
        <v>226</v>
      </c>
      <c r="S471" s="374">
        <f>G469</f>
        <v>0</v>
      </c>
      <c r="T471" s="344"/>
      <c r="U471" s="375"/>
      <c r="V471" s="221"/>
    </row>
    <row r="472" spans="1:24" ht="15">
      <c r="A472" s="395" t="s">
        <v>341</v>
      </c>
      <c r="B472" s="340"/>
      <c r="C472" s="341"/>
      <c r="D472" s="790">
        <v>0.40277777777777779</v>
      </c>
      <c r="E472" s="791"/>
      <c r="F472" s="788">
        <f>D472+"0:60"</f>
        <v>0.44444444444444448</v>
      </c>
      <c r="G472" s="789"/>
      <c r="H472" s="788">
        <f>F472+"0:60"</f>
        <v>0.48611111111111116</v>
      </c>
      <c r="I472" s="789"/>
      <c r="J472" s="788">
        <f>H472+"0:60"</f>
        <v>0.52777777777777779</v>
      </c>
      <c r="K472" s="789"/>
      <c r="L472" s="788">
        <f>J472+"0:60"</f>
        <v>0.56944444444444442</v>
      </c>
      <c r="M472" s="789"/>
      <c r="N472" s="786" t="s">
        <v>82</v>
      </c>
      <c r="O472" s="787"/>
      <c r="P472" s="786" t="s">
        <v>82</v>
      </c>
      <c r="Q472" s="787"/>
      <c r="R472" s="342" t="s">
        <v>15</v>
      </c>
      <c r="S472" s="343"/>
      <c r="T472" s="344"/>
      <c r="U472" s="345"/>
      <c r="V472" s="220"/>
    </row>
    <row r="473" spans="1:24" ht="15">
      <c r="A473" s="385"/>
      <c r="B473" s="347"/>
      <c r="C473" s="348" t="s">
        <v>143</v>
      </c>
      <c r="D473" s="349"/>
      <c r="E473" s="399"/>
      <c r="F473" s="349"/>
      <c r="G473" s="399"/>
      <c r="H473" s="349"/>
      <c r="I473" s="399"/>
      <c r="J473" s="349"/>
      <c r="K473" s="399"/>
      <c r="L473" s="349"/>
      <c r="M473" s="399"/>
      <c r="N473" s="349"/>
      <c r="O473" s="399"/>
      <c r="P473" s="349"/>
      <c r="Q473" s="399"/>
      <c r="R473" s="352" t="s">
        <v>14</v>
      </c>
      <c r="S473" s="353">
        <f>J473</f>
        <v>0</v>
      </c>
      <c r="T473" s="354"/>
      <c r="U473" s="355"/>
      <c r="V473" s="220"/>
    </row>
    <row r="474" spans="1:24" ht="15">
      <c r="A474" s="356"/>
      <c r="B474" s="357">
        <v>46148</v>
      </c>
      <c r="C474" s="358" t="s">
        <v>80</v>
      </c>
      <c r="D474" s="380"/>
      <c r="E474" s="381"/>
      <c r="F474" s="359"/>
      <c r="G474" s="381"/>
      <c r="H474" s="380"/>
      <c r="I474" s="381"/>
      <c r="J474" s="359"/>
      <c r="K474" s="381"/>
      <c r="L474" s="359"/>
      <c r="M474" s="360"/>
      <c r="N474" s="359"/>
      <c r="O474" s="361"/>
      <c r="P474" s="359"/>
      <c r="Q474" s="361"/>
      <c r="R474" s="362" t="s">
        <v>223</v>
      </c>
      <c r="S474" s="363">
        <f>E473</f>
        <v>0</v>
      </c>
      <c r="T474" s="364"/>
      <c r="U474" s="365"/>
      <c r="V474" s="220">
        <f>7-(COUNTIF(D472:Q472,"-"))</f>
        <v>5</v>
      </c>
      <c r="X474" s="216">
        <f>X470+V474</f>
        <v>354</v>
      </c>
    </row>
    <row r="475" spans="1:24" ht="15">
      <c r="A475" s="366"/>
      <c r="B475" s="367" t="str">
        <f>TEXT(B474,"aaa")</f>
        <v>水</v>
      </c>
      <c r="C475" s="368"/>
      <c r="D475" s="782">
        <f>I473</f>
        <v>0</v>
      </c>
      <c r="E475" s="783"/>
      <c r="F475" s="782">
        <f>K473</f>
        <v>0</v>
      </c>
      <c r="G475" s="783"/>
      <c r="H475" s="782">
        <f>D473</f>
        <v>0</v>
      </c>
      <c r="I475" s="783"/>
      <c r="J475" s="782">
        <f>F473</f>
        <v>0</v>
      </c>
      <c r="K475" s="783"/>
      <c r="L475" s="782">
        <f>H473</f>
        <v>0</v>
      </c>
      <c r="M475" s="783"/>
      <c r="N475" s="784"/>
      <c r="O475" s="785"/>
      <c r="P475" s="784"/>
      <c r="Q475" s="785"/>
      <c r="R475" s="373" t="s">
        <v>12</v>
      </c>
      <c r="S475" s="374">
        <f>G473</f>
        <v>0</v>
      </c>
      <c r="T475" s="344"/>
      <c r="U475" s="375"/>
      <c r="V475" s="221"/>
    </row>
    <row r="476" spans="1:24" ht="15">
      <c r="A476" s="395" t="s">
        <v>341</v>
      </c>
      <c r="B476" s="340"/>
      <c r="C476" s="341"/>
      <c r="D476" s="790">
        <v>0.35416666666666669</v>
      </c>
      <c r="E476" s="791"/>
      <c r="F476" s="788">
        <f>D476+"0:60"</f>
        <v>0.39583333333333337</v>
      </c>
      <c r="G476" s="789"/>
      <c r="H476" s="788">
        <f>F476+"0:60"</f>
        <v>0.43750000000000006</v>
      </c>
      <c r="I476" s="789"/>
      <c r="J476" s="788">
        <f>H476+"0:60"</f>
        <v>0.47916666666666674</v>
      </c>
      <c r="K476" s="789"/>
      <c r="L476" s="786" t="s">
        <v>82</v>
      </c>
      <c r="M476" s="787"/>
      <c r="N476" s="786" t="s">
        <v>82</v>
      </c>
      <c r="O476" s="787"/>
      <c r="P476" s="786" t="s">
        <v>82</v>
      </c>
      <c r="Q476" s="787"/>
      <c r="R476" s="342" t="s">
        <v>15</v>
      </c>
      <c r="S476" s="343"/>
      <c r="T476" s="344"/>
      <c r="U476" s="345"/>
      <c r="V476" s="220"/>
    </row>
    <row r="477" spans="1:24" ht="15">
      <c r="A477" s="395" t="s">
        <v>342</v>
      </c>
      <c r="B477" s="347"/>
      <c r="C477" s="348" t="s">
        <v>390</v>
      </c>
      <c r="D477" s="349"/>
      <c r="E477" s="399"/>
      <c r="F477" s="349"/>
      <c r="G477" s="399"/>
      <c r="H477" s="349"/>
      <c r="I477" s="399"/>
      <c r="J477" s="349"/>
      <c r="K477" s="399"/>
      <c r="L477" s="349"/>
      <c r="M477" s="399"/>
      <c r="N477" s="349"/>
      <c r="O477" s="399"/>
      <c r="P477" s="349"/>
      <c r="Q477" s="399"/>
      <c r="R477" s="352" t="s">
        <v>14</v>
      </c>
      <c r="S477" s="353">
        <f>J477</f>
        <v>0</v>
      </c>
      <c r="T477" s="354"/>
      <c r="U477" s="355"/>
      <c r="V477" s="220"/>
    </row>
    <row r="478" spans="1:24" ht="15">
      <c r="A478" s="356"/>
      <c r="B478" s="357">
        <v>46148</v>
      </c>
      <c r="C478" s="358" t="s">
        <v>81</v>
      </c>
      <c r="D478" s="380"/>
      <c r="E478" s="381"/>
      <c r="F478" s="359"/>
      <c r="G478" s="381"/>
      <c r="H478" s="380"/>
      <c r="I478" s="381"/>
      <c r="J478" s="380"/>
      <c r="K478" s="381"/>
      <c r="L478" s="359"/>
      <c r="M478" s="361"/>
      <c r="N478" s="359"/>
      <c r="O478" s="361"/>
      <c r="P478" s="359"/>
      <c r="Q478" s="361"/>
      <c r="R478" s="362"/>
      <c r="S478" s="363"/>
      <c r="T478" s="364"/>
      <c r="U478" s="365"/>
      <c r="V478" s="220">
        <f>7-(COUNTIF(D476:Q476,"-"))</f>
        <v>4</v>
      </c>
      <c r="X478" s="216">
        <f>X474+V478</f>
        <v>358</v>
      </c>
    </row>
    <row r="479" spans="1:24" ht="15">
      <c r="A479" s="366"/>
      <c r="B479" s="367" t="str">
        <f>TEXT(B478,"aaa")</f>
        <v>水</v>
      </c>
      <c r="C479" s="368"/>
      <c r="D479" s="782">
        <f>I477</f>
        <v>0</v>
      </c>
      <c r="E479" s="783"/>
      <c r="F479" s="782">
        <f>K477</f>
        <v>0</v>
      </c>
      <c r="G479" s="783"/>
      <c r="H479" s="782">
        <f>D477</f>
        <v>0</v>
      </c>
      <c r="I479" s="783"/>
      <c r="J479" s="782">
        <f>F477</f>
        <v>0</v>
      </c>
      <c r="K479" s="783"/>
      <c r="L479" s="784"/>
      <c r="M479" s="785"/>
      <c r="N479" s="784"/>
      <c r="O479" s="785"/>
      <c r="P479" s="784"/>
      <c r="Q479" s="785"/>
      <c r="R479" s="373" t="s">
        <v>226</v>
      </c>
      <c r="S479" s="374">
        <f>G477</f>
        <v>0</v>
      </c>
      <c r="T479" s="344"/>
      <c r="U479" s="375"/>
      <c r="V479" s="221"/>
    </row>
    <row r="480" spans="1:24" ht="18.600000000000001">
      <c r="A480" s="696"/>
      <c r="B480" s="927" t="s">
        <v>784</v>
      </c>
      <c r="C480" s="928"/>
      <c r="D480" s="921" t="s">
        <v>785</v>
      </c>
      <c r="E480" s="922"/>
      <c r="F480" s="923"/>
      <c r="G480" s="922"/>
      <c r="H480" s="924"/>
      <c r="I480" s="922"/>
      <c r="J480" s="923"/>
      <c r="K480" s="925"/>
      <c r="L480" s="923"/>
      <c r="M480" s="926"/>
      <c r="N480" s="699"/>
      <c r="O480" s="702"/>
      <c r="P480" s="699"/>
      <c r="Q480" s="702"/>
      <c r="R480" s="703"/>
      <c r="S480" s="704"/>
      <c r="T480" s="705"/>
      <c r="U480" s="706"/>
      <c r="V480" s="220"/>
      <c r="W480" s="216">
        <f>W474+V480</f>
        <v>0</v>
      </c>
      <c r="X480" s="216"/>
    </row>
    <row r="481" spans="1:24" ht="15">
      <c r="A481" s="395" t="s">
        <v>341</v>
      </c>
      <c r="B481" s="340"/>
      <c r="C481" s="341"/>
      <c r="D481" s="819">
        <v>0.31944444444444442</v>
      </c>
      <c r="E481" s="820"/>
      <c r="F481" s="821">
        <f>D481+"0:60"</f>
        <v>0.3611111111111111</v>
      </c>
      <c r="G481" s="822"/>
      <c r="H481" s="821">
        <f>F481+"0:60"</f>
        <v>0.40277777777777779</v>
      </c>
      <c r="I481" s="822"/>
      <c r="J481" s="821">
        <f>H481+"0:60"</f>
        <v>0.44444444444444448</v>
      </c>
      <c r="K481" s="822"/>
      <c r="L481" s="788">
        <f>J481+"0:60"</f>
        <v>0.48611111111111116</v>
      </c>
      <c r="M481" s="789"/>
      <c r="N481" s="792" t="s">
        <v>82</v>
      </c>
      <c r="O481" s="793"/>
      <c r="P481" s="792" t="s">
        <v>82</v>
      </c>
      <c r="Q481" s="793"/>
      <c r="R481" s="707" t="s">
        <v>15</v>
      </c>
      <c r="S481" s="708"/>
      <c r="T481" s="709"/>
      <c r="U481" s="375"/>
      <c r="V481" s="220"/>
    </row>
    <row r="482" spans="1:24" ht="15">
      <c r="A482" s="346"/>
      <c r="B482" s="347"/>
      <c r="C482" s="348" t="s">
        <v>775</v>
      </c>
      <c r="D482" s="349"/>
      <c r="E482" s="399"/>
      <c r="F482" s="349"/>
      <c r="G482" s="399"/>
      <c r="H482" s="349"/>
      <c r="I482" s="399"/>
      <c r="J482" s="349"/>
      <c r="K482" s="399"/>
      <c r="L482" s="349"/>
      <c r="M482" s="399"/>
      <c r="N482" s="349"/>
      <c r="O482" s="399"/>
      <c r="P482" s="349"/>
      <c r="Q482" s="399"/>
      <c r="R482" s="352" t="s">
        <v>14</v>
      </c>
      <c r="S482" s="353">
        <f>K482</f>
        <v>0</v>
      </c>
      <c r="T482" s="354"/>
      <c r="U482" s="355"/>
      <c r="V482" s="220"/>
    </row>
    <row r="483" spans="1:24" ht="15">
      <c r="A483" s="356"/>
      <c r="B483" s="357">
        <v>46152</v>
      </c>
      <c r="C483" s="358" t="s">
        <v>786</v>
      </c>
      <c r="D483" s="380"/>
      <c r="E483" s="381"/>
      <c r="F483" s="359"/>
      <c r="G483" s="381"/>
      <c r="H483" s="380"/>
      <c r="I483" s="381"/>
      <c r="J483" s="380"/>
      <c r="K483" s="381"/>
      <c r="L483" s="359"/>
      <c r="M483" s="360"/>
      <c r="N483" s="359"/>
      <c r="O483" s="361"/>
      <c r="P483" s="359"/>
      <c r="Q483" s="361"/>
      <c r="R483" s="362" t="s">
        <v>223</v>
      </c>
      <c r="S483" s="363">
        <f>L482</f>
        <v>0</v>
      </c>
      <c r="T483" s="364"/>
      <c r="U483" s="365"/>
      <c r="V483" s="220">
        <f>7-(COUNTIF(D481:Q481,"-"))</f>
        <v>5</v>
      </c>
      <c r="X483" s="216">
        <f>X478+V483</f>
        <v>363</v>
      </c>
    </row>
    <row r="484" spans="1:24" ht="15">
      <c r="A484" s="366"/>
      <c r="B484" s="367" t="str">
        <f>TEXT(B483,"aaa")</f>
        <v>日</v>
      </c>
      <c r="C484" s="368"/>
      <c r="D484" s="369">
        <f>I482</f>
        <v>0</v>
      </c>
      <c r="E484" s="370">
        <f>I482</f>
        <v>0</v>
      </c>
      <c r="F484" s="369">
        <f>J482</f>
        <v>0</v>
      </c>
      <c r="G484" s="370">
        <f>E482</f>
        <v>0</v>
      </c>
      <c r="H484" s="369">
        <f>D482</f>
        <v>0</v>
      </c>
      <c r="I484" s="370">
        <f>M482</f>
        <v>0</v>
      </c>
      <c r="J484" s="369">
        <f>F482</f>
        <v>0</v>
      </c>
      <c r="K484" s="370">
        <f>J484</f>
        <v>0</v>
      </c>
      <c r="L484" s="371">
        <f>H482</f>
        <v>0</v>
      </c>
      <c r="M484" s="372">
        <f>H482</f>
        <v>0</v>
      </c>
      <c r="N484" s="784"/>
      <c r="O484" s="785"/>
      <c r="P484" s="784"/>
      <c r="Q484" s="785"/>
      <c r="R484" s="373" t="s">
        <v>226</v>
      </c>
      <c r="S484" s="374">
        <f>G482</f>
        <v>0</v>
      </c>
      <c r="T484" s="344"/>
      <c r="U484" s="375"/>
      <c r="V484" s="221"/>
    </row>
    <row r="485" spans="1:24" ht="15">
      <c r="A485" s="395" t="s">
        <v>341</v>
      </c>
      <c r="B485" s="340"/>
      <c r="C485" s="341"/>
      <c r="D485" s="790">
        <v>0.40277777777777779</v>
      </c>
      <c r="E485" s="791"/>
      <c r="F485" s="788">
        <f>D485+"0:60"</f>
        <v>0.44444444444444448</v>
      </c>
      <c r="G485" s="789"/>
      <c r="H485" s="788">
        <f>F485+"0:60"</f>
        <v>0.48611111111111116</v>
      </c>
      <c r="I485" s="789"/>
      <c r="J485" s="788">
        <f>H485+"0:60"</f>
        <v>0.52777777777777779</v>
      </c>
      <c r="K485" s="789"/>
      <c r="L485" s="788">
        <f>J485+"0:60"</f>
        <v>0.56944444444444442</v>
      </c>
      <c r="M485" s="789"/>
      <c r="N485" s="786" t="s">
        <v>82</v>
      </c>
      <c r="O485" s="787"/>
      <c r="P485" s="786" t="s">
        <v>82</v>
      </c>
      <c r="Q485" s="787"/>
      <c r="R485" s="342" t="s">
        <v>15</v>
      </c>
      <c r="S485" s="343"/>
      <c r="T485" s="344"/>
      <c r="U485" s="345"/>
      <c r="V485" s="220"/>
    </row>
    <row r="486" spans="1:24" ht="15">
      <c r="A486" s="385"/>
      <c r="B486" s="347"/>
      <c r="C486" s="348" t="s">
        <v>143</v>
      </c>
      <c r="D486" s="349"/>
      <c r="E486" s="399"/>
      <c r="F486" s="349"/>
      <c r="G486" s="399"/>
      <c r="H486" s="349"/>
      <c r="I486" s="399"/>
      <c r="J486" s="349"/>
      <c r="K486" s="399"/>
      <c r="L486" s="349"/>
      <c r="M486" s="399"/>
      <c r="N486" s="349"/>
      <c r="O486" s="399"/>
      <c r="P486" s="349"/>
      <c r="Q486" s="399"/>
      <c r="R486" s="352" t="s">
        <v>14</v>
      </c>
      <c r="S486" s="353">
        <f>J486</f>
        <v>0</v>
      </c>
      <c r="T486" s="354"/>
      <c r="U486" s="355"/>
      <c r="V486" s="220"/>
    </row>
    <row r="487" spans="1:24" ht="15">
      <c r="A487" s="356"/>
      <c r="B487" s="357">
        <v>46152</v>
      </c>
      <c r="C487" s="358" t="s">
        <v>13</v>
      </c>
      <c r="D487" s="380"/>
      <c r="E487" s="381"/>
      <c r="F487" s="359"/>
      <c r="G487" s="381"/>
      <c r="H487" s="380"/>
      <c r="I487" s="381"/>
      <c r="J487" s="359"/>
      <c r="K487" s="381"/>
      <c r="L487" s="359"/>
      <c r="M487" s="360"/>
      <c r="N487" s="359"/>
      <c r="O487" s="361"/>
      <c r="P487" s="359"/>
      <c r="Q487" s="361"/>
      <c r="R487" s="362" t="s">
        <v>223</v>
      </c>
      <c r="S487" s="363">
        <f>E486</f>
        <v>0</v>
      </c>
      <c r="T487" s="364"/>
      <c r="U487" s="365"/>
      <c r="V487" s="220">
        <f>7-(COUNTIF(D485:Q485,"-"))</f>
        <v>5</v>
      </c>
      <c r="X487" s="216">
        <f>X483+V487</f>
        <v>368</v>
      </c>
    </row>
    <row r="488" spans="1:24" ht="15">
      <c r="A488" s="366"/>
      <c r="B488" s="367" t="str">
        <f>TEXT(B487,"aaa")</f>
        <v>日</v>
      </c>
      <c r="C488" s="368"/>
      <c r="D488" s="782">
        <f>I486</f>
        <v>0</v>
      </c>
      <c r="E488" s="783"/>
      <c r="F488" s="782">
        <f>K486</f>
        <v>0</v>
      </c>
      <c r="G488" s="783"/>
      <c r="H488" s="782">
        <f>D486</f>
        <v>0</v>
      </c>
      <c r="I488" s="783"/>
      <c r="J488" s="782">
        <f>F486</f>
        <v>0</v>
      </c>
      <c r="K488" s="783"/>
      <c r="L488" s="782">
        <f>H486</f>
        <v>0</v>
      </c>
      <c r="M488" s="783"/>
      <c r="N488" s="784"/>
      <c r="O488" s="785"/>
      <c r="P488" s="784"/>
      <c r="Q488" s="785"/>
      <c r="R488" s="373" t="s">
        <v>12</v>
      </c>
      <c r="S488" s="374">
        <f>G486</f>
        <v>0</v>
      </c>
      <c r="T488" s="344"/>
      <c r="U488" s="375"/>
      <c r="V488" s="221"/>
    </row>
    <row r="489" spans="1:24" ht="15">
      <c r="A489" s="395" t="s">
        <v>341</v>
      </c>
      <c r="B489" s="340"/>
      <c r="C489" s="341"/>
      <c r="D489" s="819">
        <v>0.40277777777777779</v>
      </c>
      <c r="E489" s="820"/>
      <c r="F489" s="821">
        <f>D489+"0:60"</f>
        <v>0.44444444444444448</v>
      </c>
      <c r="G489" s="822"/>
      <c r="H489" s="821">
        <f>F489+"0:60"</f>
        <v>0.48611111111111116</v>
      </c>
      <c r="I489" s="822"/>
      <c r="J489" s="821">
        <f>H489+"0:60"</f>
        <v>0.52777777777777779</v>
      </c>
      <c r="K489" s="822"/>
      <c r="L489" s="788">
        <f>J489+"0:60"</f>
        <v>0.56944444444444442</v>
      </c>
      <c r="M489" s="789"/>
      <c r="N489" s="792" t="s">
        <v>82</v>
      </c>
      <c r="O489" s="793"/>
      <c r="P489" s="792" t="s">
        <v>82</v>
      </c>
      <c r="Q489" s="793"/>
      <c r="R489" s="707" t="s">
        <v>15</v>
      </c>
      <c r="S489" s="708"/>
      <c r="T489" s="709"/>
      <c r="U489" s="375"/>
      <c r="V489" s="220"/>
    </row>
    <row r="490" spans="1:24" ht="15">
      <c r="A490" s="346"/>
      <c r="B490" s="347"/>
      <c r="C490" s="348" t="s">
        <v>143</v>
      </c>
      <c r="D490" s="349"/>
      <c r="E490" s="399"/>
      <c r="F490" s="349"/>
      <c r="G490" s="399"/>
      <c r="H490" s="349"/>
      <c r="I490" s="399"/>
      <c r="J490" s="349"/>
      <c r="K490" s="399"/>
      <c r="L490" s="349"/>
      <c r="M490" s="399"/>
      <c r="N490" s="349"/>
      <c r="O490" s="399"/>
      <c r="P490" s="349"/>
      <c r="Q490" s="399"/>
      <c r="R490" s="352" t="s">
        <v>14</v>
      </c>
      <c r="S490" s="353">
        <f>K490</f>
        <v>0</v>
      </c>
      <c r="T490" s="354"/>
      <c r="U490" s="355"/>
      <c r="V490" s="220"/>
    </row>
    <row r="491" spans="1:24" ht="15">
      <c r="A491" s="356"/>
      <c r="B491" s="357">
        <v>46152</v>
      </c>
      <c r="C491" s="358" t="s">
        <v>389</v>
      </c>
      <c r="D491" s="380"/>
      <c r="E491" s="381"/>
      <c r="F491" s="359"/>
      <c r="G491" s="381"/>
      <c r="H491" s="380"/>
      <c r="I491" s="381"/>
      <c r="J491" s="380"/>
      <c r="K491" s="381"/>
      <c r="L491" s="359"/>
      <c r="M491" s="360"/>
      <c r="N491" s="359"/>
      <c r="O491" s="361"/>
      <c r="P491" s="359"/>
      <c r="Q491" s="361"/>
      <c r="R491" s="362" t="s">
        <v>223</v>
      </c>
      <c r="S491" s="363">
        <f>L490</f>
        <v>0</v>
      </c>
      <c r="T491" s="364"/>
      <c r="U491" s="365"/>
      <c r="V491" s="220">
        <f>7-(COUNTIF(D489:Q489,"-"))</f>
        <v>5</v>
      </c>
      <c r="X491" s="216">
        <f>X487+V491</f>
        <v>373</v>
      </c>
    </row>
    <row r="492" spans="1:24" ht="15">
      <c r="A492" s="366"/>
      <c r="B492" s="367" t="str">
        <f>TEXT(B491,"aaa")</f>
        <v>日</v>
      </c>
      <c r="C492" s="368"/>
      <c r="D492" s="369">
        <f>I490</f>
        <v>0</v>
      </c>
      <c r="E492" s="370">
        <f>I490</f>
        <v>0</v>
      </c>
      <c r="F492" s="369">
        <f>J490</f>
        <v>0</v>
      </c>
      <c r="G492" s="370">
        <f>E490</f>
        <v>0</v>
      </c>
      <c r="H492" s="369">
        <f>D490</f>
        <v>0</v>
      </c>
      <c r="I492" s="370">
        <f>M490</f>
        <v>0</v>
      </c>
      <c r="J492" s="369">
        <f>F490</f>
        <v>0</v>
      </c>
      <c r="K492" s="370">
        <f>J492</f>
        <v>0</v>
      </c>
      <c r="L492" s="371">
        <f>H490</f>
        <v>0</v>
      </c>
      <c r="M492" s="372">
        <f>H490</f>
        <v>0</v>
      </c>
      <c r="N492" s="784"/>
      <c r="O492" s="785"/>
      <c r="P492" s="784"/>
      <c r="Q492" s="785"/>
      <c r="R492" s="373" t="s">
        <v>226</v>
      </c>
      <c r="S492" s="374">
        <f>G490</f>
        <v>0</v>
      </c>
      <c r="T492" s="344"/>
      <c r="U492" s="375"/>
      <c r="V492" s="221"/>
    </row>
    <row r="493" spans="1:24" ht="15">
      <c r="A493" s="395" t="s">
        <v>341</v>
      </c>
      <c r="B493" s="340"/>
      <c r="C493" s="341"/>
      <c r="D493" s="819">
        <v>0.40277777777777779</v>
      </c>
      <c r="E493" s="820"/>
      <c r="F493" s="821">
        <f>D493+"0:60"</f>
        <v>0.44444444444444448</v>
      </c>
      <c r="G493" s="822"/>
      <c r="H493" s="821">
        <f>F493+"0:60"</f>
        <v>0.48611111111111116</v>
      </c>
      <c r="I493" s="822"/>
      <c r="J493" s="821">
        <f>H493+"0:60"</f>
        <v>0.52777777777777779</v>
      </c>
      <c r="K493" s="822"/>
      <c r="L493" s="788">
        <f>J493+"0:60"</f>
        <v>0.56944444444444442</v>
      </c>
      <c r="M493" s="789"/>
      <c r="N493" s="792" t="s">
        <v>82</v>
      </c>
      <c r="O493" s="793"/>
      <c r="P493" s="792" t="s">
        <v>82</v>
      </c>
      <c r="Q493" s="793"/>
      <c r="R493" s="707" t="s">
        <v>15</v>
      </c>
      <c r="S493" s="708"/>
      <c r="T493" s="709"/>
      <c r="U493" s="375"/>
      <c r="V493" s="220"/>
    </row>
    <row r="494" spans="1:24" ht="15">
      <c r="A494" s="346"/>
      <c r="B494" s="347"/>
      <c r="C494" s="348" t="s">
        <v>143</v>
      </c>
      <c r="D494" s="349"/>
      <c r="E494" s="399"/>
      <c r="F494" s="349"/>
      <c r="G494" s="399"/>
      <c r="H494" s="349"/>
      <c r="I494" s="399"/>
      <c r="J494" s="349"/>
      <c r="K494" s="399"/>
      <c r="L494" s="349"/>
      <c r="M494" s="399"/>
      <c r="N494" s="349"/>
      <c r="O494" s="399"/>
      <c r="P494" s="349"/>
      <c r="Q494" s="399"/>
      <c r="R494" s="352" t="s">
        <v>14</v>
      </c>
      <c r="S494" s="353">
        <f>K494</f>
        <v>0</v>
      </c>
      <c r="T494" s="354"/>
      <c r="U494" s="355"/>
      <c r="V494" s="220"/>
    </row>
    <row r="495" spans="1:24" ht="15">
      <c r="A495" s="356"/>
      <c r="B495" s="357">
        <v>46158</v>
      </c>
      <c r="C495" s="358" t="s">
        <v>142</v>
      </c>
      <c r="D495" s="380"/>
      <c r="E495" s="381"/>
      <c r="F495" s="359"/>
      <c r="G495" s="381"/>
      <c r="H495" s="380"/>
      <c r="I495" s="381"/>
      <c r="J495" s="380"/>
      <c r="K495" s="381"/>
      <c r="L495" s="359"/>
      <c r="M495" s="360"/>
      <c r="N495" s="359"/>
      <c r="O495" s="361"/>
      <c r="P495" s="359"/>
      <c r="Q495" s="361"/>
      <c r="R495" s="362" t="s">
        <v>223</v>
      </c>
      <c r="S495" s="363">
        <f>L494</f>
        <v>0</v>
      </c>
      <c r="T495" s="364"/>
      <c r="U495" s="365"/>
      <c r="V495" s="220">
        <f>7-(COUNTIF(D493:Q493,"-"))</f>
        <v>5</v>
      </c>
      <c r="X495" s="216">
        <f>X491+V495</f>
        <v>378</v>
      </c>
    </row>
    <row r="496" spans="1:24" ht="15">
      <c r="A496" s="366"/>
      <c r="B496" s="367" t="str">
        <f>TEXT(B495,"aaa")</f>
        <v>土</v>
      </c>
      <c r="C496" s="368"/>
      <c r="D496" s="369">
        <f>I494</f>
        <v>0</v>
      </c>
      <c r="E496" s="370">
        <f>I494</f>
        <v>0</v>
      </c>
      <c r="F496" s="369">
        <f>J494</f>
        <v>0</v>
      </c>
      <c r="G496" s="370">
        <f>E494</f>
        <v>0</v>
      </c>
      <c r="H496" s="369">
        <f>D494</f>
        <v>0</v>
      </c>
      <c r="I496" s="370">
        <f>M494</f>
        <v>0</v>
      </c>
      <c r="J496" s="369">
        <f>F494</f>
        <v>0</v>
      </c>
      <c r="K496" s="370">
        <f>J496</f>
        <v>0</v>
      </c>
      <c r="L496" s="371">
        <f>H494</f>
        <v>0</v>
      </c>
      <c r="M496" s="372">
        <f>H494</f>
        <v>0</v>
      </c>
      <c r="N496" s="784"/>
      <c r="O496" s="785"/>
      <c r="P496" s="784"/>
      <c r="Q496" s="785"/>
      <c r="R496" s="373" t="s">
        <v>226</v>
      </c>
      <c r="S496" s="374">
        <f>G494</f>
        <v>0</v>
      </c>
      <c r="T496" s="344"/>
      <c r="U496" s="375"/>
      <c r="V496" s="221"/>
    </row>
    <row r="497" spans="1:24" ht="15">
      <c r="A497" s="395" t="s">
        <v>341</v>
      </c>
      <c r="B497" s="340"/>
      <c r="C497" s="341"/>
      <c r="D497" s="819">
        <v>0.40277777777777779</v>
      </c>
      <c r="E497" s="820"/>
      <c r="F497" s="821">
        <f>D497+"0:60"</f>
        <v>0.44444444444444448</v>
      </c>
      <c r="G497" s="822"/>
      <c r="H497" s="821">
        <f>F497+"0:60"</f>
        <v>0.48611111111111116</v>
      </c>
      <c r="I497" s="822"/>
      <c r="J497" s="821">
        <f>H497+"0:60"</f>
        <v>0.52777777777777779</v>
      </c>
      <c r="K497" s="822"/>
      <c r="L497" s="788">
        <f>J497+"0:60"</f>
        <v>0.56944444444444442</v>
      </c>
      <c r="M497" s="789"/>
      <c r="N497" s="792" t="s">
        <v>82</v>
      </c>
      <c r="O497" s="793"/>
      <c r="P497" s="792" t="s">
        <v>82</v>
      </c>
      <c r="Q497" s="793"/>
      <c r="R497" s="707" t="s">
        <v>15</v>
      </c>
      <c r="S497" s="708"/>
      <c r="T497" s="709"/>
      <c r="U497" s="375"/>
      <c r="V497" s="220"/>
    </row>
    <row r="498" spans="1:24" ht="15">
      <c r="A498" s="346"/>
      <c r="B498" s="347"/>
      <c r="C498" s="348" t="s">
        <v>143</v>
      </c>
      <c r="D498" s="349"/>
      <c r="E498" s="399"/>
      <c r="F498" s="349"/>
      <c r="G498" s="399"/>
      <c r="H498" s="349"/>
      <c r="I498" s="399"/>
      <c r="J498" s="349"/>
      <c r="K498" s="399"/>
      <c r="L498" s="349"/>
      <c r="M498" s="399"/>
      <c r="N498" s="349"/>
      <c r="O498" s="399"/>
      <c r="P498" s="349"/>
      <c r="Q498" s="399"/>
      <c r="R498" s="352" t="s">
        <v>14</v>
      </c>
      <c r="S498" s="353">
        <f>K498</f>
        <v>0</v>
      </c>
      <c r="T498" s="354"/>
      <c r="U498" s="355"/>
      <c r="V498" s="220"/>
    </row>
    <row r="499" spans="1:24" ht="15">
      <c r="A499" s="356"/>
      <c r="B499" s="357">
        <v>46158</v>
      </c>
      <c r="C499" s="358" t="s">
        <v>387</v>
      </c>
      <c r="D499" s="380"/>
      <c r="E499" s="381"/>
      <c r="F499" s="359"/>
      <c r="G499" s="381"/>
      <c r="H499" s="380"/>
      <c r="I499" s="381"/>
      <c r="J499" s="380"/>
      <c r="K499" s="381"/>
      <c r="L499" s="359"/>
      <c r="M499" s="360"/>
      <c r="N499" s="359"/>
      <c r="O499" s="361"/>
      <c r="P499" s="359"/>
      <c r="Q499" s="361"/>
      <c r="R499" s="362" t="s">
        <v>223</v>
      </c>
      <c r="S499" s="363">
        <f>L498</f>
        <v>0</v>
      </c>
      <c r="T499" s="364"/>
      <c r="U499" s="365"/>
      <c r="V499" s="220">
        <f>7-(COUNTIF(D497:Q497,"-"))</f>
        <v>5</v>
      </c>
      <c r="X499" s="216">
        <f>X495+V499</f>
        <v>383</v>
      </c>
    </row>
    <row r="500" spans="1:24" ht="15">
      <c r="A500" s="366"/>
      <c r="B500" s="367" t="str">
        <f>TEXT(B499,"aaa")</f>
        <v>土</v>
      </c>
      <c r="C500" s="368"/>
      <c r="D500" s="369">
        <f>I498</f>
        <v>0</v>
      </c>
      <c r="E500" s="370">
        <f>I498</f>
        <v>0</v>
      </c>
      <c r="F500" s="369">
        <f>J498</f>
        <v>0</v>
      </c>
      <c r="G500" s="370">
        <f>E498</f>
        <v>0</v>
      </c>
      <c r="H500" s="369">
        <f>D498</f>
        <v>0</v>
      </c>
      <c r="I500" s="370">
        <f>M498</f>
        <v>0</v>
      </c>
      <c r="J500" s="369">
        <f>F498</f>
        <v>0</v>
      </c>
      <c r="K500" s="370">
        <f>J500</f>
        <v>0</v>
      </c>
      <c r="L500" s="371">
        <f>H498</f>
        <v>0</v>
      </c>
      <c r="M500" s="372">
        <f>H498</f>
        <v>0</v>
      </c>
      <c r="N500" s="784"/>
      <c r="O500" s="785"/>
      <c r="P500" s="784"/>
      <c r="Q500" s="785"/>
      <c r="R500" s="373" t="s">
        <v>226</v>
      </c>
      <c r="S500" s="374">
        <f>G498</f>
        <v>0</v>
      </c>
      <c r="T500" s="344"/>
      <c r="U500" s="375"/>
      <c r="V500" s="221"/>
    </row>
    <row r="501" spans="1:24" ht="15">
      <c r="A501" s="395" t="s">
        <v>341</v>
      </c>
      <c r="B501" s="340"/>
      <c r="C501" s="341"/>
      <c r="D501" s="790">
        <v>0.35416666666666669</v>
      </c>
      <c r="E501" s="791"/>
      <c r="F501" s="788">
        <f>D501+"0:60"</f>
        <v>0.39583333333333337</v>
      </c>
      <c r="G501" s="789"/>
      <c r="H501" s="788">
        <f>F501+"0:60"</f>
        <v>0.43750000000000006</v>
      </c>
      <c r="I501" s="789"/>
      <c r="J501" s="788">
        <f>H501+"0:60"</f>
        <v>0.47916666666666674</v>
      </c>
      <c r="K501" s="789"/>
      <c r="L501" s="786" t="s">
        <v>82</v>
      </c>
      <c r="M501" s="787"/>
      <c r="N501" s="786" t="s">
        <v>82</v>
      </c>
      <c r="O501" s="787"/>
      <c r="P501" s="786" t="s">
        <v>82</v>
      </c>
      <c r="Q501" s="787"/>
      <c r="R501" s="342" t="s">
        <v>15</v>
      </c>
      <c r="S501" s="343"/>
      <c r="T501" s="344"/>
      <c r="U501" s="345"/>
      <c r="V501" s="220"/>
    </row>
    <row r="502" spans="1:24" ht="15">
      <c r="A502" s="395" t="s">
        <v>342</v>
      </c>
      <c r="B502" s="347"/>
      <c r="C502" s="348" t="s">
        <v>390</v>
      </c>
      <c r="D502" s="349"/>
      <c r="E502" s="399"/>
      <c r="F502" s="349"/>
      <c r="G502" s="399"/>
      <c r="H502" s="349"/>
      <c r="I502" s="399"/>
      <c r="J502" s="349"/>
      <c r="K502" s="399"/>
      <c r="L502" s="349"/>
      <c r="M502" s="399"/>
      <c r="N502" s="349"/>
      <c r="O502" s="399"/>
      <c r="P502" s="349"/>
      <c r="Q502" s="399"/>
      <c r="R502" s="352" t="s">
        <v>14</v>
      </c>
      <c r="S502" s="353">
        <f>J502</f>
        <v>0</v>
      </c>
      <c r="T502" s="354"/>
      <c r="U502" s="355"/>
      <c r="V502" s="220"/>
    </row>
    <row r="503" spans="1:24" ht="15">
      <c r="A503" s="356"/>
      <c r="B503" s="357">
        <v>46158</v>
      </c>
      <c r="C503" s="358" t="s">
        <v>81</v>
      </c>
      <c r="D503" s="380"/>
      <c r="E503" s="381"/>
      <c r="F503" s="359"/>
      <c r="G503" s="381"/>
      <c r="H503" s="380"/>
      <c r="I503" s="381"/>
      <c r="J503" s="380"/>
      <c r="K503" s="381"/>
      <c r="L503" s="359"/>
      <c r="M503" s="361"/>
      <c r="N503" s="359"/>
      <c r="O503" s="361"/>
      <c r="P503" s="359"/>
      <c r="Q503" s="361"/>
      <c r="R503" s="362"/>
      <c r="S503" s="363"/>
      <c r="T503" s="364"/>
      <c r="U503" s="365"/>
      <c r="V503" s="220">
        <f>7-(COUNTIF(D501:Q501,"-"))</f>
        <v>4</v>
      </c>
      <c r="X503" s="216">
        <f>X499+V503</f>
        <v>387</v>
      </c>
    </row>
    <row r="504" spans="1:24" ht="15">
      <c r="A504" s="366"/>
      <c r="B504" s="367" t="str">
        <f>TEXT(B503,"aaa")</f>
        <v>土</v>
      </c>
      <c r="C504" s="368"/>
      <c r="D504" s="782">
        <f>I502</f>
        <v>0</v>
      </c>
      <c r="E504" s="783"/>
      <c r="F504" s="782">
        <f>K502</f>
        <v>0</v>
      </c>
      <c r="G504" s="783"/>
      <c r="H504" s="782">
        <f>D502</f>
        <v>0</v>
      </c>
      <c r="I504" s="783"/>
      <c r="J504" s="782">
        <f>F502</f>
        <v>0</v>
      </c>
      <c r="K504" s="783"/>
      <c r="L504" s="784"/>
      <c r="M504" s="785"/>
      <c r="N504" s="784"/>
      <c r="O504" s="785"/>
      <c r="P504" s="784"/>
      <c r="Q504" s="785"/>
      <c r="R504" s="373" t="s">
        <v>226</v>
      </c>
      <c r="S504" s="374">
        <f>G502</f>
        <v>0</v>
      </c>
      <c r="T504" s="344"/>
      <c r="U504" s="375"/>
      <c r="V504" s="221"/>
    </row>
    <row r="505" spans="1:24" ht="15">
      <c r="A505" s="395" t="s">
        <v>341</v>
      </c>
      <c r="B505" s="340"/>
      <c r="C505" s="341"/>
      <c r="D505" s="790">
        <v>0.40277777777777779</v>
      </c>
      <c r="E505" s="791"/>
      <c r="F505" s="788">
        <f>D505+"0:60"</f>
        <v>0.44444444444444448</v>
      </c>
      <c r="G505" s="789"/>
      <c r="H505" s="788">
        <f>F505+"0:60"</f>
        <v>0.48611111111111116</v>
      </c>
      <c r="I505" s="789"/>
      <c r="J505" s="788">
        <f>H505+"0:60"</f>
        <v>0.52777777777777779</v>
      </c>
      <c r="K505" s="789"/>
      <c r="L505" s="788">
        <f>J505+"0:60"</f>
        <v>0.56944444444444442</v>
      </c>
      <c r="M505" s="789"/>
      <c r="N505" s="786" t="s">
        <v>82</v>
      </c>
      <c r="O505" s="787"/>
      <c r="P505" s="786" t="s">
        <v>82</v>
      </c>
      <c r="Q505" s="787"/>
      <c r="R505" s="342" t="s">
        <v>15</v>
      </c>
      <c r="S505" s="343"/>
      <c r="T505" s="344"/>
      <c r="U505" s="345"/>
      <c r="V505" s="220"/>
    </row>
    <row r="506" spans="1:24" ht="15">
      <c r="A506" s="385"/>
      <c r="B506" s="347"/>
      <c r="C506" s="348" t="s">
        <v>143</v>
      </c>
      <c r="D506" s="349"/>
      <c r="E506" s="399"/>
      <c r="F506" s="349"/>
      <c r="G506" s="399"/>
      <c r="H506" s="349"/>
      <c r="I506" s="399"/>
      <c r="J506" s="349"/>
      <c r="K506" s="399"/>
      <c r="L506" s="349"/>
      <c r="M506" s="399"/>
      <c r="N506" s="349"/>
      <c r="O506" s="399"/>
      <c r="P506" s="349"/>
      <c r="Q506" s="399"/>
      <c r="R506" s="352" t="s">
        <v>14</v>
      </c>
      <c r="S506" s="353">
        <f>J506</f>
        <v>0</v>
      </c>
      <c r="T506" s="354"/>
      <c r="U506" s="355"/>
      <c r="V506" s="220"/>
    </row>
    <row r="507" spans="1:24" ht="15">
      <c r="A507" s="356"/>
      <c r="B507" s="357">
        <v>46159</v>
      </c>
      <c r="C507" s="358" t="s">
        <v>13</v>
      </c>
      <c r="D507" s="380"/>
      <c r="E507" s="381"/>
      <c r="F507" s="359"/>
      <c r="G507" s="381"/>
      <c r="H507" s="380"/>
      <c r="I507" s="381"/>
      <c r="J507" s="359"/>
      <c r="K507" s="381"/>
      <c r="L507" s="359"/>
      <c r="M507" s="360"/>
      <c r="N507" s="359"/>
      <c r="O507" s="361"/>
      <c r="P507" s="359"/>
      <c r="Q507" s="361"/>
      <c r="R507" s="362" t="s">
        <v>223</v>
      </c>
      <c r="S507" s="363">
        <f>E506</f>
        <v>0</v>
      </c>
      <c r="T507" s="364"/>
      <c r="U507" s="365"/>
      <c r="V507" s="220">
        <f>7-(COUNTIF(D505:Q505,"-"))</f>
        <v>5</v>
      </c>
      <c r="X507" s="216">
        <f>X503+V507</f>
        <v>392</v>
      </c>
    </row>
    <row r="508" spans="1:24" ht="15">
      <c r="A508" s="366"/>
      <c r="B508" s="367" t="str">
        <f>TEXT(B507,"aaa")</f>
        <v>日</v>
      </c>
      <c r="C508" s="368"/>
      <c r="D508" s="782">
        <f>I506</f>
        <v>0</v>
      </c>
      <c r="E508" s="783"/>
      <c r="F508" s="782">
        <f>K506</f>
        <v>0</v>
      </c>
      <c r="G508" s="783"/>
      <c r="H508" s="782">
        <f>D506</f>
        <v>0</v>
      </c>
      <c r="I508" s="783"/>
      <c r="J508" s="782">
        <f>F506</f>
        <v>0</v>
      </c>
      <c r="K508" s="783"/>
      <c r="L508" s="782">
        <f>H506</f>
        <v>0</v>
      </c>
      <c r="M508" s="783"/>
      <c r="N508" s="784"/>
      <c r="O508" s="785"/>
      <c r="P508" s="784"/>
      <c r="Q508" s="785"/>
      <c r="R508" s="373" t="s">
        <v>12</v>
      </c>
      <c r="S508" s="374">
        <f>G506</f>
        <v>0</v>
      </c>
      <c r="T508" s="344"/>
      <c r="U508" s="375"/>
      <c r="V508" s="221"/>
    </row>
    <row r="509" spans="1:24" ht="15">
      <c r="A509" s="395" t="s">
        <v>341</v>
      </c>
      <c r="B509" s="340"/>
      <c r="C509" s="341"/>
      <c r="D509" s="790">
        <v>0.3611111111111111</v>
      </c>
      <c r="E509" s="791"/>
      <c r="F509" s="788">
        <f>D509+"0:60"</f>
        <v>0.40277777777777779</v>
      </c>
      <c r="G509" s="789"/>
      <c r="H509" s="788">
        <f>F509+"0:60"</f>
        <v>0.44444444444444448</v>
      </c>
      <c r="I509" s="789"/>
      <c r="J509" s="788">
        <f>H509+"0:60"</f>
        <v>0.48611111111111116</v>
      </c>
      <c r="K509" s="789"/>
      <c r="L509" s="788">
        <f>J509+"0:60"</f>
        <v>0.52777777777777779</v>
      </c>
      <c r="M509" s="789"/>
      <c r="N509" s="788">
        <f>L509+"0:60"</f>
        <v>0.56944444444444442</v>
      </c>
      <c r="O509" s="789"/>
      <c r="P509" s="786" t="s">
        <v>82</v>
      </c>
      <c r="Q509" s="787"/>
      <c r="R509" s="342" t="s">
        <v>15</v>
      </c>
      <c r="S509" s="343"/>
      <c r="T509" s="344"/>
      <c r="U509" s="345"/>
      <c r="V509" s="220"/>
    </row>
    <row r="510" spans="1:24" ht="15">
      <c r="A510" s="385"/>
      <c r="B510" s="347"/>
      <c r="C510" s="348" t="s">
        <v>787</v>
      </c>
      <c r="D510" s="349"/>
      <c r="E510" s="399"/>
      <c r="F510" s="349"/>
      <c r="G510" s="399"/>
      <c r="H510" s="349"/>
      <c r="I510" s="399"/>
      <c r="J510" s="349"/>
      <c r="K510" s="399"/>
      <c r="L510" s="349"/>
      <c r="M510" s="399"/>
      <c r="N510" s="349"/>
      <c r="O510" s="399"/>
      <c r="P510" s="349"/>
      <c r="Q510" s="399"/>
      <c r="R510" s="352" t="s">
        <v>14</v>
      </c>
      <c r="S510" s="353">
        <f>J510</f>
        <v>0</v>
      </c>
      <c r="T510" s="354"/>
      <c r="U510" s="355"/>
      <c r="V510" s="220"/>
    </row>
    <row r="511" spans="1:24" ht="15">
      <c r="A511" s="356"/>
      <c r="B511" s="357">
        <v>46159</v>
      </c>
      <c r="C511" s="358" t="s">
        <v>382</v>
      </c>
      <c r="D511" s="380"/>
      <c r="E511" s="381"/>
      <c r="F511" s="359"/>
      <c r="G511" s="381"/>
      <c r="H511" s="380"/>
      <c r="I511" s="381"/>
      <c r="J511" s="380"/>
      <c r="K511" s="381"/>
      <c r="L511" s="359"/>
      <c r="M511" s="386"/>
      <c r="N511" s="359"/>
      <c r="O511" s="386"/>
      <c r="P511" s="380"/>
      <c r="Q511" s="360"/>
      <c r="R511" s="362" t="s">
        <v>145</v>
      </c>
      <c r="S511" s="363">
        <f>E510</f>
        <v>0</v>
      </c>
      <c r="T511" s="364"/>
      <c r="U511" s="365"/>
      <c r="V511" s="220">
        <f>7-(COUNTIF(D509:Q509,"-"))</f>
        <v>6</v>
      </c>
      <c r="X511" s="216">
        <f>X507+V511</f>
        <v>398</v>
      </c>
    </row>
    <row r="512" spans="1:24" ht="15">
      <c r="A512" s="366"/>
      <c r="B512" s="367" t="str">
        <f>TEXT(B511,"aaa")</f>
        <v>日</v>
      </c>
      <c r="C512" s="368"/>
      <c r="D512" s="782">
        <f>H510</f>
        <v>0</v>
      </c>
      <c r="E512" s="783"/>
      <c r="F512" s="782">
        <f>L510</f>
        <v>0</v>
      </c>
      <c r="G512" s="783"/>
      <c r="H512" s="782">
        <f>D510</f>
        <v>0</v>
      </c>
      <c r="I512" s="783"/>
      <c r="J512" s="782">
        <f>F510</f>
        <v>0</v>
      </c>
      <c r="K512" s="783"/>
      <c r="L512" s="782">
        <f>I510</f>
        <v>0</v>
      </c>
      <c r="M512" s="783"/>
      <c r="N512" s="796">
        <f>K510</f>
        <v>0</v>
      </c>
      <c r="O512" s="797"/>
      <c r="P512" s="371"/>
      <c r="Q512" s="372"/>
      <c r="R512" s="373" t="s">
        <v>12</v>
      </c>
      <c r="S512" s="374">
        <f>G510</f>
        <v>0</v>
      </c>
      <c r="T512" s="344"/>
      <c r="U512" s="375"/>
      <c r="V512" s="221"/>
    </row>
    <row r="513" spans="1:24" ht="18.600000000000001">
      <c r="A513" s="696"/>
      <c r="B513" s="927" t="s">
        <v>788</v>
      </c>
      <c r="C513" s="928"/>
      <c r="D513" s="921" t="s">
        <v>789</v>
      </c>
      <c r="E513" s="922"/>
      <c r="F513" s="923"/>
      <c r="G513" s="922"/>
      <c r="H513" s="924"/>
      <c r="I513" s="922"/>
      <c r="J513" s="923"/>
      <c r="K513" s="925"/>
      <c r="L513" s="923"/>
      <c r="M513" s="926"/>
      <c r="N513" s="699"/>
      <c r="O513" s="702"/>
      <c r="P513" s="699"/>
      <c r="Q513" s="702"/>
      <c r="R513" s="703"/>
      <c r="S513" s="704"/>
      <c r="T513" s="705"/>
      <c r="U513" s="706"/>
      <c r="V513" s="220"/>
      <c r="W513" s="216">
        <f>W507+V513</f>
        <v>0</v>
      </c>
      <c r="X513" s="216"/>
    </row>
    <row r="514" spans="1:24" ht="15">
      <c r="A514" s="395" t="s">
        <v>341</v>
      </c>
      <c r="B514" s="340"/>
      <c r="C514" s="341"/>
      <c r="D514" s="819">
        <v>0.40277777777777779</v>
      </c>
      <c r="E514" s="820"/>
      <c r="F514" s="821">
        <f>D514+"0:60"</f>
        <v>0.44444444444444448</v>
      </c>
      <c r="G514" s="822"/>
      <c r="H514" s="821">
        <f>F514+"0:60"</f>
        <v>0.48611111111111116</v>
      </c>
      <c r="I514" s="822"/>
      <c r="J514" s="821">
        <f>H514+"0:60"</f>
        <v>0.52777777777777779</v>
      </c>
      <c r="K514" s="822"/>
      <c r="L514" s="788">
        <f>J514+"0:60"</f>
        <v>0.56944444444444442</v>
      </c>
      <c r="M514" s="789"/>
      <c r="N514" s="792" t="s">
        <v>82</v>
      </c>
      <c r="O514" s="793"/>
      <c r="P514" s="792" t="s">
        <v>82</v>
      </c>
      <c r="Q514" s="793"/>
      <c r="R514" s="707" t="s">
        <v>15</v>
      </c>
      <c r="S514" s="708"/>
      <c r="T514" s="709"/>
      <c r="U514" s="375"/>
      <c r="V514" s="220"/>
    </row>
    <row r="515" spans="1:24" ht="15">
      <c r="A515" s="346"/>
      <c r="B515" s="347"/>
      <c r="C515" s="348" t="s">
        <v>143</v>
      </c>
      <c r="D515" s="349"/>
      <c r="E515" s="399"/>
      <c r="F515" s="349"/>
      <c r="G515" s="399"/>
      <c r="H515" s="349"/>
      <c r="I515" s="399"/>
      <c r="J515" s="349"/>
      <c r="K515" s="399"/>
      <c r="L515" s="349"/>
      <c r="M515" s="399"/>
      <c r="N515" s="349"/>
      <c r="O515" s="399"/>
      <c r="P515" s="349"/>
      <c r="Q515" s="399"/>
      <c r="R515" s="352" t="s">
        <v>14</v>
      </c>
      <c r="S515" s="353">
        <f>K515</f>
        <v>0</v>
      </c>
      <c r="T515" s="354"/>
      <c r="U515" s="355"/>
      <c r="V515" s="220"/>
    </row>
    <row r="516" spans="1:24" ht="15">
      <c r="A516" s="356"/>
      <c r="B516" s="357">
        <v>46165</v>
      </c>
      <c r="C516" s="358" t="s">
        <v>387</v>
      </c>
      <c r="D516" s="380"/>
      <c r="E516" s="381"/>
      <c r="F516" s="359"/>
      <c r="G516" s="381"/>
      <c r="H516" s="380"/>
      <c r="I516" s="381"/>
      <c r="J516" s="380"/>
      <c r="K516" s="381"/>
      <c r="L516" s="359"/>
      <c r="M516" s="360"/>
      <c r="N516" s="359"/>
      <c r="O516" s="361"/>
      <c r="P516" s="359"/>
      <c r="Q516" s="361"/>
      <c r="R516" s="362" t="s">
        <v>223</v>
      </c>
      <c r="S516" s="363">
        <f>L515</f>
        <v>0</v>
      </c>
      <c r="T516" s="364"/>
      <c r="U516" s="365"/>
      <c r="V516" s="220">
        <f>7-(COUNTIF(D514:Q514,"-"))</f>
        <v>5</v>
      </c>
      <c r="X516" s="216">
        <f>X511+V516</f>
        <v>403</v>
      </c>
    </row>
    <row r="517" spans="1:24" ht="15">
      <c r="A517" s="366"/>
      <c r="B517" s="367" t="str">
        <f>TEXT(B516,"aaa")</f>
        <v>土</v>
      </c>
      <c r="C517" s="368"/>
      <c r="D517" s="369">
        <f>I515</f>
        <v>0</v>
      </c>
      <c r="E517" s="370">
        <f>I515</f>
        <v>0</v>
      </c>
      <c r="F517" s="369">
        <f>J515</f>
        <v>0</v>
      </c>
      <c r="G517" s="370">
        <f>E515</f>
        <v>0</v>
      </c>
      <c r="H517" s="369">
        <f>D515</f>
        <v>0</v>
      </c>
      <c r="I517" s="370">
        <f>M515</f>
        <v>0</v>
      </c>
      <c r="J517" s="369">
        <f>F515</f>
        <v>0</v>
      </c>
      <c r="K517" s="370">
        <f>J517</f>
        <v>0</v>
      </c>
      <c r="L517" s="371">
        <f>H515</f>
        <v>0</v>
      </c>
      <c r="M517" s="372">
        <f>H515</f>
        <v>0</v>
      </c>
      <c r="N517" s="784"/>
      <c r="O517" s="785"/>
      <c r="P517" s="784"/>
      <c r="Q517" s="785"/>
      <c r="R517" s="373" t="s">
        <v>226</v>
      </c>
      <c r="S517" s="374">
        <f>G515</f>
        <v>0</v>
      </c>
      <c r="T517" s="344"/>
      <c r="U517" s="375"/>
      <c r="V517" s="221"/>
    </row>
    <row r="518" spans="1:24" ht="15">
      <c r="A518" s="395" t="s">
        <v>341</v>
      </c>
      <c r="B518" s="340"/>
      <c r="C518" s="341"/>
      <c r="D518" s="790">
        <v>0.73611111111111116</v>
      </c>
      <c r="E518" s="791"/>
      <c r="F518" s="788">
        <f>D518+"0:65"</f>
        <v>0.78125</v>
      </c>
      <c r="G518" s="789"/>
      <c r="H518" s="788">
        <f>F518+"0:65"</f>
        <v>0.82638888888888884</v>
      </c>
      <c r="I518" s="789"/>
      <c r="J518" s="794" t="s">
        <v>82</v>
      </c>
      <c r="K518" s="795"/>
      <c r="L518" s="794" t="s">
        <v>82</v>
      </c>
      <c r="M518" s="795"/>
      <c r="N518" s="786" t="s">
        <v>82</v>
      </c>
      <c r="O518" s="787"/>
      <c r="P518" s="786" t="s">
        <v>82</v>
      </c>
      <c r="Q518" s="787"/>
      <c r="R518" s="342" t="s">
        <v>15</v>
      </c>
      <c r="S518" s="343"/>
      <c r="T518" s="344"/>
      <c r="U518" s="345"/>
      <c r="V518" s="220"/>
    </row>
    <row r="519" spans="1:24" ht="15">
      <c r="A519" s="385"/>
      <c r="B519" s="347"/>
      <c r="C519" s="930" t="s">
        <v>790</v>
      </c>
      <c r="D519" s="349"/>
      <c r="E519" s="399"/>
      <c r="F519" s="349"/>
      <c r="G519" s="399"/>
      <c r="H519" s="349"/>
      <c r="I519" s="399"/>
      <c r="J519" s="349"/>
      <c r="K519" s="399"/>
      <c r="L519" s="349"/>
      <c r="M519" s="399"/>
      <c r="N519" s="349"/>
      <c r="O519" s="399"/>
      <c r="P519" s="349"/>
      <c r="Q519" s="399"/>
      <c r="R519" s="352" t="s">
        <v>347</v>
      </c>
      <c r="S519" s="353">
        <f>E521</f>
        <v>0</v>
      </c>
      <c r="T519" s="354"/>
      <c r="U519" s="355"/>
      <c r="V519" s="220"/>
    </row>
    <row r="520" spans="1:24" ht="15">
      <c r="A520" s="356"/>
      <c r="B520" s="357">
        <v>46165</v>
      </c>
      <c r="C520" s="358" t="s">
        <v>388</v>
      </c>
      <c r="D520" s="380"/>
      <c r="E520" s="381"/>
      <c r="F520" s="359"/>
      <c r="G520" s="381"/>
      <c r="H520" s="380"/>
      <c r="I520" s="381"/>
      <c r="J520" s="359"/>
      <c r="K520" s="360"/>
      <c r="L520" s="359"/>
      <c r="M520" s="360"/>
      <c r="N520" s="359"/>
      <c r="O520" s="361"/>
      <c r="P520" s="359"/>
      <c r="Q520" s="361"/>
      <c r="R520" s="362" t="s">
        <v>585</v>
      </c>
      <c r="S520" s="363">
        <f>G521</f>
        <v>0</v>
      </c>
      <c r="T520" s="364"/>
      <c r="U520" s="365"/>
      <c r="V520" s="220">
        <f>7-(COUNTIF(D518:Q518,"-"))</f>
        <v>3</v>
      </c>
      <c r="X520" s="216">
        <f>X516+V520</f>
        <v>406</v>
      </c>
    </row>
    <row r="521" spans="1:24" ht="15">
      <c r="A521" s="366"/>
      <c r="B521" s="367" t="str">
        <f>TEXT(B520,"aaa")</f>
        <v>土</v>
      </c>
      <c r="C521" s="368"/>
      <c r="D521" s="369">
        <f>H519</f>
        <v>0</v>
      </c>
      <c r="E521" s="370">
        <f>I519</f>
        <v>0</v>
      </c>
      <c r="F521" s="369">
        <f>D519</f>
        <v>0</v>
      </c>
      <c r="G521" s="370">
        <f>E519</f>
        <v>0</v>
      </c>
      <c r="H521" s="369">
        <f>G519</f>
        <v>0</v>
      </c>
      <c r="I521" s="370">
        <f>F519</f>
        <v>0</v>
      </c>
      <c r="J521" s="371"/>
      <c r="K521" s="372"/>
      <c r="L521" s="371"/>
      <c r="M521" s="372"/>
      <c r="N521" s="784"/>
      <c r="O521" s="785"/>
      <c r="P521" s="784"/>
      <c r="Q521" s="785"/>
      <c r="R521" s="373" t="s">
        <v>586</v>
      </c>
      <c r="S521" s="374">
        <f>I521</f>
        <v>0</v>
      </c>
      <c r="T521" s="344"/>
      <c r="U521" s="375"/>
      <c r="V521" s="221"/>
    </row>
    <row r="522" spans="1:24" ht="15">
      <c r="A522" s="395" t="s">
        <v>341</v>
      </c>
      <c r="B522" s="340"/>
      <c r="C522" s="341"/>
      <c r="D522" s="790">
        <v>0.40277777777777779</v>
      </c>
      <c r="E522" s="791"/>
      <c r="F522" s="788">
        <f>D522+"0:60"</f>
        <v>0.44444444444444448</v>
      </c>
      <c r="G522" s="789"/>
      <c r="H522" s="788">
        <f>F522+"0:60"</f>
        <v>0.48611111111111116</v>
      </c>
      <c r="I522" s="789"/>
      <c r="J522" s="788">
        <f>H522+"0:60"</f>
        <v>0.52777777777777779</v>
      </c>
      <c r="K522" s="789"/>
      <c r="L522" s="788">
        <f>J522+"0:60"</f>
        <v>0.56944444444444442</v>
      </c>
      <c r="M522" s="789"/>
      <c r="N522" s="792" t="s">
        <v>82</v>
      </c>
      <c r="O522" s="793"/>
      <c r="P522" s="792" t="s">
        <v>82</v>
      </c>
      <c r="Q522" s="793"/>
      <c r="R522" s="342" t="s">
        <v>15</v>
      </c>
      <c r="S522" s="343"/>
      <c r="T522" s="344"/>
      <c r="U522" s="345"/>
      <c r="V522" s="220"/>
    </row>
    <row r="523" spans="1:24" ht="15">
      <c r="A523" s="346"/>
      <c r="B523" s="347"/>
      <c r="C523" s="348" t="s">
        <v>143</v>
      </c>
      <c r="D523" s="349"/>
      <c r="E523" s="399"/>
      <c r="F523" s="349"/>
      <c r="G523" s="399"/>
      <c r="H523" s="349"/>
      <c r="I523" s="399"/>
      <c r="J523" s="349"/>
      <c r="K523" s="399"/>
      <c r="L523" s="349"/>
      <c r="M523" s="399"/>
      <c r="N523" s="349"/>
      <c r="O523" s="399"/>
      <c r="P523" s="349"/>
      <c r="Q523" s="399"/>
      <c r="R523" s="352" t="s">
        <v>14</v>
      </c>
      <c r="S523" s="353">
        <f>K523</f>
        <v>0</v>
      </c>
      <c r="T523" s="354"/>
      <c r="U523" s="355"/>
      <c r="V523" s="220"/>
    </row>
    <row r="524" spans="1:24" ht="15">
      <c r="A524" s="356"/>
      <c r="B524" s="357">
        <v>46166</v>
      </c>
      <c r="C524" s="379" t="s">
        <v>142</v>
      </c>
      <c r="D524" s="380"/>
      <c r="E524" s="381"/>
      <c r="F524" s="359"/>
      <c r="G524" s="381"/>
      <c r="H524" s="380"/>
      <c r="I524" s="381"/>
      <c r="J524" s="380"/>
      <c r="K524" s="381"/>
      <c r="L524" s="359"/>
      <c r="M524" s="360"/>
      <c r="N524" s="359"/>
      <c r="O524" s="361"/>
      <c r="P524" s="359"/>
      <c r="Q524" s="361"/>
      <c r="R524" s="362" t="s">
        <v>223</v>
      </c>
      <c r="S524" s="363">
        <f>L523</f>
        <v>0</v>
      </c>
      <c r="T524" s="364"/>
      <c r="U524" s="365"/>
      <c r="V524" s="220">
        <f>7-(COUNTIF(D522:Q522,"-"))</f>
        <v>5</v>
      </c>
      <c r="X524" s="216">
        <f>X520+V524</f>
        <v>411</v>
      </c>
    </row>
    <row r="525" spans="1:24" ht="15">
      <c r="A525" s="366"/>
      <c r="B525" s="367" t="str">
        <f>TEXT(B524,"aaa")</f>
        <v>日</v>
      </c>
      <c r="C525" s="368"/>
      <c r="D525" s="369">
        <f>I523</f>
        <v>0</v>
      </c>
      <c r="E525" s="370">
        <f>I523</f>
        <v>0</v>
      </c>
      <c r="F525" s="369">
        <f>J523</f>
        <v>0</v>
      </c>
      <c r="G525" s="370">
        <f>E523</f>
        <v>0</v>
      </c>
      <c r="H525" s="369">
        <f>D523</f>
        <v>0</v>
      </c>
      <c r="I525" s="370">
        <f>M523</f>
        <v>0</v>
      </c>
      <c r="J525" s="369">
        <f>F523</f>
        <v>0</v>
      </c>
      <c r="K525" s="370">
        <f>J525</f>
        <v>0</v>
      </c>
      <c r="L525" s="371">
        <f>H523</f>
        <v>0</v>
      </c>
      <c r="M525" s="372">
        <f>H523</f>
        <v>0</v>
      </c>
      <c r="N525" s="784"/>
      <c r="O525" s="785"/>
      <c r="P525" s="784"/>
      <c r="Q525" s="785"/>
      <c r="R525" s="373" t="s">
        <v>226</v>
      </c>
      <c r="S525" s="374">
        <f>G523</f>
        <v>0</v>
      </c>
      <c r="T525" s="344"/>
      <c r="U525" s="375"/>
      <c r="V525" s="221"/>
    </row>
    <row r="526" spans="1:24" ht="15">
      <c r="A526" s="395" t="s">
        <v>341</v>
      </c>
      <c r="B526" s="340"/>
      <c r="C526" s="341"/>
      <c r="D526" s="790">
        <v>0.40277777777777779</v>
      </c>
      <c r="E526" s="791"/>
      <c r="F526" s="788">
        <f>D526+"0:60"</f>
        <v>0.44444444444444448</v>
      </c>
      <c r="G526" s="789"/>
      <c r="H526" s="788">
        <f>F526+"0:60"</f>
        <v>0.48611111111111116</v>
      </c>
      <c r="I526" s="789"/>
      <c r="J526" s="788">
        <f>H526+"0:60"</f>
        <v>0.52777777777777779</v>
      </c>
      <c r="K526" s="789"/>
      <c r="L526" s="788">
        <f>J526+"0:60"</f>
        <v>0.56944444444444442</v>
      </c>
      <c r="M526" s="789"/>
      <c r="N526" s="786" t="s">
        <v>82</v>
      </c>
      <c r="O526" s="787"/>
      <c r="P526" s="786" t="s">
        <v>82</v>
      </c>
      <c r="Q526" s="787"/>
      <c r="R526" s="342" t="s">
        <v>15</v>
      </c>
      <c r="S526" s="343"/>
      <c r="T526" s="344"/>
      <c r="U526" s="345"/>
      <c r="V526" s="220"/>
    </row>
    <row r="527" spans="1:24" ht="15">
      <c r="A527" s="346"/>
      <c r="B527" s="347"/>
      <c r="C527" s="348" t="s">
        <v>143</v>
      </c>
      <c r="D527" s="349"/>
      <c r="E527" s="399"/>
      <c r="F527" s="349"/>
      <c r="G527" s="399"/>
      <c r="H527" s="349"/>
      <c r="I527" s="399"/>
      <c r="J527" s="349"/>
      <c r="K527" s="399"/>
      <c r="L527" s="349"/>
      <c r="M527" s="399"/>
      <c r="N527" s="349"/>
      <c r="O527" s="399"/>
      <c r="P527" s="349"/>
      <c r="Q527" s="399"/>
      <c r="R527" s="352" t="s">
        <v>14</v>
      </c>
      <c r="S527" s="353">
        <f>K527</f>
        <v>0</v>
      </c>
      <c r="T527" s="354"/>
      <c r="U527" s="355"/>
      <c r="V527" s="220"/>
    </row>
    <row r="528" spans="1:24" ht="15">
      <c r="A528" s="356"/>
      <c r="B528" s="357">
        <v>46166</v>
      </c>
      <c r="C528" s="358" t="s">
        <v>10</v>
      </c>
      <c r="D528" s="380"/>
      <c r="E528" s="381"/>
      <c r="F528" s="359"/>
      <c r="G528" s="381"/>
      <c r="H528" s="380"/>
      <c r="I528" s="381"/>
      <c r="J528" s="380"/>
      <c r="K528" s="381"/>
      <c r="L528" s="359"/>
      <c r="M528" s="360"/>
      <c r="N528" s="359"/>
      <c r="O528" s="361"/>
      <c r="P528" s="359"/>
      <c r="Q528" s="361"/>
      <c r="R528" s="362" t="s">
        <v>223</v>
      </c>
      <c r="S528" s="363">
        <f>L527</f>
        <v>0</v>
      </c>
      <c r="T528" s="364"/>
      <c r="U528" s="365"/>
      <c r="V528" s="220">
        <f>7-(COUNTIF(D526:Q526,"-"))</f>
        <v>5</v>
      </c>
      <c r="X528" s="216">
        <f>X524+V528</f>
        <v>416</v>
      </c>
    </row>
    <row r="529" spans="1:24" ht="15">
      <c r="A529" s="366"/>
      <c r="B529" s="367" t="str">
        <f>TEXT(B528,"aaa")</f>
        <v>日</v>
      </c>
      <c r="C529" s="368"/>
      <c r="D529" s="369">
        <f>I527</f>
        <v>0</v>
      </c>
      <c r="E529" s="370">
        <f>I527</f>
        <v>0</v>
      </c>
      <c r="F529" s="369">
        <f>J527</f>
        <v>0</v>
      </c>
      <c r="G529" s="370">
        <f>E527</f>
        <v>0</v>
      </c>
      <c r="H529" s="369">
        <f>D527</f>
        <v>0</v>
      </c>
      <c r="I529" s="370">
        <f>M527</f>
        <v>0</v>
      </c>
      <c r="J529" s="369">
        <f>F527</f>
        <v>0</v>
      </c>
      <c r="K529" s="370">
        <f>J529</f>
        <v>0</v>
      </c>
      <c r="L529" s="371">
        <f>H527</f>
        <v>0</v>
      </c>
      <c r="M529" s="372">
        <f>H527</f>
        <v>0</v>
      </c>
      <c r="N529" s="784"/>
      <c r="O529" s="785"/>
      <c r="P529" s="784"/>
      <c r="Q529" s="785"/>
      <c r="R529" s="373" t="s">
        <v>226</v>
      </c>
      <c r="S529" s="374">
        <f>G527</f>
        <v>0</v>
      </c>
      <c r="T529" s="344"/>
      <c r="U529" s="375"/>
      <c r="V529" s="221"/>
    </row>
    <row r="530" spans="1:24" ht="15">
      <c r="A530" s="395" t="s">
        <v>341</v>
      </c>
      <c r="B530" s="340"/>
      <c r="C530" s="341"/>
      <c r="D530" s="819">
        <v>0.40277777777777779</v>
      </c>
      <c r="E530" s="820"/>
      <c r="F530" s="821">
        <f>D530+"0:60"</f>
        <v>0.44444444444444448</v>
      </c>
      <c r="G530" s="822"/>
      <c r="H530" s="821">
        <f>F530+"0:60"</f>
        <v>0.48611111111111116</v>
      </c>
      <c r="I530" s="822"/>
      <c r="J530" s="821">
        <f>H530+"0:60"</f>
        <v>0.52777777777777779</v>
      </c>
      <c r="K530" s="822"/>
      <c r="L530" s="788">
        <f>J530+"0:60"</f>
        <v>0.56944444444444442</v>
      </c>
      <c r="M530" s="789"/>
      <c r="N530" s="792" t="s">
        <v>82</v>
      </c>
      <c r="O530" s="793"/>
      <c r="P530" s="792" t="s">
        <v>82</v>
      </c>
      <c r="Q530" s="793"/>
      <c r="R530" s="707" t="s">
        <v>15</v>
      </c>
      <c r="S530" s="708"/>
      <c r="T530" s="709"/>
      <c r="U530" s="375"/>
      <c r="V530" s="220"/>
    </row>
    <row r="531" spans="1:24" ht="15">
      <c r="A531" s="346"/>
      <c r="B531" s="347"/>
      <c r="C531" s="348" t="s">
        <v>143</v>
      </c>
      <c r="D531" s="349"/>
      <c r="E531" s="399"/>
      <c r="F531" s="349"/>
      <c r="G531" s="399"/>
      <c r="H531" s="349"/>
      <c r="I531" s="399"/>
      <c r="J531" s="349"/>
      <c r="K531" s="399"/>
      <c r="L531" s="349"/>
      <c r="M531" s="399"/>
      <c r="N531" s="349"/>
      <c r="O531" s="399"/>
      <c r="P531" s="349"/>
      <c r="Q531" s="399"/>
      <c r="R531" s="352" t="s">
        <v>14</v>
      </c>
      <c r="S531" s="353">
        <f>K531</f>
        <v>0</v>
      </c>
      <c r="T531" s="354"/>
      <c r="U531" s="355"/>
      <c r="V531" s="220"/>
    </row>
    <row r="532" spans="1:24" ht="15">
      <c r="A532" s="356"/>
      <c r="B532" s="357">
        <v>46166</v>
      </c>
      <c r="C532" s="358" t="s">
        <v>389</v>
      </c>
      <c r="D532" s="380"/>
      <c r="E532" s="381"/>
      <c r="F532" s="359"/>
      <c r="G532" s="381"/>
      <c r="H532" s="380"/>
      <c r="I532" s="381"/>
      <c r="J532" s="380"/>
      <c r="K532" s="381"/>
      <c r="L532" s="359"/>
      <c r="M532" s="360"/>
      <c r="N532" s="359"/>
      <c r="O532" s="361"/>
      <c r="P532" s="359"/>
      <c r="Q532" s="361"/>
      <c r="R532" s="362" t="s">
        <v>223</v>
      </c>
      <c r="S532" s="363">
        <f>L531</f>
        <v>0</v>
      </c>
      <c r="T532" s="364"/>
      <c r="U532" s="365"/>
      <c r="V532" s="220">
        <f>7-(COUNTIF(D530:Q530,"-"))</f>
        <v>5</v>
      </c>
      <c r="X532" s="216">
        <f>X528+V532</f>
        <v>421</v>
      </c>
    </row>
    <row r="533" spans="1:24" ht="15">
      <c r="A533" s="366"/>
      <c r="B533" s="367" t="str">
        <f>TEXT(B532,"aaa")</f>
        <v>日</v>
      </c>
      <c r="C533" s="368"/>
      <c r="D533" s="369">
        <f>I531</f>
        <v>0</v>
      </c>
      <c r="E533" s="370">
        <f>I531</f>
        <v>0</v>
      </c>
      <c r="F533" s="369">
        <f>J531</f>
        <v>0</v>
      </c>
      <c r="G533" s="370">
        <f>E531</f>
        <v>0</v>
      </c>
      <c r="H533" s="369">
        <f>D531</f>
        <v>0</v>
      </c>
      <c r="I533" s="370">
        <f>M531</f>
        <v>0</v>
      </c>
      <c r="J533" s="369">
        <f>F531</f>
        <v>0</v>
      </c>
      <c r="K533" s="370">
        <f>J533</f>
        <v>0</v>
      </c>
      <c r="L533" s="371">
        <f>H531</f>
        <v>0</v>
      </c>
      <c r="M533" s="372">
        <f>H531</f>
        <v>0</v>
      </c>
      <c r="N533" s="784"/>
      <c r="O533" s="785"/>
      <c r="P533" s="784"/>
      <c r="Q533" s="785"/>
      <c r="R533" s="373" t="s">
        <v>226</v>
      </c>
      <c r="S533" s="374">
        <f>G531</f>
        <v>0</v>
      </c>
      <c r="T533" s="344"/>
      <c r="U533" s="375"/>
      <c r="V533" s="221"/>
    </row>
    <row r="534" spans="1:24" ht="15">
      <c r="A534" s="395" t="s">
        <v>341</v>
      </c>
      <c r="B534" s="340"/>
      <c r="C534" s="341"/>
      <c r="D534" s="819">
        <v>0.3611111111111111</v>
      </c>
      <c r="E534" s="820"/>
      <c r="F534" s="821">
        <f>D534+"0:60"</f>
        <v>0.40277777777777779</v>
      </c>
      <c r="G534" s="822"/>
      <c r="H534" s="821">
        <f>F534+"0:60"</f>
        <v>0.44444444444444448</v>
      </c>
      <c r="I534" s="822"/>
      <c r="J534" s="821">
        <f>H534+"0:60"</f>
        <v>0.48611111111111116</v>
      </c>
      <c r="K534" s="822"/>
      <c r="L534" s="788">
        <f>J534+"0:60"</f>
        <v>0.52777777777777779</v>
      </c>
      <c r="M534" s="789"/>
      <c r="N534" s="788">
        <f>L534+"0:60"</f>
        <v>0.56944444444444442</v>
      </c>
      <c r="O534" s="789"/>
      <c r="P534" s="792" t="s">
        <v>82</v>
      </c>
      <c r="Q534" s="793"/>
      <c r="R534" s="707" t="s">
        <v>15</v>
      </c>
      <c r="S534" s="708"/>
      <c r="T534" s="709"/>
      <c r="U534" s="375"/>
      <c r="V534" s="220"/>
    </row>
    <row r="535" spans="1:24" ht="15">
      <c r="A535" s="346"/>
      <c r="B535" s="347"/>
      <c r="C535" s="348" t="s">
        <v>787</v>
      </c>
      <c r="D535" s="349"/>
      <c r="E535" s="399"/>
      <c r="F535" s="349"/>
      <c r="G535" s="399"/>
      <c r="H535" s="349"/>
      <c r="I535" s="399"/>
      <c r="J535" s="349"/>
      <c r="K535" s="399"/>
      <c r="L535" s="349"/>
      <c r="M535" s="399"/>
      <c r="N535" s="349"/>
      <c r="O535" s="399"/>
      <c r="P535" s="349"/>
      <c r="Q535" s="399"/>
      <c r="R535" s="352" t="s">
        <v>14</v>
      </c>
      <c r="S535" s="353">
        <f>J535</f>
        <v>0</v>
      </c>
      <c r="T535" s="354"/>
      <c r="U535" s="355"/>
      <c r="V535" s="220"/>
    </row>
    <row r="536" spans="1:24" ht="15">
      <c r="A536" s="356"/>
      <c r="B536" s="357">
        <v>46166</v>
      </c>
      <c r="C536" s="358" t="s">
        <v>386</v>
      </c>
      <c r="D536" s="380"/>
      <c r="E536" s="381"/>
      <c r="F536" s="359"/>
      <c r="G536" s="381"/>
      <c r="H536" s="380"/>
      <c r="I536" s="381"/>
      <c r="J536" s="380"/>
      <c r="K536" s="381"/>
      <c r="L536" s="359"/>
      <c r="M536" s="360"/>
      <c r="N536" s="359"/>
      <c r="O536" s="360"/>
      <c r="P536" s="359"/>
      <c r="Q536" s="361"/>
      <c r="R536" s="362" t="s">
        <v>145</v>
      </c>
      <c r="S536" s="363">
        <f>G535</f>
        <v>0</v>
      </c>
      <c r="T536" s="364"/>
      <c r="U536" s="365"/>
      <c r="V536" s="220">
        <f>7-(COUNTIF(D534:Q534,"-"))</f>
        <v>6</v>
      </c>
      <c r="X536" s="216">
        <f>X532+V536</f>
        <v>427</v>
      </c>
    </row>
    <row r="537" spans="1:24" ht="15">
      <c r="A537" s="366"/>
      <c r="B537" s="367" t="str">
        <f>TEXT(B536,"aaa")</f>
        <v>日</v>
      </c>
      <c r="C537" s="368"/>
      <c r="D537" s="369">
        <f>H535</f>
        <v>0</v>
      </c>
      <c r="E537" s="370">
        <f>D537</f>
        <v>0</v>
      </c>
      <c r="F537" s="369">
        <f>K535</f>
        <v>0</v>
      </c>
      <c r="G537" s="370">
        <f>F537</f>
        <v>0</v>
      </c>
      <c r="H537" s="369">
        <f>D535</f>
        <v>0</v>
      </c>
      <c r="I537" s="370">
        <f>E535</f>
        <v>0</v>
      </c>
      <c r="J537" s="369">
        <f>N535</f>
        <v>0</v>
      </c>
      <c r="K537" s="370">
        <f>O535</f>
        <v>0</v>
      </c>
      <c r="L537" s="369">
        <f>F535</f>
        <v>0</v>
      </c>
      <c r="M537" s="370">
        <f>L537</f>
        <v>0</v>
      </c>
      <c r="N537" s="369">
        <f>L535</f>
        <v>0</v>
      </c>
      <c r="O537" s="370">
        <f>M535</f>
        <v>0</v>
      </c>
      <c r="P537" s="784"/>
      <c r="Q537" s="785"/>
      <c r="R537" s="373" t="s">
        <v>226</v>
      </c>
      <c r="S537" s="760">
        <f>I535</f>
        <v>0</v>
      </c>
      <c r="T537" s="344"/>
      <c r="U537" s="375"/>
      <c r="V537" s="221"/>
    </row>
    <row r="538" spans="1:24" ht="18.600000000000001">
      <c r="A538" s="696"/>
      <c r="B538" s="697">
        <v>46172</v>
      </c>
      <c r="C538" s="529"/>
      <c r="D538" s="921" t="s">
        <v>791</v>
      </c>
      <c r="E538" s="922"/>
      <c r="F538" s="923"/>
      <c r="G538" s="922"/>
      <c r="H538" s="924"/>
      <c r="I538" s="922"/>
      <c r="J538" s="923"/>
      <c r="K538" s="925"/>
      <c r="L538" s="923"/>
      <c r="M538" s="926"/>
      <c r="N538" s="699"/>
      <c r="O538" s="702"/>
      <c r="P538" s="699"/>
      <c r="Q538" s="702"/>
      <c r="R538" s="703"/>
      <c r="S538" s="704"/>
      <c r="T538" s="705"/>
      <c r="U538" s="706"/>
      <c r="V538" s="220"/>
      <c r="W538" s="216">
        <f>W536+V538</f>
        <v>0</v>
      </c>
      <c r="X538" s="216"/>
    </row>
    <row r="539" spans="1:24" ht="15">
      <c r="A539" s="907" t="s">
        <v>341</v>
      </c>
      <c r="B539" s="908"/>
      <c r="C539" s="909"/>
      <c r="D539" s="819">
        <v>0.40277777777777779</v>
      </c>
      <c r="E539" s="820"/>
      <c r="F539" s="821">
        <f>D539+"0:60"</f>
        <v>0.44444444444444448</v>
      </c>
      <c r="G539" s="822"/>
      <c r="H539" s="821">
        <f>F539+"0:60"</f>
        <v>0.48611111111111116</v>
      </c>
      <c r="I539" s="822"/>
      <c r="J539" s="821">
        <f>H539+"0:60"</f>
        <v>0.52777777777777779</v>
      </c>
      <c r="K539" s="822"/>
      <c r="L539" s="821">
        <f>J539+"0:60"</f>
        <v>0.56944444444444442</v>
      </c>
      <c r="M539" s="822"/>
      <c r="N539" s="792" t="s">
        <v>82</v>
      </c>
      <c r="O539" s="793"/>
      <c r="P539" s="792" t="s">
        <v>82</v>
      </c>
      <c r="Q539" s="793"/>
      <c r="R539" s="707" t="s">
        <v>15</v>
      </c>
      <c r="S539" s="708"/>
      <c r="T539" s="709"/>
      <c r="U539" s="375"/>
      <c r="V539" s="220"/>
    </row>
    <row r="540" spans="1:24" ht="15">
      <c r="A540" s="346"/>
      <c r="B540" s="347"/>
      <c r="C540" s="348" t="s">
        <v>143</v>
      </c>
      <c r="D540" s="349"/>
      <c r="E540" s="399"/>
      <c r="F540" s="349"/>
      <c r="G540" s="399"/>
      <c r="H540" s="349"/>
      <c r="I540" s="399"/>
      <c r="J540" s="349"/>
      <c r="K540" s="399"/>
      <c r="L540" s="349"/>
      <c r="M540" s="399"/>
      <c r="N540" s="349"/>
      <c r="O540" s="399"/>
      <c r="P540" s="349"/>
      <c r="Q540" s="399"/>
      <c r="R540" s="352" t="s">
        <v>14</v>
      </c>
      <c r="S540" s="353">
        <f>K540</f>
        <v>0</v>
      </c>
      <c r="T540" s="354"/>
      <c r="U540" s="355"/>
      <c r="V540" s="220"/>
    </row>
    <row r="541" spans="1:24" ht="15">
      <c r="A541" s="356"/>
      <c r="B541" s="357">
        <v>46172</v>
      </c>
      <c r="C541" s="358" t="s">
        <v>141</v>
      </c>
      <c r="D541" s="380"/>
      <c r="E541" s="381"/>
      <c r="F541" s="359"/>
      <c r="G541" s="381"/>
      <c r="H541" s="380"/>
      <c r="I541" s="381"/>
      <c r="J541" s="380"/>
      <c r="K541" s="381"/>
      <c r="L541" s="359"/>
      <c r="M541" s="360"/>
      <c r="N541" s="359"/>
      <c r="O541" s="361"/>
      <c r="P541" s="359"/>
      <c r="Q541" s="361"/>
      <c r="R541" s="362" t="s">
        <v>223</v>
      </c>
      <c r="S541" s="363">
        <f>L540</f>
        <v>0</v>
      </c>
      <c r="T541" s="364"/>
      <c r="U541" s="365"/>
      <c r="V541" s="220">
        <f>7-(COUNTIF(D539:Q539,"-"))</f>
        <v>5</v>
      </c>
      <c r="X541" s="216">
        <f>X536+V541</f>
        <v>432</v>
      </c>
    </row>
    <row r="542" spans="1:24" ht="15">
      <c r="A542" s="366"/>
      <c r="B542" s="367" t="str">
        <f>TEXT(B541,"aaa")</f>
        <v>土</v>
      </c>
      <c r="C542" s="368"/>
      <c r="D542" s="369">
        <f>I540</f>
        <v>0</v>
      </c>
      <c r="E542" s="370">
        <f>I540</f>
        <v>0</v>
      </c>
      <c r="F542" s="369">
        <f>J540</f>
        <v>0</v>
      </c>
      <c r="G542" s="370">
        <f>E540</f>
        <v>0</v>
      </c>
      <c r="H542" s="369">
        <f>D540</f>
        <v>0</v>
      </c>
      <c r="I542" s="370">
        <f>M540</f>
        <v>0</v>
      </c>
      <c r="J542" s="369">
        <f>F540</f>
        <v>0</v>
      </c>
      <c r="K542" s="370">
        <f>J542</f>
        <v>0</v>
      </c>
      <c r="L542" s="371">
        <f>H540</f>
        <v>0</v>
      </c>
      <c r="M542" s="372">
        <f>H540</f>
        <v>0</v>
      </c>
      <c r="N542" s="784"/>
      <c r="O542" s="785"/>
      <c r="P542" s="784"/>
      <c r="Q542" s="785"/>
      <c r="R542" s="373" t="s">
        <v>226</v>
      </c>
      <c r="S542" s="374">
        <f>G540</f>
        <v>0</v>
      </c>
      <c r="T542" s="344"/>
      <c r="U542" s="375"/>
      <c r="V542" s="221"/>
    </row>
    <row r="543" spans="1:24" ht="15">
      <c r="A543" s="395" t="s">
        <v>341</v>
      </c>
      <c r="B543" s="340"/>
      <c r="C543" s="341"/>
      <c r="D543" s="790">
        <v>0.73611111111111116</v>
      </c>
      <c r="E543" s="791"/>
      <c r="F543" s="788">
        <f>D543+"0:65"</f>
        <v>0.78125</v>
      </c>
      <c r="G543" s="789"/>
      <c r="H543" s="788">
        <f>F543+"0:65"</f>
        <v>0.82638888888888884</v>
      </c>
      <c r="I543" s="789"/>
      <c r="J543" s="794" t="s">
        <v>82</v>
      </c>
      <c r="K543" s="795"/>
      <c r="L543" s="794" t="s">
        <v>82</v>
      </c>
      <c r="M543" s="795"/>
      <c r="N543" s="786" t="s">
        <v>82</v>
      </c>
      <c r="O543" s="787"/>
      <c r="P543" s="786" t="s">
        <v>82</v>
      </c>
      <c r="Q543" s="787"/>
      <c r="R543" s="342" t="s">
        <v>15</v>
      </c>
      <c r="S543" s="343"/>
      <c r="T543" s="344"/>
      <c r="U543" s="345"/>
      <c r="V543" s="220"/>
    </row>
    <row r="544" spans="1:24" ht="15">
      <c r="A544" s="385"/>
      <c r="B544" s="347"/>
      <c r="C544" s="930" t="s">
        <v>790</v>
      </c>
      <c r="D544" s="349"/>
      <c r="E544" s="399"/>
      <c r="F544" s="349"/>
      <c r="G544" s="399"/>
      <c r="H544" s="349"/>
      <c r="I544" s="399"/>
      <c r="J544" s="349"/>
      <c r="K544" s="399"/>
      <c r="L544" s="349"/>
      <c r="M544" s="399"/>
      <c r="N544" s="349"/>
      <c r="O544" s="399"/>
      <c r="P544" s="349"/>
      <c r="Q544" s="399"/>
      <c r="R544" s="352" t="s">
        <v>347</v>
      </c>
      <c r="S544" s="353">
        <f>E546</f>
        <v>0</v>
      </c>
      <c r="T544" s="354"/>
      <c r="U544" s="355"/>
      <c r="V544" s="220"/>
    </row>
    <row r="545" spans="1:24" ht="15">
      <c r="A545" s="356"/>
      <c r="B545" s="357">
        <v>46172</v>
      </c>
      <c r="C545" s="358" t="s">
        <v>388</v>
      </c>
      <c r="D545" s="380"/>
      <c r="E545" s="381"/>
      <c r="F545" s="359"/>
      <c r="G545" s="381"/>
      <c r="H545" s="380"/>
      <c r="I545" s="381"/>
      <c r="J545" s="359"/>
      <c r="K545" s="360"/>
      <c r="L545" s="359"/>
      <c r="M545" s="360"/>
      <c r="N545" s="359"/>
      <c r="O545" s="361"/>
      <c r="P545" s="359"/>
      <c r="Q545" s="361"/>
      <c r="R545" s="362" t="s">
        <v>585</v>
      </c>
      <c r="S545" s="363">
        <f>G546</f>
        <v>0</v>
      </c>
      <c r="T545" s="364"/>
      <c r="U545" s="365"/>
      <c r="V545" s="220">
        <f>7-(COUNTIF(D543:Q543,"-"))</f>
        <v>3</v>
      </c>
      <c r="X545" s="216">
        <f>X541+V545</f>
        <v>435</v>
      </c>
    </row>
    <row r="546" spans="1:24" ht="15">
      <c r="A546" s="366"/>
      <c r="B546" s="367" t="str">
        <f>TEXT(B545,"aaa")</f>
        <v>土</v>
      </c>
      <c r="C546" s="368"/>
      <c r="D546" s="369">
        <f>H544</f>
        <v>0</v>
      </c>
      <c r="E546" s="370">
        <f>I544</f>
        <v>0</v>
      </c>
      <c r="F546" s="369">
        <f>D544</f>
        <v>0</v>
      </c>
      <c r="G546" s="370">
        <f>E544</f>
        <v>0</v>
      </c>
      <c r="H546" s="369">
        <f>G544</f>
        <v>0</v>
      </c>
      <c r="I546" s="370">
        <f>F544</f>
        <v>0</v>
      </c>
      <c r="J546" s="371"/>
      <c r="K546" s="372"/>
      <c r="L546" s="371"/>
      <c r="M546" s="372"/>
      <c r="N546" s="784"/>
      <c r="O546" s="785"/>
      <c r="P546" s="784"/>
      <c r="Q546" s="785"/>
      <c r="R546" s="373" t="s">
        <v>586</v>
      </c>
      <c r="S546" s="374">
        <f>I546</f>
        <v>0</v>
      </c>
      <c r="T546" s="344"/>
      <c r="U546" s="375"/>
      <c r="V546" s="221"/>
    </row>
    <row r="547" spans="1:24" ht="15">
      <c r="A547" s="395" t="s">
        <v>341</v>
      </c>
      <c r="B547" s="340"/>
      <c r="C547" s="341"/>
      <c r="D547" s="819">
        <v>0.40277777777777779</v>
      </c>
      <c r="E547" s="820"/>
      <c r="F547" s="821">
        <f>D547+"0:60"</f>
        <v>0.44444444444444448</v>
      </c>
      <c r="G547" s="822"/>
      <c r="H547" s="821">
        <f>F547+"0:60"</f>
        <v>0.48611111111111116</v>
      </c>
      <c r="I547" s="822"/>
      <c r="J547" s="821">
        <f>H547+"0:60"</f>
        <v>0.52777777777777779</v>
      </c>
      <c r="K547" s="822"/>
      <c r="L547" s="788">
        <f>J547+"0:60"</f>
        <v>0.56944444444444442</v>
      </c>
      <c r="M547" s="789"/>
      <c r="N547" s="792" t="s">
        <v>82</v>
      </c>
      <c r="O547" s="793"/>
      <c r="P547" s="792" t="s">
        <v>82</v>
      </c>
      <c r="Q547" s="793"/>
      <c r="R547" s="707" t="s">
        <v>15</v>
      </c>
      <c r="S547" s="708"/>
      <c r="T547" s="709"/>
      <c r="U547" s="375"/>
      <c r="V547" s="220"/>
    </row>
    <row r="548" spans="1:24" ht="15">
      <c r="A548" s="346"/>
      <c r="B548" s="347"/>
      <c r="C548" s="348" t="s">
        <v>143</v>
      </c>
      <c r="D548" s="349"/>
      <c r="E548" s="399"/>
      <c r="F548" s="349"/>
      <c r="G548" s="399"/>
      <c r="H548" s="349"/>
      <c r="I548" s="399"/>
      <c r="J548" s="349"/>
      <c r="K548" s="399"/>
      <c r="L548" s="349"/>
      <c r="M548" s="399"/>
      <c r="N548" s="349"/>
      <c r="O548" s="399"/>
      <c r="P548" s="349"/>
      <c r="Q548" s="399"/>
      <c r="R548" s="352" t="s">
        <v>14</v>
      </c>
      <c r="S548" s="353">
        <f>K548</f>
        <v>0</v>
      </c>
      <c r="T548" s="354"/>
      <c r="U548" s="355"/>
      <c r="V548" s="220"/>
    </row>
    <row r="549" spans="1:24" ht="15">
      <c r="A549" s="356"/>
      <c r="B549" s="357">
        <v>46173</v>
      </c>
      <c r="C549" s="358" t="s">
        <v>389</v>
      </c>
      <c r="D549" s="380"/>
      <c r="E549" s="381"/>
      <c r="F549" s="359"/>
      <c r="G549" s="381"/>
      <c r="H549" s="380"/>
      <c r="I549" s="381"/>
      <c r="J549" s="380"/>
      <c r="K549" s="381"/>
      <c r="L549" s="359"/>
      <c r="M549" s="360"/>
      <c r="N549" s="359"/>
      <c r="O549" s="361"/>
      <c r="P549" s="359"/>
      <c r="Q549" s="361"/>
      <c r="R549" s="362" t="s">
        <v>223</v>
      </c>
      <c r="S549" s="363">
        <f>L548</f>
        <v>0</v>
      </c>
      <c r="T549" s="364"/>
      <c r="U549" s="365"/>
      <c r="V549" s="220">
        <f>7-(COUNTIF(D547:Q547,"-"))</f>
        <v>5</v>
      </c>
      <c r="X549" s="216">
        <f>X545+V549</f>
        <v>440</v>
      </c>
    </row>
    <row r="550" spans="1:24" ht="15">
      <c r="A550" s="366"/>
      <c r="B550" s="367" t="str">
        <f>TEXT(B549,"aaa")</f>
        <v>日</v>
      </c>
      <c r="C550" s="368"/>
      <c r="D550" s="369">
        <f>I548</f>
        <v>0</v>
      </c>
      <c r="E550" s="370">
        <f>I548</f>
        <v>0</v>
      </c>
      <c r="F550" s="369">
        <f>J548</f>
        <v>0</v>
      </c>
      <c r="G550" s="370">
        <f>E548</f>
        <v>0</v>
      </c>
      <c r="H550" s="369">
        <f>D548</f>
        <v>0</v>
      </c>
      <c r="I550" s="370">
        <f>M548</f>
        <v>0</v>
      </c>
      <c r="J550" s="369">
        <f>F548</f>
        <v>0</v>
      </c>
      <c r="K550" s="370">
        <f>J550</f>
        <v>0</v>
      </c>
      <c r="L550" s="371">
        <f>H548</f>
        <v>0</v>
      </c>
      <c r="M550" s="372">
        <f>H548</f>
        <v>0</v>
      </c>
      <c r="N550" s="784"/>
      <c r="O550" s="785"/>
      <c r="P550" s="784"/>
      <c r="Q550" s="785"/>
      <c r="R550" s="373" t="s">
        <v>226</v>
      </c>
      <c r="S550" s="374">
        <f>G548</f>
        <v>0</v>
      </c>
      <c r="T550" s="344"/>
      <c r="U550" s="375"/>
      <c r="V550" s="221"/>
    </row>
    <row r="551" spans="1:24" ht="15">
      <c r="A551" s="395" t="s">
        <v>341</v>
      </c>
      <c r="B551" s="340"/>
      <c r="C551" s="341"/>
      <c r="D551" s="790">
        <v>0.35416666666666669</v>
      </c>
      <c r="E551" s="791"/>
      <c r="F551" s="788">
        <f>D551+"0:60"</f>
        <v>0.39583333333333337</v>
      </c>
      <c r="G551" s="789"/>
      <c r="H551" s="788">
        <f>F551+"0:60"</f>
        <v>0.43750000000000006</v>
      </c>
      <c r="I551" s="789"/>
      <c r="J551" s="788">
        <f>H551+"0:60"</f>
        <v>0.47916666666666674</v>
      </c>
      <c r="K551" s="789"/>
      <c r="L551" s="786" t="s">
        <v>82</v>
      </c>
      <c r="M551" s="787"/>
      <c r="N551" s="786" t="s">
        <v>82</v>
      </c>
      <c r="O551" s="787"/>
      <c r="P551" s="786" t="s">
        <v>82</v>
      </c>
      <c r="Q551" s="787"/>
      <c r="R551" s="342" t="s">
        <v>15</v>
      </c>
      <c r="S551" s="343"/>
      <c r="T551" s="344"/>
      <c r="U551" s="345"/>
      <c r="V551" s="220"/>
    </row>
    <row r="552" spans="1:24" ht="15">
      <c r="A552" s="395" t="s">
        <v>342</v>
      </c>
      <c r="B552" s="347"/>
      <c r="C552" s="348" t="s">
        <v>390</v>
      </c>
      <c r="D552" s="349"/>
      <c r="E552" s="399"/>
      <c r="F552" s="349"/>
      <c r="G552" s="399"/>
      <c r="H552" s="349"/>
      <c r="I552" s="399"/>
      <c r="J552" s="349"/>
      <c r="K552" s="399"/>
      <c r="L552" s="349"/>
      <c r="M552" s="399"/>
      <c r="N552" s="349"/>
      <c r="O552" s="399"/>
      <c r="P552" s="349"/>
      <c r="Q552" s="399"/>
      <c r="R552" s="352" t="s">
        <v>14</v>
      </c>
      <c r="S552" s="353">
        <f>J552</f>
        <v>0</v>
      </c>
      <c r="T552" s="354"/>
      <c r="U552" s="355"/>
      <c r="V552" s="220"/>
    </row>
    <row r="553" spans="1:24" ht="15">
      <c r="A553" s="356"/>
      <c r="B553" s="357">
        <v>46173</v>
      </c>
      <c r="C553" s="358" t="s">
        <v>81</v>
      </c>
      <c r="D553" s="380"/>
      <c r="E553" s="381"/>
      <c r="F553" s="359"/>
      <c r="G553" s="381"/>
      <c r="H553" s="380"/>
      <c r="I553" s="381"/>
      <c r="J553" s="380"/>
      <c r="K553" s="381"/>
      <c r="L553" s="359"/>
      <c r="M553" s="361"/>
      <c r="N553" s="359"/>
      <c r="O553" s="361"/>
      <c r="P553" s="359"/>
      <c r="Q553" s="361"/>
      <c r="R553" s="362"/>
      <c r="S553" s="363"/>
      <c r="T553" s="364"/>
      <c r="U553" s="365"/>
      <c r="V553" s="220">
        <f>7-(COUNTIF(D551:Q551,"-"))</f>
        <v>4</v>
      </c>
      <c r="X553" s="216">
        <f>X549+V553</f>
        <v>444</v>
      </c>
    </row>
    <row r="554" spans="1:24" ht="15">
      <c r="A554" s="366"/>
      <c r="B554" s="367" t="str">
        <f>TEXT(B553,"aaa")</f>
        <v>日</v>
      </c>
      <c r="C554" s="368"/>
      <c r="D554" s="782">
        <f>I552</f>
        <v>0</v>
      </c>
      <c r="E554" s="783"/>
      <c r="F554" s="782">
        <f>K552</f>
        <v>0</v>
      </c>
      <c r="G554" s="783"/>
      <c r="H554" s="782">
        <f>D552</f>
        <v>0</v>
      </c>
      <c r="I554" s="783"/>
      <c r="J554" s="782">
        <f>F552</f>
        <v>0</v>
      </c>
      <c r="K554" s="783"/>
      <c r="L554" s="784"/>
      <c r="M554" s="785"/>
      <c r="N554" s="784"/>
      <c r="O554" s="785"/>
      <c r="P554" s="784"/>
      <c r="Q554" s="785"/>
      <c r="R554" s="373" t="s">
        <v>226</v>
      </c>
      <c r="S554" s="374">
        <f>G552</f>
        <v>0</v>
      </c>
      <c r="T554" s="344"/>
      <c r="U554" s="375"/>
      <c r="V554" s="221"/>
    </row>
    <row r="555" spans="1:24" ht="15">
      <c r="A555" s="395" t="s">
        <v>341</v>
      </c>
      <c r="B555" s="340"/>
      <c r="C555" s="341"/>
      <c r="D555" s="790">
        <v>0.40277777777777779</v>
      </c>
      <c r="E555" s="791"/>
      <c r="F555" s="788">
        <f>D555+"0:60"</f>
        <v>0.44444444444444448</v>
      </c>
      <c r="G555" s="789"/>
      <c r="H555" s="788">
        <f>F555+"0:60"</f>
        <v>0.48611111111111116</v>
      </c>
      <c r="I555" s="789"/>
      <c r="J555" s="788">
        <f>H555+"0:60"</f>
        <v>0.52777777777777779</v>
      </c>
      <c r="K555" s="789"/>
      <c r="L555" s="794" t="s">
        <v>82</v>
      </c>
      <c r="M555" s="795"/>
      <c r="N555" s="792" t="s">
        <v>82</v>
      </c>
      <c r="O555" s="793"/>
      <c r="P555" s="792" t="s">
        <v>82</v>
      </c>
      <c r="Q555" s="793"/>
      <c r="R555" s="342" t="s">
        <v>15</v>
      </c>
      <c r="S555" s="343"/>
      <c r="T555" s="344"/>
      <c r="U555" s="345"/>
      <c r="V555" s="220"/>
    </row>
    <row r="556" spans="1:24" ht="15">
      <c r="A556" s="346"/>
      <c r="B556" s="347"/>
      <c r="C556" s="348" t="s">
        <v>143</v>
      </c>
      <c r="D556" s="349"/>
      <c r="E556" s="399"/>
      <c r="F556" s="349"/>
      <c r="G556" s="399"/>
      <c r="H556" s="349"/>
      <c r="I556" s="399"/>
      <c r="J556" s="349"/>
      <c r="K556" s="399"/>
      <c r="L556" s="349"/>
      <c r="M556" s="399"/>
      <c r="N556" s="349"/>
      <c r="O556" s="399"/>
      <c r="P556" s="349"/>
      <c r="Q556" s="399"/>
      <c r="R556" s="352" t="s">
        <v>14</v>
      </c>
      <c r="S556" s="353">
        <f>K556</f>
        <v>0</v>
      </c>
      <c r="T556" s="354"/>
      <c r="U556" s="355"/>
      <c r="V556" s="220"/>
    </row>
    <row r="557" spans="1:24" ht="15">
      <c r="A557" s="356"/>
      <c r="B557" s="357">
        <v>46180</v>
      </c>
      <c r="C557" s="358" t="s">
        <v>792</v>
      </c>
      <c r="D557" s="380"/>
      <c r="E557" s="381"/>
      <c r="F557" s="359"/>
      <c r="G557" s="381"/>
      <c r="H557" s="380"/>
      <c r="I557" s="381"/>
      <c r="J557" s="380"/>
      <c r="K557" s="381"/>
      <c r="L557" s="359"/>
      <c r="M557" s="360"/>
      <c r="N557" s="359"/>
      <c r="O557" s="361"/>
      <c r="P557" s="359"/>
      <c r="Q557" s="361"/>
      <c r="R557" s="362"/>
      <c r="S557" s="363"/>
      <c r="T557" s="364"/>
      <c r="U557" s="365"/>
      <c r="V557" s="220">
        <f>7-(COUNTIF(D555:Q555,"-"))</f>
        <v>4</v>
      </c>
      <c r="X557" s="216">
        <f>X553+V557</f>
        <v>448</v>
      </c>
    </row>
    <row r="558" spans="1:24" ht="15">
      <c r="A558" s="366"/>
      <c r="B558" s="367" t="str">
        <f>TEXT(B557,"aaa")</f>
        <v>日</v>
      </c>
      <c r="C558" s="368"/>
      <c r="D558" s="369">
        <f>I556</f>
        <v>0</v>
      </c>
      <c r="E558" s="370">
        <f>H556</f>
        <v>0</v>
      </c>
      <c r="F558" s="369">
        <f>J556</f>
        <v>0</v>
      </c>
      <c r="G558" s="370">
        <f>K556</f>
        <v>0</v>
      </c>
      <c r="H558" s="369">
        <f>D556</f>
        <v>0</v>
      </c>
      <c r="I558" s="370">
        <f>E556</f>
        <v>0</v>
      </c>
      <c r="J558" s="369">
        <f>G556</f>
        <v>0</v>
      </c>
      <c r="K558" s="370">
        <f>F556</f>
        <v>0</v>
      </c>
      <c r="L558" s="371"/>
      <c r="M558" s="372"/>
      <c r="N558" s="784"/>
      <c r="O558" s="785"/>
      <c r="P558" s="784"/>
      <c r="Q558" s="785"/>
      <c r="R558" s="373" t="s">
        <v>226</v>
      </c>
      <c r="S558" s="374">
        <f>F556</f>
        <v>0</v>
      </c>
      <c r="T558" s="344"/>
      <c r="U558" s="375"/>
      <c r="V558" s="221"/>
    </row>
    <row r="559" spans="1:24" ht="15">
      <c r="A559" s="339" t="s">
        <v>341</v>
      </c>
      <c r="B559" s="721"/>
      <c r="C559" s="341"/>
      <c r="D559" s="790">
        <v>0.3611111111111111</v>
      </c>
      <c r="E559" s="791"/>
      <c r="F559" s="788">
        <f>D559+"0:60"</f>
        <v>0.40277777777777779</v>
      </c>
      <c r="G559" s="789"/>
      <c r="H559" s="788">
        <f>F559+"0:60"</f>
        <v>0.44444444444444448</v>
      </c>
      <c r="I559" s="789"/>
      <c r="J559" s="788">
        <f>H559+"0:60"</f>
        <v>0.48611111111111116</v>
      </c>
      <c r="K559" s="789"/>
      <c r="L559" s="788">
        <f>J559+"0:60"</f>
        <v>0.52777777777777779</v>
      </c>
      <c r="M559" s="789"/>
      <c r="N559" s="788">
        <f>L559+"0:60"</f>
        <v>0.56944444444444442</v>
      </c>
      <c r="O559" s="789"/>
      <c r="P559" s="786" t="s">
        <v>82</v>
      </c>
      <c r="Q559" s="787"/>
      <c r="R559" s="342" t="s">
        <v>15</v>
      </c>
      <c r="S559" s="343"/>
      <c r="T559" s="344"/>
      <c r="U559" s="345"/>
      <c r="V559" s="220"/>
    </row>
    <row r="560" spans="1:24" ht="15">
      <c r="A560" s="389"/>
      <c r="B560" s="347"/>
      <c r="C560" s="348" t="s">
        <v>787</v>
      </c>
      <c r="D560" s="349"/>
      <c r="E560" s="399"/>
      <c r="F560" s="349"/>
      <c r="G560" s="399"/>
      <c r="H560" s="349"/>
      <c r="I560" s="399"/>
      <c r="J560" s="349"/>
      <c r="K560" s="399"/>
      <c r="L560" s="349"/>
      <c r="M560" s="399"/>
      <c r="N560" s="349"/>
      <c r="O560" s="399"/>
      <c r="P560" s="349"/>
      <c r="Q560" s="399"/>
      <c r="R560" s="352" t="s">
        <v>14</v>
      </c>
      <c r="S560" s="353">
        <f>J560</f>
        <v>0</v>
      </c>
      <c r="T560" s="354"/>
      <c r="U560" s="355"/>
      <c r="V560" s="220"/>
    </row>
    <row r="561" spans="1:24" ht="15">
      <c r="A561" s="356"/>
      <c r="B561" s="357">
        <v>46187</v>
      </c>
      <c r="C561" s="358" t="s">
        <v>382</v>
      </c>
      <c r="D561" s="380"/>
      <c r="E561" s="381"/>
      <c r="F561" s="359"/>
      <c r="G561" s="381"/>
      <c r="H561" s="380"/>
      <c r="I561" s="381"/>
      <c r="J561" s="380"/>
      <c r="K561" s="381"/>
      <c r="L561" s="359"/>
      <c r="M561" s="386"/>
      <c r="N561" s="359"/>
      <c r="O561" s="386"/>
      <c r="P561" s="380"/>
      <c r="Q561" s="360"/>
      <c r="R561" s="362" t="s">
        <v>145</v>
      </c>
      <c r="S561" s="363">
        <f>E560</f>
        <v>0</v>
      </c>
      <c r="T561" s="364"/>
      <c r="U561" s="365"/>
      <c r="V561" s="220">
        <f>7-(COUNTIF(D559:Q559,"-"))</f>
        <v>6</v>
      </c>
      <c r="X561" s="216">
        <f>X557+V561</f>
        <v>454</v>
      </c>
    </row>
    <row r="562" spans="1:24" ht="15">
      <c r="A562" s="366"/>
      <c r="B562" s="367" t="str">
        <f>TEXT(B561,"aaa")</f>
        <v>日</v>
      </c>
      <c r="C562" s="368"/>
      <c r="D562" s="782">
        <f>H560</f>
        <v>0</v>
      </c>
      <c r="E562" s="783"/>
      <c r="F562" s="782">
        <f>L560</f>
        <v>0</v>
      </c>
      <c r="G562" s="783"/>
      <c r="H562" s="782">
        <f>D560</f>
        <v>0</v>
      </c>
      <c r="I562" s="783"/>
      <c r="J562" s="782">
        <f>F560</f>
        <v>0</v>
      </c>
      <c r="K562" s="783"/>
      <c r="L562" s="782">
        <f>I560</f>
        <v>0</v>
      </c>
      <c r="M562" s="783"/>
      <c r="N562" s="796">
        <f>K560</f>
        <v>0</v>
      </c>
      <c r="O562" s="797"/>
      <c r="P562" s="371"/>
      <c r="Q562" s="372"/>
      <c r="R562" s="373" t="s">
        <v>12</v>
      </c>
      <c r="S562" s="374">
        <f>G560</f>
        <v>0</v>
      </c>
      <c r="T562" s="377"/>
      <c r="U562" s="378"/>
      <c r="V562" s="221"/>
    </row>
    <row r="563" spans="1:24" ht="15">
      <c r="A563" s="395" t="s">
        <v>341</v>
      </c>
      <c r="B563" s="340"/>
      <c r="C563" s="341"/>
      <c r="D563" s="790">
        <v>0.40277777777777779</v>
      </c>
      <c r="E563" s="791"/>
      <c r="F563" s="788">
        <f>D563+"0:60"</f>
        <v>0.44444444444444448</v>
      </c>
      <c r="G563" s="789"/>
      <c r="H563" s="788">
        <f>F563+"0:60"</f>
        <v>0.48611111111111116</v>
      </c>
      <c r="I563" s="789"/>
      <c r="J563" s="788">
        <f>H563+"0:60"</f>
        <v>0.52777777777777779</v>
      </c>
      <c r="K563" s="789"/>
      <c r="L563" s="794" t="s">
        <v>82</v>
      </c>
      <c r="M563" s="795"/>
      <c r="N563" s="792" t="s">
        <v>82</v>
      </c>
      <c r="O563" s="793"/>
      <c r="P563" s="792" t="s">
        <v>82</v>
      </c>
      <c r="Q563" s="793"/>
      <c r="R563" s="342" t="s">
        <v>15</v>
      </c>
      <c r="S563" s="343"/>
      <c r="T563" s="344"/>
      <c r="U563" s="345"/>
      <c r="V563" s="220"/>
    </row>
    <row r="564" spans="1:24" ht="15">
      <c r="A564" s="346"/>
      <c r="B564" s="347"/>
      <c r="C564" s="348" t="s">
        <v>143</v>
      </c>
      <c r="D564" s="349"/>
      <c r="E564" s="399"/>
      <c r="F564" s="349"/>
      <c r="G564" s="399"/>
      <c r="H564" s="349"/>
      <c r="I564" s="399"/>
      <c r="J564" s="349"/>
      <c r="K564" s="399"/>
      <c r="L564" s="349"/>
      <c r="M564" s="399"/>
      <c r="N564" s="349"/>
      <c r="O564" s="399"/>
      <c r="P564" s="349"/>
      <c r="Q564" s="399"/>
      <c r="R564" s="352" t="s">
        <v>14</v>
      </c>
      <c r="S564" s="353">
        <f>K564</f>
        <v>0</v>
      </c>
      <c r="T564" s="354"/>
      <c r="U564" s="355"/>
      <c r="V564" s="220"/>
    </row>
    <row r="565" spans="1:24" ht="15">
      <c r="A565" s="356"/>
      <c r="B565" s="357">
        <v>46187</v>
      </c>
      <c r="C565" s="358" t="s">
        <v>792</v>
      </c>
      <c r="D565" s="380"/>
      <c r="E565" s="381"/>
      <c r="F565" s="359"/>
      <c r="G565" s="381"/>
      <c r="H565" s="380"/>
      <c r="I565" s="381"/>
      <c r="J565" s="380"/>
      <c r="K565" s="381"/>
      <c r="L565" s="359"/>
      <c r="M565" s="360"/>
      <c r="N565" s="359"/>
      <c r="O565" s="361"/>
      <c r="P565" s="359"/>
      <c r="Q565" s="361"/>
      <c r="R565" s="362"/>
      <c r="S565" s="363"/>
      <c r="T565" s="364"/>
      <c r="U565" s="365"/>
      <c r="V565" s="220">
        <f>7-(COUNTIF(D563:Q563,"-"))</f>
        <v>4</v>
      </c>
      <c r="X565" s="216">
        <f>X561+V565</f>
        <v>458</v>
      </c>
    </row>
    <row r="566" spans="1:24" ht="15">
      <c r="A566" s="366"/>
      <c r="B566" s="367" t="str">
        <f>TEXT(B565,"aaa")</f>
        <v>日</v>
      </c>
      <c r="C566" s="368"/>
      <c r="D566" s="369">
        <f>I564</f>
        <v>0</v>
      </c>
      <c r="E566" s="370">
        <f>H564</f>
        <v>0</v>
      </c>
      <c r="F566" s="369">
        <f>J564</f>
        <v>0</v>
      </c>
      <c r="G566" s="370">
        <f>K564</f>
        <v>0</v>
      </c>
      <c r="H566" s="369">
        <f>D564</f>
        <v>0</v>
      </c>
      <c r="I566" s="370">
        <f>E564</f>
        <v>0</v>
      </c>
      <c r="J566" s="369">
        <f>G564</f>
        <v>0</v>
      </c>
      <c r="K566" s="370">
        <f>F564</f>
        <v>0</v>
      </c>
      <c r="L566" s="371"/>
      <c r="M566" s="372"/>
      <c r="N566" s="784"/>
      <c r="O566" s="785"/>
      <c r="P566" s="784"/>
      <c r="Q566" s="785"/>
      <c r="R566" s="373" t="s">
        <v>226</v>
      </c>
      <c r="S566" s="374">
        <f>F564</f>
        <v>0</v>
      </c>
      <c r="T566" s="344"/>
      <c r="U566" s="375"/>
      <c r="V566" s="221"/>
    </row>
    <row r="567" spans="1:24" ht="18.600000000000001">
      <c r="A567" s="696"/>
      <c r="B567" s="927" t="s">
        <v>793</v>
      </c>
      <c r="C567" s="928"/>
      <c r="D567" s="921" t="s">
        <v>794</v>
      </c>
      <c r="E567" s="922"/>
      <c r="F567" s="923"/>
      <c r="G567" s="922"/>
      <c r="H567" s="924"/>
      <c r="I567" s="922"/>
      <c r="J567" s="923"/>
      <c r="K567" s="925"/>
      <c r="L567" s="923"/>
      <c r="M567" s="926"/>
      <c r="N567" s="699"/>
      <c r="O567" s="702"/>
      <c r="P567" s="699"/>
      <c r="Q567" s="702"/>
      <c r="R567" s="703"/>
      <c r="S567" s="704"/>
      <c r="T567" s="705"/>
      <c r="U567" s="706"/>
      <c r="V567" s="220"/>
      <c r="W567" s="216">
        <f>W561+V567</f>
        <v>0</v>
      </c>
      <c r="X567" s="216"/>
    </row>
    <row r="568" spans="1:24" ht="18.600000000000001">
      <c r="A568" s="696"/>
      <c r="B568" s="927" t="s">
        <v>795</v>
      </c>
      <c r="C568" s="928"/>
      <c r="D568" s="921" t="s">
        <v>796</v>
      </c>
      <c r="E568" s="922"/>
      <c r="F568" s="923"/>
      <c r="G568" s="922"/>
      <c r="H568" s="924"/>
      <c r="I568" s="922"/>
      <c r="J568" s="923"/>
      <c r="K568" s="925"/>
      <c r="L568" s="923"/>
      <c r="M568" s="926"/>
      <c r="N568" s="699"/>
      <c r="O568" s="702"/>
      <c r="P568" s="699"/>
      <c r="Q568" s="702"/>
      <c r="R568" s="703"/>
      <c r="S568" s="704"/>
      <c r="T568" s="705"/>
      <c r="U568" s="706"/>
      <c r="V568" s="220"/>
      <c r="W568" s="216">
        <f>W562+V568</f>
        <v>0</v>
      </c>
      <c r="X568" s="216"/>
    </row>
    <row r="569" spans="1:24" ht="15">
      <c r="A569" s="395" t="s">
        <v>341</v>
      </c>
      <c r="B569" s="340"/>
      <c r="C569" s="341"/>
      <c r="D569" s="790">
        <v>0.40277777777777779</v>
      </c>
      <c r="E569" s="791"/>
      <c r="F569" s="788">
        <f>D569+"0:60"</f>
        <v>0.44444444444444448</v>
      </c>
      <c r="G569" s="789"/>
      <c r="H569" s="788">
        <f>F569+"0:60"</f>
        <v>0.48611111111111116</v>
      </c>
      <c r="I569" s="789"/>
      <c r="J569" s="788">
        <f>H569+"0:60"</f>
        <v>0.52777777777777779</v>
      </c>
      <c r="K569" s="789"/>
      <c r="L569" s="788">
        <f>J569+"0:60"</f>
        <v>0.56944444444444442</v>
      </c>
      <c r="M569" s="789"/>
      <c r="N569" s="786" t="s">
        <v>82</v>
      </c>
      <c r="O569" s="787"/>
      <c r="P569" s="786" t="s">
        <v>82</v>
      </c>
      <c r="Q569" s="787"/>
      <c r="R569" s="342" t="s">
        <v>15</v>
      </c>
      <c r="S569" s="343"/>
      <c r="T569" s="344"/>
      <c r="U569" s="345"/>
      <c r="V569" s="220"/>
    </row>
    <row r="570" spans="1:24" ht="15">
      <c r="A570" s="385"/>
      <c r="B570" s="347"/>
      <c r="C570" s="348" t="s">
        <v>143</v>
      </c>
      <c r="D570" s="349"/>
      <c r="E570" s="399"/>
      <c r="F570" s="349"/>
      <c r="G570" s="399"/>
      <c r="H570" s="349"/>
      <c r="I570" s="399"/>
      <c r="J570" s="349"/>
      <c r="K570" s="399"/>
      <c r="L570" s="349"/>
      <c r="M570" s="399"/>
      <c r="N570" s="349"/>
      <c r="O570" s="399"/>
      <c r="P570" s="349"/>
      <c r="Q570" s="399"/>
      <c r="R570" s="352" t="s">
        <v>14</v>
      </c>
      <c r="S570" s="353">
        <f>J570</f>
        <v>0</v>
      </c>
      <c r="T570" s="354"/>
      <c r="U570" s="355"/>
      <c r="V570" s="220"/>
    </row>
    <row r="571" spans="1:24" ht="15">
      <c r="A571" s="356"/>
      <c r="B571" s="357">
        <v>46194</v>
      </c>
      <c r="C571" s="358" t="s">
        <v>13</v>
      </c>
      <c r="D571" s="380"/>
      <c r="E571" s="381"/>
      <c r="F571" s="359"/>
      <c r="G571" s="381"/>
      <c r="H571" s="380"/>
      <c r="I571" s="381"/>
      <c r="J571" s="359"/>
      <c r="K571" s="381"/>
      <c r="L571" s="359"/>
      <c r="M571" s="360"/>
      <c r="N571" s="359"/>
      <c r="O571" s="361"/>
      <c r="P571" s="359"/>
      <c r="Q571" s="361"/>
      <c r="R571" s="362" t="s">
        <v>223</v>
      </c>
      <c r="S571" s="363">
        <f>E570</f>
        <v>0</v>
      </c>
      <c r="T571" s="364"/>
      <c r="U571" s="365"/>
      <c r="V571" s="220">
        <f>7-(COUNTIF(D569:Q569,"-"))</f>
        <v>5</v>
      </c>
      <c r="X571" s="216">
        <f>X565+V571</f>
        <v>463</v>
      </c>
    </row>
    <row r="572" spans="1:24" ht="15">
      <c r="A572" s="366"/>
      <c r="B572" s="367" t="str">
        <f>TEXT(B571,"aaa")</f>
        <v>日</v>
      </c>
      <c r="C572" s="368"/>
      <c r="D572" s="782">
        <f>I570</f>
        <v>0</v>
      </c>
      <c r="E572" s="783"/>
      <c r="F572" s="782">
        <f>K570</f>
        <v>0</v>
      </c>
      <c r="G572" s="783"/>
      <c r="H572" s="782">
        <f>D570</f>
        <v>0</v>
      </c>
      <c r="I572" s="783"/>
      <c r="J572" s="782">
        <f>F570</f>
        <v>0</v>
      </c>
      <c r="K572" s="783"/>
      <c r="L572" s="782">
        <f>H570</f>
        <v>0</v>
      </c>
      <c r="M572" s="783"/>
      <c r="N572" s="784"/>
      <c r="O572" s="785"/>
      <c r="P572" s="784"/>
      <c r="Q572" s="785"/>
      <c r="R572" s="373" t="s">
        <v>12</v>
      </c>
      <c r="S572" s="374">
        <f>G570</f>
        <v>0</v>
      </c>
      <c r="T572" s="344"/>
      <c r="U572" s="375"/>
      <c r="V572" s="221"/>
    </row>
    <row r="573" spans="1:24" ht="15">
      <c r="A573" s="395" t="s">
        <v>341</v>
      </c>
      <c r="B573" s="340"/>
      <c r="C573" s="341"/>
      <c r="D573" s="790">
        <v>0.40277777777777779</v>
      </c>
      <c r="E573" s="791"/>
      <c r="F573" s="788">
        <f>D573+"0:60"</f>
        <v>0.44444444444444448</v>
      </c>
      <c r="G573" s="789"/>
      <c r="H573" s="788">
        <f>F573+"0:60"</f>
        <v>0.48611111111111116</v>
      </c>
      <c r="I573" s="789"/>
      <c r="J573" s="788">
        <f>H573+"0:60"</f>
        <v>0.52777777777777779</v>
      </c>
      <c r="K573" s="789"/>
      <c r="L573" s="794" t="s">
        <v>82</v>
      </c>
      <c r="M573" s="795"/>
      <c r="N573" s="792" t="s">
        <v>82</v>
      </c>
      <c r="O573" s="793"/>
      <c r="P573" s="792" t="s">
        <v>82</v>
      </c>
      <c r="Q573" s="793"/>
      <c r="R573" s="342" t="s">
        <v>15</v>
      </c>
      <c r="S573" s="343"/>
      <c r="T573" s="344"/>
      <c r="U573" s="345"/>
      <c r="V573" s="220"/>
    </row>
    <row r="574" spans="1:24" ht="15">
      <c r="A574" s="346"/>
      <c r="B574" s="347"/>
      <c r="C574" s="348" t="s">
        <v>143</v>
      </c>
      <c r="D574" s="349"/>
      <c r="E574" s="399"/>
      <c r="F574" s="349"/>
      <c r="G574" s="399"/>
      <c r="H574" s="349"/>
      <c r="I574" s="399"/>
      <c r="J574" s="349"/>
      <c r="K574" s="399"/>
      <c r="L574" s="349"/>
      <c r="M574" s="399"/>
      <c r="N574" s="349"/>
      <c r="O574" s="399"/>
      <c r="P574" s="349"/>
      <c r="Q574" s="399"/>
      <c r="R574" s="352" t="s">
        <v>14</v>
      </c>
      <c r="S574" s="353">
        <f>K574</f>
        <v>0</v>
      </c>
      <c r="T574" s="354"/>
      <c r="U574" s="355"/>
      <c r="V574" s="220"/>
    </row>
    <row r="575" spans="1:24" ht="15">
      <c r="A575" s="356"/>
      <c r="B575" s="357">
        <v>46194</v>
      </c>
      <c r="C575" s="358" t="s">
        <v>792</v>
      </c>
      <c r="D575" s="380"/>
      <c r="E575" s="381"/>
      <c r="F575" s="359"/>
      <c r="G575" s="381"/>
      <c r="H575" s="380"/>
      <c r="I575" s="381"/>
      <c r="J575" s="380"/>
      <c r="K575" s="381"/>
      <c r="L575" s="359"/>
      <c r="M575" s="360"/>
      <c r="N575" s="359"/>
      <c r="O575" s="361"/>
      <c r="P575" s="359"/>
      <c r="Q575" s="361"/>
      <c r="R575" s="362"/>
      <c r="S575" s="363"/>
      <c r="T575" s="364"/>
      <c r="U575" s="365"/>
      <c r="V575" s="220">
        <f>7-(COUNTIF(D573:Q573,"-"))</f>
        <v>4</v>
      </c>
      <c r="X575" s="216">
        <f>X571+V575</f>
        <v>467</v>
      </c>
    </row>
    <row r="576" spans="1:24" ht="15">
      <c r="A576" s="366"/>
      <c r="B576" s="367" t="str">
        <f>TEXT(B575,"aaa")</f>
        <v>日</v>
      </c>
      <c r="C576" s="368"/>
      <c r="D576" s="369">
        <f>I574</f>
        <v>0</v>
      </c>
      <c r="E576" s="370">
        <f>H574</f>
        <v>0</v>
      </c>
      <c r="F576" s="369">
        <f>J574</f>
        <v>0</v>
      </c>
      <c r="G576" s="370">
        <f>K574</f>
        <v>0</v>
      </c>
      <c r="H576" s="369">
        <f>D574</f>
        <v>0</v>
      </c>
      <c r="I576" s="370">
        <f>E574</f>
        <v>0</v>
      </c>
      <c r="J576" s="369">
        <f>G574</f>
        <v>0</v>
      </c>
      <c r="K576" s="370">
        <f>F574</f>
        <v>0</v>
      </c>
      <c r="L576" s="371"/>
      <c r="M576" s="372"/>
      <c r="N576" s="784"/>
      <c r="O576" s="785"/>
      <c r="P576" s="784"/>
      <c r="Q576" s="785"/>
      <c r="R576" s="373" t="s">
        <v>226</v>
      </c>
      <c r="S576" s="374">
        <f>F574</f>
        <v>0</v>
      </c>
      <c r="T576" s="344"/>
      <c r="U576" s="375"/>
      <c r="V576" s="221"/>
    </row>
    <row r="577" spans="1:24" ht="15">
      <c r="A577" s="395" t="s">
        <v>341</v>
      </c>
      <c r="B577" s="340"/>
      <c r="C577" s="341"/>
      <c r="D577" s="790">
        <v>0.40277777777777779</v>
      </c>
      <c r="E577" s="791"/>
      <c r="F577" s="788">
        <f>D577+"0:60"</f>
        <v>0.44444444444444448</v>
      </c>
      <c r="G577" s="789"/>
      <c r="H577" s="788">
        <f>F577+"0:60"</f>
        <v>0.48611111111111116</v>
      </c>
      <c r="I577" s="789"/>
      <c r="J577" s="788">
        <f>H577+"0:60"</f>
        <v>0.52777777777777779</v>
      </c>
      <c r="K577" s="789"/>
      <c r="L577" s="788">
        <f>J577+"0:60"</f>
        <v>0.56944444444444442</v>
      </c>
      <c r="M577" s="789"/>
      <c r="N577" s="786" t="s">
        <v>82</v>
      </c>
      <c r="O577" s="787"/>
      <c r="P577" s="786" t="s">
        <v>82</v>
      </c>
      <c r="Q577" s="787"/>
      <c r="R577" s="342" t="s">
        <v>15</v>
      </c>
      <c r="S577" s="343"/>
      <c r="T577" s="344"/>
      <c r="U577" s="345"/>
      <c r="V577" s="220"/>
    </row>
    <row r="578" spans="1:24" ht="15">
      <c r="A578" s="385"/>
      <c r="B578" s="347"/>
      <c r="C578" s="348" t="s">
        <v>143</v>
      </c>
      <c r="D578" s="349"/>
      <c r="E578" s="399"/>
      <c r="F578" s="349"/>
      <c r="G578" s="399"/>
      <c r="H578" s="349"/>
      <c r="I578" s="399"/>
      <c r="J578" s="349"/>
      <c r="K578" s="399"/>
      <c r="L578" s="349"/>
      <c r="M578" s="399"/>
      <c r="N578" s="349"/>
      <c r="O578" s="399"/>
      <c r="P578" s="349"/>
      <c r="Q578" s="399"/>
      <c r="R578" s="352" t="s">
        <v>14</v>
      </c>
      <c r="S578" s="353">
        <f>J578</f>
        <v>0</v>
      </c>
      <c r="T578" s="354"/>
      <c r="U578" s="355"/>
      <c r="V578" s="220"/>
    </row>
    <row r="579" spans="1:24" ht="15">
      <c r="A579" s="356"/>
      <c r="B579" s="357">
        <v>46200</v>
      </c>
      <c r="C579" s="358" t="s">
        <v>797</v>
      </c>
      <c r="D579" s="380"/>
      <c r="E579" s="381"/>
      <c r="F579" s="359"/>
      <c r="G579" s="381"/>
      <c r="H579" s="380"/>
      <c r="I579" s="381"/>
      <c r="J579" s="359"/>
      <c r="K579" s="381"/>
      <c r="L579" s="359"/>
      <c r="M579" s="360"/>
      <c r="N579" s="359"/>
      <c r="O579" s="361"/>
      <c r="P579" s="359"/>
      <c r="Q579" s="361"/>
      <c r="R579" s="362" t="s">
        <v>223</v>
      </c>
      <c r="S579" s="363">
        <f>E578</f>
        <v>0</v>
      </c>
      <c r="T579" s="364"/>
      <c r="U579" s="365"/>
      <c r="V579" s="220">
        <f>7-(COUNTIF(D577:Q577,"-"))</f>
        <v>5</v>
      </c>
      <c r="X579" s="216">
        <f>X575+V579</f>
        <v>472</v>
      </c>
    </row>
    <row r="580" spans="1:24" ht="15">
      <c r="A580" s="366"/>
      <c r="B580" s="367" t="str">
        <f>TEXT(B579,"aaa")</f>
        <v>土</v>
      </c>
      <c r="C580" s="368"/>
      <c r="D580" s="782">
        <f>I578</f>
        <v>0</v>
      </c>
      <c r="E580" s="783"/>
      <c r="F580" s="782">
        <f>K578</f>
        <v>0</v>
      </c>
      <c r="G580" s="783"/>
      <c r="H580" s="782">
        <f>D578</f>
        <v>0</v>
      </c>
      <c r="I580" s="783"/>
      <c r="J580" s="782">
        <f>F578</f>
        <v>0</v>
      </c>
      <c r="K580" s="783"/>
      <c r="L580" s="782">
        <f>H578</f>
        <v>0</v>
      </c>
      <c r="M580" s="783"/>
      <c r="N580" s="784"/>
      <c r="O580" s="785"/>
      <c r="P580" s="784"/>
      <c r="Q580" s="785"/>
      <c r="R580" s="373" t="s">
        <v>12</v>
      </c>
      <c r="S580" s="374">
        <f>G578</f>
        <v>0</v>
      </c>
      <c r="T580" s="344"/>
      <c r="U580" s="375"/>
      <c r="V580" s="221"/>
    </row>
    <row r="581" spans="1:24" ht="15">
      <c r="A581" s="395" t="s">
        <v>341</v>
      </c>
      <c r="B581" s="340"/>
      <c r="C581" s="341"/>
      <c r="D581" s="790">
        <v>0.40277777777777779</v>
      </c>
      <c r="E581" s="791"/>
      <c r="F581" s="788">
        <f>D581+"0:60"</f>
        <v>0.44444444444444448</v>
      </c>
      <c r="G581" s="789"/>
      <c r="H581" s="788">
        <f>F581+"0:60"</f>
        <v>0.48611111111111116</v>
      </c>
      <c r="I581" s="789"/>
      <c r="J581" s="788">
        <f>H581+"0:60"</f>
        <v>0.52777777777777779</v>
      </c>
      <c r="K581" s="789"/>
      <c r="L581" s="788">
        <f>J581+"0:60"</f>
        <v>0.56944444444444442</v>
      </c>
      <c r="M581" s="789"/>
      <c r="N581" s="786" t="s">
        <v>82</v>
      </c>
      <c r="O581" s="787"/>
      <c r="P581" s="786" t="s">
        <v>82</v>
      </c>
      <c r="Q581" s="787"/>
      <c r="R581" s="342" t="s">
        <v>15</v>
      </c>
      <c r="S581" s="343"/>
      <c r="T581" s="344"/>
      <c r="U581" s="345"/>
      <c r="V581" s="220"/>
    </row>
    <row r="582" spans="1:24" ht="15">
      <c r="A582" s="385"/>
      <c r="B582" s="347"/>
      <c r="C582" s="348" t="s">
        <v>143</v>
      </c>
      <c r="D582" s="349"/>
      <c r="E582" s="399"/>
      <c r="F582" s="349"/>
      <c r="G582" s="399"/>
      <c r="H582" s="349"/>
      <c r="I582" s="399"/>
      <c r="J582" s="349"/>
      <c r="K582" s="399"/>
      <c r="L582" s="349"/>
      <c r="M582" s="399"/>
      <c r="N582" s="349"/>
      <c r="O582" s="399"/>
      <c r="P582" s="349"/>
      <c r="Q582" s="399"/>
      <c r="R582" s="352" t="s">
        <v>14</v>
      </c>
      <c r="S582" s="353">
        <f>J582</f>
        <v>0</v>
      </c>
      <c r="T582" s="354"/>
      <c r="U582" s="355"/>
      <c r="V582" s="220"/>
    </row>
    <row r="583" spans="1:24" ht="15">
      <c r="A583" s="356"/>
      <c r="B583" s="357">
        <v>46201</v>
      </c>
      <c r="C583" s="358" t="s">
        <v>13</v>
      </c>
      <c r="D583" s="380"/>
      <c r="E583" s="381"/>
      <c r="F583" s="359"/>
      <c r="G583" s="381"/>
      <c r="H583" s="380"/>
      <c r="I583" s="381"/>
      <c r="J583" s="359"/>
      <c r="K583" s="381"/>
      <c r="L583" s="359"/>
      <c r="M583" s="360"/>
      <c r="N583" s="359"/>
      <c r="O583" s="361"/>
      <c r="P583" s="359"/>
      <c r="Q583" s="361"/>
      <c r="R583" s="362" t="s">
        <v>223</v>
      </c>
      <c r="S583" s="363">
        <f>E582</f>
        <v>0</v>
      </c>
      <c r="T583" s="364"/>
      <c r="U583" s="365"/>
      <c r="V583" s="220">
        <f>7-(COUNTIF(D581:Q581,"-"))</f>
        <v>5</v>
      </c>
      <c r="X583" s="216">
        <f>X579+V583</f>
        <v>477</v>
      </c>
    </row>
    <row r="584" spans="1:24" ht="15">
      <c r="A584" s="366"/>
      <c r="B584" s="367" t="str">
        <f>TEXT(B583,"aaa")</f>
        <v>日</v>
      </c>
      <c r="C584" s="368"/>
      <c r="D584" s="782">
        <f>I582</f>
        <v>0</v>
      </c>
      <c r="E584" s="783"/>
      <c r="F584" s="782">
        <f>K582</f>
        <v>0</v>
      </c>
      <c r="G584" s="783"/>
      <c r="H584" s="782">
        <f>D582</f>
        <v>0</v>
      </c>
      <c r="I584" s="783"/>
      <c r="J584" s="782">
        <f>F582</f>
        <v>0</v>
      </c>
      <c r="K584" s="783"/>
      <c r="L584" s="782">
        <f>H582</f>
        <v>0</v>
      </c>
      <c r="M584" s="783"/>
      <c r="N584" s="784"/>
      <c r="O584" s="785"/>
      <c r="P584" s="784"/>
      <c r="Q584" s="785"/>
      <c r="R584" s="373" t="s">
        <v>12</v>
      </c>
      <c r="S584" s="374">
        <f>G582</f>
        <v>0</v>
      </c>
      <c r="T584" s="344"/>
      <c r="U584" s="375"/>
      <c r="V584" s="221"/>
    </row>
    <row r="585" spans="1:24" ht="15">
      <c r="A585" s="395" t="s">
        <v>341</v>
      </c>
      <c r="B585" s="340"/>
      <c r="C585" s="341"/>
      <c r="D585" s="790">
        <v>0.40277777777777779</v>
      </c>
      <c r="E585" s="791"/>
      <c r="F585" s="788">
        <f>D585+"0:60"</f>
        <v>0.44444444444444448</v>
      </c>
      <c r="G585" s="789"/>
      <c r="H585" s="788">
        <f>F585+"0:60"</f>
        <v>0.48611111111111116</v>
      </c>
      <c r="I585" s="789"/>
      <c r="J585" s="788">
        <f>H585+"0:60"</f>
        <v>0.52777777777777779</v>
      </c>
      <c r="K585" s="789"/>
      <c r="L585" s="794" t="s">
        <v>82</v>
      </c>
      <c r="M585" s="795"/>
      <c r="N585" s="792" t="s">
        <v>82</v>
      </c>
      <c r="O585" s="793"/>
      <c r="P585" s="792" t="s">
        <v>82</v>
      </c>
      <c r="Q585" s="793"/>
      <c r="R585" s="342" t="s">
        <v>15</v>
      </c>
      <c r="S585" s="343"/>
      <c r="T585" s="344"/>
      <c r="U585" s="345"/>
      <c r="V585" s="220"/>
    </row>
    <row r="586" spans="1:24" ht="15">
      <c r="A586" s="346"/>
      <c r="B586" s="347"/>
      <c r="C586" s="348" t="s">
        <v>143</v>
      </c>
      <c r="D586" s="349"/>
      <c r="E586" s="399"/>
      <c r="F586" s="349"/>
      <c r="G586" s="399"/>
      <c r="H586" s="349"/>
      <c r="I586" s="399"/>
      <c r="J586" s="349"/>
      <c r="K586" s="399"/>
      <c r="L586" s="349"/>
      <c r="M586" s="399"/>
      <c r="N586" s="349"/>
      <c r="O586" s="399"/>
      <c r="P586" s="349"/>
      <c r="Q586" s="399"/>
      <c r="R586" s="352" t="s">
        <v>14</v>
      </c>
      <c r="S586" s="353">
        <f>K586</f>
        <v>0</v>
      </c>
      <c r="T586" s="354"/>
      <c r="U586" s="355"/>
      <c r="V586" s="220"/>
    </row>
    <row r="587" spans="1:24" ht="15">
      <c r="A587" s="356"/>
      <c r="B587" s="357">
        <v>46201</v>
      </c>
      <c r="C587" s="358" t="s">
        <v>792</v>
      </c>
      <c r="D587" s="380"/>
      <c r="E587" s="381"/>
      <c r="F587" s="359"/>
      <c r="G587" s="381"/>
      <c r="H587" s="380"/>
      <c r="I587" s="381"/>
      <c r="J587" s="380"/>
      <c r="K587" s="381"/>
      <c r="L587" s="359"/>
      <c r="M587" s="360"/>
      <c r="N587" s="359"/>
      <c r="O587" s="361"/>
      <c r="P587" s="359"/>
      <c r="Q587" s="361"/>
      <c r="R587" s="362"/>
      <c r="S587" s="363"/>
      <c r="T587" s="364"/>
      <c r="U587" s="365"/>
      <c r="V587" s="220">
        <f>7-(COUNTIF(D585:Q585,"-"))</f>
        <v>4</v>
      </c>
      <c r="X587" s="216">
        <f>X583+V587</f>
        <v>481</v>
      </c>
    </row>
    <row r="588" spans="1:24" ht="15">
      <c r="A588" s="366"/>
      <c r="B588" s="367" t="str">
        <f>TEXT(B587,"aaa")</f>
        <v>日</v>
      </c>
      <c r="C588" s="368"/>
      <c r="D588" s="369">
        <f>I586</f>
        <v>0</v>
      </c>
      <c r="E588" s="370">
        <f>H586</f>
        <v>0</v>
      </c>
      <c r="F588" s="369">
        <f>J586</f>
        <v>0</v>
      </c>
      <c r="G588" s="370">
        <f>K586</f>
        <v>0</v>
      </c>
      <c r="H588" s="369">
        <f>D586</f>
        <v>0</v>
      </c>
      <c r="I588" s="370">
        <f>E586</f>
        <v>0</v>
      </c>
      <c r="J588" s="369">
        <f>G586</f>
        <v>0</v>
      </c>
      <c r="K588" s="370">
        <f>F586</f>
        <v>0</v>
      </c>
      <c r="L588" s="371"/>
      <c r="M588" s="372"/>
      <c r="N588" s="784"/>
      <c r="O588" s="785"/>
      <c r="P588" s="784"/>
      <c r="Q588" s="785"/>
      <c r="R588" s="373" t="s">
        <v>226</v>
      </c>
      <c r="S588" s="374">
        <f>F586</f>
        <v>0</v>
      </c>
      <c r="T588" s="344"/>
      <c r="U588" s="375"/>
      <c r="V588" s="221"/>
    </row>
    <row r="589" spans="1:24" ht="15">
      <c r="A589" s="339" t="s">
        <v>341</v>
      </c>
      <c r="B589" s="721"/>
      <c r="C589" s="341"/>
      <c r="D589" s="790">
        <v>0.3888888888888889</v>
      </c>
      <c r="E589" s="791"/>
      <c r="F589" s="788">
        <f>D589+"0:60"</f>
        <v>0.43055555555555558</v>
      </c>
      <c r="G589" s="789"/>
      <c r="H589" s="788">
        <f>F589+"0:60"</f>
        <v>0.47222222222222227</v>
      </c>
      <c r="I589" s="789"/>
      <c r="J589" s="788">
        <f>H589+"0:60"</f>
        <v>0.51388888888888895</v>
      </c>
      <c r="K589" s="789"/>
      <c r="L589" s="788">
        <f>J589+"0:60"</f>
        <v>0.55555555555555558</v>
      </c>
      <c r="M589" s="789"/>
      <c r="N589" s="788">
        <f>L589+"0:60"</f>
        <v>0.59722222222222221</v>
      </c>
      <c r="O589" s="789"/>
      <c r="P589" s="802" t="s">
        <v>67</v>
      </c>
      <c r="Q589" s="803"/>
      <c r="R589" s="342" t="s">
        <v>15</v>
      </c>
      <c r="S589" s="343"/>
      <c r="T589" s="344"/>
      <c r="U589" s="345"/>
      <c r="V589" s="220"/>
    </row>
    <row r="590" spans="1:24" ht="15">
      <c r="A590" s="389"/>
      <c r="B590" s="347"/>
      <c r="C590" s="348" t="s">
        <v>281</v>
      </c>
      <c r="D590" s="349"/>
      <c r="E590" s="399"/>
      <c r="F590" s="349"/>
      <c r="G590" s="399"/>
      <c r="H590" s="349"/>
      <c r="I590" s="399"/>
      <c r="J590" s="349"/>
      <c r="K590" s="399"/>
      <c r="L590" s="349"/>
      <c r="M590" s="399"/>
      <c r="N590" s="349"/>
      <c r="O590" s="399"/>
      <c r="P590" s="349"/>
      <c r="Q590" s="399"/>
      <c r="R590" s="352" t="s">
        <v>14</v>
      </c>
      <c r="S590" s="353">
        <f>J590</f>
        <v>0</v>
      </c>
      <c r="T590" s="354"/>
      <c r="U590" s="355"/>
      <c r="V590" s="220"/>
    </row>
    <row r="591" spans="1:24" ht="15">
      <c r="A591" s="356"/>
      <c r="B591" s="357">
        <v>46201</v>
      </c>
      <c r="C591" s="358" t="s">
        <v>282</v>
      </c>
      <c r="D591" s="380"/>
      <c r="E591" s="381"/>
      <c r="F591" s="359"/>
      <c r="G591" s="381"/>
      <c r="H591" s="380"/>
      <c r="I591" s="381"/>
      <c r="J591" s="380"/>
      <c r="K591" s="381"/>
      <c r="L591" s="359"/>
      <c r="M591" s="386"/>
      <c r="N591" s="359"/>
      <c r="O591" s="386"/>
      <c r="P591" s="380"/>
      <c r="Q591" s="360"/>
      <c r="R591" s="362" t="s">
        <v>145</v>
      </c>
      <c r="S591" s="363">
        <f>E590</f>
        <v>0</v>
      </c>
      <c r="T591" s="364"/>
      <c r="U591" s="365"/>
      <c r="V591" s="220">
        <f>7-(COUNTIF(D589:Q589,"-"))</f>
        <v>6</v>
      </c>
      <c r="X591" s="216">
        <f>X587+V591</f>
        <v>487</v>
      </c>
    </row>
    <row r="592" spans="1:24" ht="15">
      <c r="A592" s="366"/>
      <c r="B592" s="367" t="str">
        <f>TEXT(B591,"aaa")</f>
        <v>日</v>
      </c>
      <c r="C592" s="368"/>
      <c r="D592" s="782">
        <f>H590</f>
        <v>0</v>
      </c>
      <c r="E592" s="783"/>
      <c r="F592" s="782">
        <f>L590</f>
        <v>0</v>
      </c>
      <c r="G592" s="783"/>
      <c r="H592" s="782">
        <f>D590</f>
        <v>0</v>
      </c>
      <c r="I592" s="783"/>
      <c r="J592" s="782">
        <f>F590</f>
        <v>0</v>
      </c>
      <c r="K592" s="783"/>
      <c r="L592" s="782">
        <f>I590</f>
        <v>0</v>
      </c>
      <c r="M592" s="783"/>
      <c r="N592" s="796">
        <f>K590</f>
        <v>0</v>
      </c>
      <c r="O592" s="797"/>
      <c r="P592" s="371"/>
      <c r="Q592" s="372"/>
      <c r="R592" s="373" t="s">
        <v>12</v>
      </c>
      <c r="S592" s="374">
        <f>G590</f>
        <v>0</v>
      </c>
      <c r="T592" s="377"/>
      <c r="U592" s="378"/>
      <c r="V592" s="221"/>
    </row>
    <row r="593" spans="1:21">
      <c r="A593" s="217" t="s">
        <v>86</v>
      </c>
      <c r="B593" s="217" t="s">
        <v>86</v>
      </c>
      <c r="C593" s="217" t="s">
        <v>86</v>
      </c>
      <c r="D593" s="217" t="s">
        <v>86</v>
      </c>
      <c r="E593" s="217" t="s">
        <v>86</v>
      </c>
      <c r="F593" s="217" t="s">
        <v>86</v>
      </c>
      <c r="G593" s="217" t="s">
        <v>86</v>
      </c>
      <c r="H593" s="217" t="s">
        <v>86</v>
      </c>
      <c r="I593" s="217" t="s">
        <v>86</v>
      </c>
      <c r="J593" s="217" t="s">
        <v>86</v>
      </c>
      <c r="K593" s="217" t="s">
        <v>86</v>
      </c>
      <c r="L593" s="217" t="s">
        <v>86</v>
      </c>
      <c r="M593" s="217" t="s">
        <v>86</v>
      </c>
      <c r="N593" s="217" t="s">
        <v>86</v>
      </c>
      <c r="O593" s="217" t="s">
        <v>86</v>
      </c>
      <c r="P593" s="217" t="s">
        <v>86</v>
      </c>
      <c r="Q593" s="217" t="s">
        <v>86</v>
      </c>
      <c r="R593" s="217" t="s">
        <v>86</v>
      </c>
      <c r="S593" s="217" t="s">
        <v>86</v>
      </c>
      <c r="T593" s="217" t="s">
        <v>86</v>
      </c>
      <c r="U593" s="217" t="s">
        <v>86</v>
      </c>
    </row>
  </sheetData>
  <mergeCells count="1516">
    <mergeCell ref="D592:E592"/>
    <mergeCell ref="F592:G592"/>
    <mergeCell ref="H592:I592"/>
    <mergeCell ref="J592:K592"/>
    <mergeCell ref="L592:M592"/>
    <mergeCell ref="N592:O592"/>
    <mergeCell ref="N588:O588"/>
    <mergeCell ref="P588:Q588"/>
    <mergeCell ref="D589:E589"/>
    <mergeCell ref="F589:G589"/>
    <mergeCell ref="H589:I589"/>
    <mergeCell ref="J589:K589"/>
    <mergeCell ref="L589:M589"/>
    <mergeCell ref="N589:O589"/>
    <mergeCell ref="P589:Q589"/>
    <mergeCell ref="D584:E584"/>
    <mergeCell ref="F584:G584"/>
    <mergeCell ref="H584:I584"/>
    <mergeCell ref="J584:K584"/>
    <mergeCell ref="L584:M584"/>
    <mergeCell ref="N584:O584"/>
    <mergeCell ref="P584:Q584"/>
    <mergeCell ref="D585:E585"/>
    <mergeCell ref="F585:G585"/>
    <mergeCell ref="H585:I585"/>
    <mergeCell ref="J585:K585"/>
    <mergeCell ref="L585:M585"/>
    <mergeCell ref="N585:O585"/>
    <mergeCell ref="P585:Q585"/>
    <mergeCell ref="D580:E580"/>
    <mergeCell ref="F580:G580"/>
    <mergeCell ref="H580:I580"/>
    <mergeCell ref="J580:K580"/>
    <mergeCell ref="L580:M580"/>
    <mergeCell ref="N580:O580"/>
    <mergeCell ref="P580:Q580"/>
    <mergeCell ref="D581:E581"/>
    <mergeCell ref="F581:G581"/>
    <mergeCell ref="H581:I581"/>
    <mergeCell ref="J581:K581"/>
    <mergeCell ref="L581:M581"/>
    <mergeCell ref="N581:O581"/>
    <mergeCell ref="P581:Q581"/>
    <mergeCell ref="N576:O576"/>
    <mergeCell ref="P576:Q576"/>
    <mergeCell ref="D577:E577"/>
    <mergeCell ref="F577:G577"/>
    <mergeCell ref="H577:I577"/>
    <mergeCell ref="J577:K577"/>
    <mergeCell ref="L577:M577"/>
    <mergeCell ref="N577:O577"/>
    <mergeCell ref="P577:Q577"/>
    <mergeCell ref="D572:E572"/>
    <mergeCell ref="F572:G572"/>
    <mergeCell ref="H572:I572"/>
    <mergeCell ref="J572:K572"/>
    <mergeCell ref="L572:M572"/>
    <mergeCell ref="N572:O572"/>
    <mergeCell ref="P572:Q572"/>
    <mergeCell ref="D573:E573"/>
    <mergeCell ref="F573:G573"/>
    <mergeCell ref="H573:I573"/>
    <mergeCell ref="J573:K573"/>
    <mergeCell ref="L573:M573"/>
    <mergeCell ref="N573:O573"/>
    <mergeCell ref="P573:Q573"/>
    <mergeCell ref="P563:Q563"/>
    <mergeCell ref="N566:O566"/>
    <mergeCell ref="P566:Q566"/>
    <mergeCell ref="D569:E569"/>
    <mergeCell ref="F569:G569"/>
    <mergeCell ref="H569:I569"/>
    <mergeCell ref="J569:K569"/>
    <mergeCell ref="L569:M569"/>
    <mergeCell ref="N569:O569"/>
    <mergeCell ref="P569:Q569"/>
    <mergeCell ref="D562:E562"/>
    <mergeCell ref="F562:G562"/>
    <mergeCell ref="H562:I562"/>
    <mergeCell ref="J562:K562"/>
    <mergeCell ref="L562:M562"/>
    <mergeCell ref="N562:O562"/>
    <mergeCell ref="D563:E563"/>
    <mergeCell ref="F563:G563"/>
    <mergeCell ref="H563:I563"/>
    <mergeCell ref="J563:K563"/>
    <mergeCell ref="L563:M563"/>
    <mergeCell ref="N563:O563"/>
    <mergeCell ref="N558:O558"/>
    <mergeCell ref="P558:Q558"/>
    <mergeCell ref="D559:E559"/>
    <mergeCell ref="F559:G559"/>
    <mergeCell ref="H559:I559"/>
    <mergeCell ref="J559:K559"/>
    <mergeCell ref="L559:M559"/>
    <mergeCell ref="N559:O559"/>
    <mergeCell ref="P559:Q559"/>
    <mergeCell ref="D554:E554"/>
    <mergeCell ref="F554:G554"/>
    <mergeCell ref="H554:I554"/>
    <mergeCell ref="J554:K554"/>
    <mergeCell ref="L554:M554"/>
    <mergeCell ref="N554:O554"/>
    <mergeCell ref="P554:Q554"/>
    <mergeCell ref="D555:E555"/>
    <mergeCell ref="F555:G555"/>
    <mergeCell ref="H555:I555"/>
    <mergeCell ref="J555:K555"/>
    <mergeCell ref="L555:M555"/>
    <mergeCell ref="N555:O555"/>
    <mergeCell ref="P555:Q555"/>
    <mergeCell ref="N550:O550"/>
    <mergeCell ref="P550:Q550"/>
    <mergeCell ref="D551:E551"/>
    <mergeCell ref="F551:G551"/>
    <mergeCell ref="H551:I551"/>
    <mergeCell ref="J551:K551"/>
    <mergeCell ref="L551:M551"/>
    <mergeCell ref="N551:O551"/>
    <mergeCell ref="P551:Q551"/>
    <mergeCell ref="N546:O546"/>
    <mergeCell ref="P546:Q546"/>
    <mergeCell ref="D547:E547"/>
    <mergeCell ref="F547:G547"/>
    <mergeCell ref="H547:I547"/>
    <mergeCell ref="J547:K547"/>
    <mergeCell ref="L547:M547"/>
    <mergeCell ref="N547:O547"/>
    <mergeCell ref="P547:Q547"/>
    <mergeCell ref="N542:O542"/>
    <mergeCell ref="P542:Q542"/>
    <mergeCell ref="D543:E543"/>
    <mergeCell ref="F543:G543"/>
    <mergeCell ref="H543:I543"/>
    <mergeCell ref="J543:K543"/>
    <mergeCell ref="L543:M543"/>
    <mergeCell ref="N543:O543"/>
    <mergeCell ref="P543:Q543"/>
    <mergeCell ref="D534:E534"/>
    <mergeCell ref="F534:G534"/>
    <mergeCell ref="H534:I534"/>
    <mergeCell ref="J534:K534"/>
    <mergeCell ref="L534:M534"/>
    <mergeCell ref="N534:O534"/>
    <mergeCell ref="P534:Q534"/>
    <mergeCell ref="P537:Q537"/>
    <mergeCell ref="D539:E539"/>
    <mergeCell ref="F539:G539"/>
    <mergeCell ref="H539:I539"/>
    <mergeCell ref="J539:K539"/>
    <mergeCell ref="L539:M539"/>
    <mergeCell ref="N539:O539"/>
    <mergeCell ref="P539:Q539"/>
    <mergeCell ref="D530:E530"/>
    <mergeCell ref="F530:G530"/>
    <mergeCell ref="H530:I530"/>
    <mergeCell ref="J530:K530"/>
    <mergeCell ref="L530:M530"/>
    <mergeCell ref="N530:O530"/>
    <mergeCell ref="P530:Q530"/>
    <mergeCell ref="N533:O533"/>
    <mergeCell ref="P533:Q533"/>
    <mergeCell ref="D526:E526"/>
    <mergeCell ref="F526:G526"/>
    <mergeCell ref="H526:I526"/>
    <mergeCell ref="J526:K526"/>
    <mergeCell ref="L526:M526"/>
    <mergeCell ref="N526:O526"/>
    <mergeCell ref="P526:Q526"/>
    <mergeCell ref="N529:O529"/>
    <mergeCell ref="P529:Q529"/>
    <mergeCell ref="D522:E522"/>
    <mergeCell ref="F522:G522"/>
    <mergeCell ref="H522:I522"/>
    <mergeCell ref="J522:K522"/>
    <mergeCell ref="L522:M522"/>
    <mergeCell ref="N522:O522"/>
    <mergeCell ref="P522:Q522"/>
    <mergeCell ref="N525:O525"/>
    <mergeCell ref="P525:Q525"/>
    <mergeCell ref="D518:E518"/>
    <mergeCell ref="F518:G518"/>
    <mergeCell ref="H518:I518"/>
    <mergeCell ref="J518:K518"/>
    <mergeCell ref="L518:M518"/>
    <mergeCell ref="N518:O518"/>
    <mergeCell ref="P518:Q518"/>
    <mergeCell ref="N521:O521"/>
    <mergeCell ref="P521:Q521"/>
    <mergeCell ref="D514:E514"/>
    <mergeCell ref="F514:G514"/>
    <mergeCell ref="H514:I514"/>
    <mergeCell ref="J514:K514"/>
    <mergeCell ref="L514:M514"/>
    <mergeCell ref="N514:O514"/>
    <mergeCell ref="P514:Q514"/>
    <mergeCell ref="N517:O517"/>
    <mergeCell ref="P517:Q517"/>
    <mergeCell ref="D509:E509"/>
    <mergeCell ref="F509:G509"/>
    <mergeCell ref="H509:I509"/>
    <mergeCell ref="J509:K509"/>
    <mergeCell ref="L509:M509"/>
    <mergeCell ref="N509:O509"/>
    <mergeCell ref="P509:Q509"/>
    <mergeCell ref="D512:E512"/>
    <mergeCell ref="F512:G512"/>
    <mergeCell ref="H512:I512"/>
    <mergeCell ref="J512:K512"/>
    <mergeCell ref="L512:M512"/>
    <mergeCell ref="N512:O512"/>
    <mergeCell ref="D505:E505"/>
    <mergeCell ref="F505:G505"/>
    <mergeCell ref="H505:I505"/>
    <mergeCell ref="J505:K505"/>
    <mergeCell ref="L505:M505"/>
    <mergeCell ref="N505:O505"/>
    <mergeCell ref="P505:Q505"/>
    <mergeCell ref="D508:E508"/>
    <mergeCell ref="F508:G508"/>
    <mergeCell ref="H508:I508"/>
    <mergeCell ref="J508:K508"/>
    <mergeCell ref="L508:M508"/>
    <mergeCell ref="N508:O508"/>
    <mergeCell ref="P508:Q508"/>
    <mergeCell ref="D501:E501"/>
    <mergeCell ref="F501:G501"/>
    <mergeCell ref="H501:I501"/>
    <mergeCell ref="J501:K501"/>
    <mergeCell ref="L501:M501"/>
    <mergeCell ref="N501:O501"/>
    <mergeCell ref="P501:Q501"/>
    <mergeCell ref="D504:E504"/>
    <mergeCell ref="F504:G504"/>
    <mergeCell ref="H504:I504"/>
    <mergeCell ref="J504:K504"/>
    <mergeCell ref="L504:M504"/>
    <mergeCell ref="N504:O504"/>
    <mergeCell ref="P504:Q504"/>
    <mergeCell ref="D497:E497"/>
    <mergeCell ref="F497:G497"/>
    <mergeCell ref="H497:I497"/>
    <mergeCell ref="J497:K497"/>
    <mergeCell ref="L497:M497"/>
    <mergeCell ref="N497:O497"/>
    <mergeCell ref="P497:Q497"/>
    <mergeCell ref="N500:O500"/>
    <mergeCell ref="P500:Q500"/>
    <mergeCell ref="D493:E493"/>
    <mergeCell ref="F493:G493"/>
    <mergeCell ref="H493:I493"/>
    <mergeCell ref="J493:K493"/>
    <mergeCell ref="L493:M493"/>
    <mergeCell ref="N493:O493"/>
    <mergeCell ref="P493:Q493"/>
    <mergeCell ref="N496:O496"/>
    <mergeCell ref="P496:Q496"/>
    <mergeCell ref="D489:E489"/>
    <mergeCell ref="F489:G489"/>
    <mergeCell ref="H489:I489"/>
    <mergeCell ref="J489:K489"/>
    <mergeCell ref="L489:M489"/>
    <mergeCell ref="N489:O489"/>
    <mergeCell ref="P489:Q489"/>
    <mergeCell ref="N492:O492"/>
    <mergeCell ref="P492:Q492"/>
    <mergeCell ref="D485:E485"/>
    <mergeCell ref="F485:G485"/>
    <mergeCell ref="H485:I485"/>
    <mergeCell ref="J485:K485"/>
    <mergeCell ref="L485:M485"/>
    <mergeCell ref="N485:O485"/>
    <mergeCell ref="P485:Q485"/>
    <mergeCell ref="D488:E488"/>
    <mergeCell ref="F488:G488"/>
    <mergeCell ref="H488:I488"/>
    <mergeCell ref="J488:K488"/>
    <mergeCell ref="L488:M488"/>
    <mergeCell ref="N488:O488"/>
    <mergeCell ref="P488:Q488"/>
    <mergeCell ref="D481:E481"/>
    <mergeCell ref="F481:G481"/>
    <mergeCell ref="H481:I481"/>
    <mergeCell ref="J481:K481"/>
    <mergeCell ref="L481:M481"/>
    <mergeCell ref="N481:O481"/>
    <mergeCell ref="P481:Q481"/>
    <mergeCell ref="N484:O484"/>
    <mergeCell ref="P484:Q484"/>
    <mergeCell ref="D476:E476"/>
    <mergeCell ref="F476:G476"/>
    <mergeCell ref="H476:I476"/>
    <mergeCell ref="J476:K476"/>
    <mergeCell ref="L476:M476"/>
    <mergeCell ref="N476:O476"/>
    <mergeCell ref="P476:Q476"/>
    <mergeCell ref="D479:E479"/>
    <mergeCell ref="F479:G479"/>
    <mergeCell ref="H479:I479"/>
    <mergeCell ref="J479:K479"/>
    <mergeCell ref="L479:M479"/>
    <mergeCell ref="N479:O479"/>
    <mergeCell ref="P479:Q479"/>
    <mergeCell ref="D472:E472"/>
    <mergeCell ref="F472:G472"/>
    <mergeCell ref="H472:I472"/>
    <mergeCell ref="J472:K472"/>
    <mergeCell ref="L472:M472"/>
    <mergeCell ref="N472:O472"/>
    <mergeCell ref="P472:Q472"/>
    <mergeCell ref="D475:E475"/>
    <mergeCell ref="F475:G475"/>
    <mergeCell ref="H475:I475"/>
    <mergeCell ref="J475:K475"/>
    <mergeCell ref="L475:M475"/>
    <mergeCell ref="N475:O475"/>
    <mergeCell ref="P475:Q475"/>
    <mergeCell ref="D468:E468"/>
    <mergeCell ref="F468:G468"/>
    <mergeCell ref="H468:I468"/>
    <mergeCell ref="J468:K468"/>
    <mergeCell ref="L468:M468"/>
    <mergeCell ref="N468:O468"/>
    <mergeCell ref="P468:Q468"/>
    <mergeCell ref="N471:O471"/>
    <mergeCell ref="P471:Q471"/>
    <mergeCell ref="D464:E464"/>
    <mergeCell ref="F464:G464"/>
    <mergeCell ref="H464:I464"/>
    <mergeCell ref="J464:K464"/>
    <mergeCell ref="L464:M464"/>
    <mergeCell ref="N464:O464"/>
    <mergeCell ref="P464:Q464"/>
    <mergeCell ref="N467:O467"/>
    <mergeCell ref="P467:Q467"/>
    <mergeCell ref="D460:E460"/>
    <mergeCell ref="F460:G460"/>
    <mergeCell ref="H460:I460"/>
    <mergeCell ref="J460:K460"/>
    <mergeCell ref="L460:M460"/>
    <mergeCell ref="N460:O460"/>
    <mergeCell ref="P460:Q460"/>
    <mergeCell ref="N463:O463"/>
    <mergeCell ref="P463:Q463"/>
    <mergeCell ref="D456:E456"/>
    <mergeCell ref="F456:G456"/>
    <mergeCell ref="H456:I456"/>
    <mergeCell ref="J456:K456"/>
    <mergeCell ref="L456:M456"/>
    <mergeCell ref="N456:O456"/>
    <mergeCell ref="P456:Q456"/>
    <mergeCell ref="N459:O459"/>
    <mergeCell ref="P459:Q459"/>
    <mergeCell ref="D452:E452"/>
    <mergeCell ref="F452:G452"/>
    <mergeCell ref="H452:I452"/>
    <mergeCell ref="J452:K452"/>
    <mergeCell ref="L452:M452"/>
    <mergeCell ref="N452:O452"/>
    <mergeCell ref="P452:Q452"/>
    <mergeCell ref="N455:O455"/>
    <mergeCell ref="P455:Q455"/>
    <mergeCell ref="D448:E448"/>
    <mergeCell ref="F448:G448"/>
    <mergeCell ref="H448:I448"/>
    <mergeCell ref="J448:K448"/>
    <mergeCell ref="L448:M448"/>
    <mergeCell ref="N448:O448"/>
    <mergeCell ref="P448:Q448"/>
    <mergeCell ref="N451:O451"/>
    <mergeCell ref="P451:Q451"/>
    <mergeCell ref="D444:E444"/>
    <mergeCell ref="F444:G444"/>
    <mergeCell ref="H444:I444"/>
    <mergeCell ref="J444:K444"/>
    <mergeCell ref="L444:M444"/>
    <mergeCell ref="N444:O444"/>
    <mergeCell ref="P444:Q444"/>
    <mergeCell ref="N447:O447"/>
    <mergeCell ref="P447:Q447"/>
    <mergeCell ref="D440:E440"/>
    <mergeCell ref="F440:G440"/>
    <mergeCell ref="H440:I440"/>
    <mergeCell ref="J440:K440"/>
    <mergeCell ref="L440:M440"/>
    <mergeCell ref="N440:O440"/>
    <mergeCell ref="P440:Q440"/>
    <mergeCell ref="N443:O443"/>
    <mergeCell ref="P443:Q443"/>
    <mergeCell ref="D436:E436"/>
    <mergeCell ref="F436:G436"/>
    <mergeCell ref="H436:I436"/>
    <mergeCell ref="J436:K436"/>
    <mergeCell ref="L436:M436"/>
    <mergeCell ref="N436:O436"/>
    <mergeCell ref="P436:Q436"/>
    <mergeCell ref="D439:E439"/>
    <mergeCell ref="F439:G439"/>
    <mergeCell ref="H439:I439"/>
    <mergeCell ref="J439:K439"/>
    <mergeCell ref="L439:M439"/>
    <mergeCell ref="N439:O439"/>
    <mergeCell ref="P439:Q439"/>
    <mergeCell ref="D432:E432"/>
    <mergeCell ref="F432:G432"/>
    <mergeCell ref="H432:I432"/>
    <mergeCell ref="J432:K432"/>
    <mergeCell ref="L432:M432"/>
    <mergeCell ref="N432:O432"/>
    <mergeCell ref="P432:Q432"/>
    <mergeCell ref="N435:O435"/>
    <mergeCell ref="P435:Q435"/>
    <mergeCell ref="D428:E428"/>
    <mergeCell ref="F428:G428"/>
    <mergeCell ref="H428:I428"/>
    <mergeCell ref="J428:K428"/>
    <mergeCell ref="L428:M428"/>
    <mergeCell ref="N428:O428"/>
    <mergeCell ref="P428:Q428"/>
    <mergeCell ref="N431:O431"/>
    <mergeCell ref="P431:Q431"/>
    <mergeCell ref="D424:E424"/>
    <mergeCell ref="F424:G424"/>
    <mergeCell ref="H424:I424"/>
    <mergeCell ref="J424:K424"/>
    <mergeCell ref="L424:M424"/>
    <mergeCell ref="N424:O424"/>
    <mergeCell ref="P424:Q424"/>
    <mergeCell ref="D427:E427"/>
    <mergeCell ref="F427:G427"/>
    <mergeCell ref="H427:I427"/>
    <mergeCell ref="J427:K427"/>
    <mergeCell ref="L427:M427"/>
    <mergeCell ref="N427:O427"/>
    <mergeCell ref="P427:Q427"/>
    <mergeCell ref="D420:E420"/>
    <mergeCell ref="F420:G420"/>
    <mergeCell ref="H420:I420"/>
    <mergeCell ref="J420:K420"/>
    <mergeCell ref="L420:M420"/>
    <mergeCell ref="N420:O420"/>
    <mergeCell ref="P420:Q420"/>
    <mergeCell ref="N423:O423"/>
    <mergeCell ref="P423:Q423"/>
    <mergeCell ref="D416:E416"/>
    <mergeCell ref="F416:G416"/>
    <mergeCell ref="H416:I416"/>
    <mergeCell ref="J416:K416"/>
    <mergeCell ref="L416:M416"/>
    <mergeCell ref="N416:O416"/>
    <mergeCell ref="P416:Q416"/>
    <mergeCell ref="N419:O419"/>
    <mergeCell ref="P419:Q419"/>
    <mergeCell ref="D412:E412"/>
    <mergeCell ref="F412:G412"/>
    <mergeCell ref="H412:I412"/>
    <mergeCell ref="J412:K412"/>
    <mergeCell ref="L412:M412"/>
    <mergeCell ref="N412:O412"/>
    <mergeCell ref="P412:Q412"/>
    <mergeCell ref="D415:E415"/>
    <mergeCell ref="F415:G415"/>
    <mergeCell ref="H415:I415"/>
    <mergeCell ref="J415:K415"/>
    <mergeCell ref="L415:M415"/>
    <mergeCell ref="N415:O415"/>
    <mergeCell ref="P415:Q415"/>
    <mergeCell ref="D408:E408"/>
    <mergeCell ref="F408:G408"/>
    <mergeCell ref="H408:I408"/>
    <mergeCell ref="J408:K408"/>
    <mergeCell ref="L408:M408"/>
    <mergeCell ref="N408:O408"/>
    <mergeCell ref="P408:Q408"/>
    <mergeCell ref="N411:O411"/>
    <mergeCell ref="P411:Q411"/>
    <mergeCell ref="D404:E404"/>
    <mergeCell ref="F404:G404"/>
    <mergeCell ref="H404:I404"/>
    <mergeCell ref="J404:K404"/>
    <mergeCell ref="L404:M404"/>
    <mergeCell ref="N404:O404"/>
    <mergeCell ref="P404:Q404"/>
    <mergeCell ref="N407:O407"/>
    <mergeCell ref="P407:Q407"/>
    <mergeCell ref="D400:E400"/>
    <mergeCell ref="F400:G400"/>
    <mergeCell ref="H400:I400"/>
    <mergeCell ref="J400:K400"/>
    <mergeCell ref="L400:M400"/>
    <mergeCell ref="N400:O400"/>
    <mergeCell ref="P400:Q400"/>
    <mergeCell ref="N403:O403"/>
    <mergeCell ref="P403:Q403"/>
    <mergeCell ref="D396:E396"/>
    <mergeCell ref="F396:G396"/>
    <mergeCell ref="H396:I396"/>
    <mergeCell ref="J396:K396"/>
    <mergeCell ref="L396:M396"/>
    <mergeCell ref="N396:O396"/>
    <mergeCell ref="P396:Q396"/>
    <mergeCell ref="N399:O399"/>
    <mergeCell ref="P399:Q399"/>
    <mergeCell ref="D392:E392"/>
    <mergeCell ref="F392:G392"/>
    <mergeCell ref="H392:I392"/>
    <mergeCell ref="J392:K392"/>
    <mergeCell ref="L392:M392"/>
    <mergeCell ref="N392:O392"/>
    <mergeCell ref="P392:Q392"/>
    <mergeCell ref="N395:O395"/>
    <mergeCell ref="P395:Q395"/>
    <mergeCell ref="D388:E388"/>
    <mergeCell ref="F388:G388"/>
    <mergeCell ref="H388:I388"/>
    <mergeCell ref="J388:K388"/>
    <mergeCell ref="L388:M388"/>
    <mergeCell ref="N388:O388"/>
    <mergeCell ref="P388:Q388"/>
    <mergeCell ref="D391:E391"/>
    <mergeCell ref="F391:G391"/>
    <mergeCell ref="H391:I391"/>
    <mergeCell ref="J391:K391"/>
    <mergeCell ref="L391:M391"/>
    <mergeCell ref="N391:O391"/>
    <mergeCell ref="P391:Q391"/>
    <mergeCell ref="D384:E384"/>
    <mergeCell ref="F384:G384"/>
    <mergeCell ref="H384:I384"/>
    <mergeCell ref="J384:K384"/>
    <mergeCell ref="L384:M384"/>
    <mergeCell ref="N384:O384"/>
    <mergeCell ref="P384:Q384"/>
    <mergeCell ref="N387:O387"/>
    <mergeCell ref="P387:Q387"/>
    <mergeCell ref="D380:E380"/>
    <mergeCell ref="F380:G380"/>
    <mergeCell ref="H380:I380"/>
    <mergeCell ref="J380:K380"/>
    <mergeCell ref="L380:M380"/>
    <mergeCell ref="N380:O380"/>
    <mergeCell ref="P380:Q380"/>
    <mergeCell ref="N383:O383"/>
    <mergeCell ref="P383:Q383"/>
    <mergeCell ref="D376:E376"/>
    <mergeCell ref="F376:G376"/>
    <mergeCell ref="H376:I376"/>
    <mergeCell ref="J376:K376"/>
    <mergeCell ref="L376:M376"/>
    <mergeCell ref="N376:O376"/>
    <mergeCell ref="P376:Q376"/>
    <mergeCell ref="N379:O379"/>
    <mergeCell ref="P379:Q379"/>
    <mergeCell ref="D372:E372"/>
    <mergeCell ref="F372:G372"/>
    <mergeCell ref="H372:I372"/>
    <mergeCell ref="J372:K372"/>
    <mergeCell ref="L372:M372"/>
    <mergeCell ref="N372:O372"/>
    <mergeCell ref="P372:Q372"/>
    <mergeCell ref="D375:E375"/>
    <mergeCell ref="F375:G375"/>
    <mergeCell ref="H375:I375"/>
    <mergeCell ref="J375:K375"/>
    <mergeCell ref="L375:M375"/>
    <mergeCell ref="N375:O375"/>
    <mergeCell ref="P375:Q375"/>
    <mergeCell ref="D368:E368"/>
    <mergeCell ref="F368:G368"/>
    <mergeCell ref="H368:I368"/>
    <mergeCell ref="J368:K368"/>
    <mergeCell ref="L368:M368"/>
    <mergeCell ref="N368:O368"/>
    <mergeCell ref="P368:Q368"/>
    <mergeCell ref="N371:O371"/>
    <mergeCell ref="P371:Q371"/>
    <mergeCell ref="D363:E363"/>
    <mergeCell ref="F363:G363"/>
    <mergeCell ref="H363:I363"/>
    <mergeCell ref="J363:K363"/>
    <mergeCell ref="L363:M363"/>
    <mergeCell ref="N363:O363"/>
    <mergeCell ref="P363:Q363"/>
    <mergeCell ref="D366:E366"/>
    <mergeCell ref="F366:G366"/>
    <mergeCell ref="H366:I366"/>
    <mergeCell ref="J366:K366"/>
    <mergeCell ref="L366:M366"/>
    <mergeCell ref="N366:O366"/>
    <mergeCell ref="P366:Q366"/>
    <mergeCell ref="D359:E359"/>
    <mergeCell ref="F359:G359"/>
    <mergeCell ref="H359:I359"/>
    <mergeCell ref="J359:K359"/>
    <mergeCell ref="L359:M359"/>
    <mergeCell ref="N359:O359"/>
    <mergeCell ref="P359:Q359"/>
    <mergeCell ref="D362:E362"/>
    <mergeCell ref="F362:G362"/>
    <mergeCell ref="H362:I362"/>
    <mergeCell ref="J362:K362"/>
    <mergeCell ref="L362:M362"/>
    <mergeCell ref="N362:O362"/>
    <mergeCell ref="P362:Q362"/>
    <mergeCell ref="D355:E355"/>
    <mergeCell ref="F355:G355"/>
    <mergeCell ref="H355:I355"/>
    <mergeCell ref="J355:K355"/>
    <mergeCell ref="L355:M355"/>
    <mergeCell ref="N355:O355"/>
    <mergeCell ref="P355:Q355"/>
    <mergeCell ref="N358:O358"/>
    <mergeCell ref="P358:Q358"/>
    <mergeCell ref="D351:E351"/>
    <mergeCell ref="F351:G351"/>
    <mergeCell ref="H351:I351"/>
    <mergeCell ref="J351:K351"/>
    <mergeCell ref="L351:M351"/>
    <mergeCell ref="N351:O351"/>
    <mergeCell ref="P351:Q351"/>
    <mergeCell ref="D354:E354"/>
    <mergeCell ref="F354:G354"/>
    <mergeCell ref="H354:I354"/>
    <mergeCell ref="J354:K354"/>
    <mergeCell ref="L354:M354"/>
    <mergeCell ref="N354:O354"/>
    <mergeCell ref="P354:Q354"/>
    <mergeCell ref="D347:E347"/>
    <mergeCell ref="F347:G347"/>
    <mergeCell ref="H347:I347"/>
    <mergeCell ref="J347:K347"/>
    <mergeCell ref="L347:M347"/>
    <mergeCell ref="N347:O347"/>
    <mergeCell ref="P347:Q347"/>
    <mergeCell ref="N350:O350"/>
    <mergeCell ref="P350:Q350"/>
    <mergeCell ref="D343:E343"/>
    <mergeCell ref="F343:G343"/>
    <mergeCell ref="H343:I343"/>
    <mergeCell ref="J343:K343"/>
    <mergeCell ref="L343:M343"/>
    <mergeCell ref="N343:O343"/>
    <mergeCell ref="P343:Q343"/>
    <mergeCell ref="N346:O346"/>
    <mergeCell ref="P346:Q346"/>
    <mergeCell ref="D339:E339"/>
    <mergeCell ref="F339:G339"/>
    <mergeCell ref="H339:I339"/>
    <mergeCell ref="J339:K339"/>
    <mergeCell ref="L339:M339"/>
    <mergeCell ref="N339:O339"/>
    <mergeCell ref="P339:Q339"/>
    <mergeCell ref="N342:O342"/>
    <mergeCell ref="P342:Q342"/>
    <mergeCell ref="D335:E335"/>
    <mergeCell ref="F335:G335"/>
    <mergeCell ref="H335:I335"/>
    <mergeCell ref="J335:K335"/>
    <mergeCell ref="L335:M335"/>
    <mergeCell ref="N335:O335"/>
    <mergeCell ref="P335:Q335"/>
    <mergeCell ref="N338:O338"/>
    <mergeCell ref="P338:Q338"/>
    <mergeCell ref="D331:E331"/>
    <mergeCell ref="F331:G331"/>
    <mergeCell ref="H331:I331"/>
    <mergeCell ref="J331:K331"/>
    <mergeCell ref="L331:M331"/>
    <mergeCell ref="N331:O331"/>
    <mergeCell ref="P331:Q331"/>
    <mergeCell ref="N334:O334"/>
    <mergeCell ref="P334:Q334"/>
    <mergeCell ref="D327:E327"/>
    <mergeCell ref="F327:G327"/>
    <mergeCell ref="H327:I327"/>
    <mergeCell ref="J327:K327"/>
    <mergeCell ref="L327:M327"/>
    <mergeCell ref="N327:O327"/>
    <mergeCell ref="P327:Q327"/>
    <mergeCell ref="D330:E330"/>
    <mergeCell ref="F330:G330"/>
    <mergeCell ref="H330:I330"/>
    <mergeCell ref="J330:K330"/>
    <mergeCell ref="L330:M330"/>
    <mergeCell ref="N330:O330"/>
    <mergeCell ref="P330:Q330"/>
    <mergeCell ref="D323:E323"/>
    <mergeCell ref="F323:G323"/>
    <mergeCell ref="H323:I323"/>
    <mergeCell ref="J323:K323"/>
    <mergeCell ref="L323:M323"/>
    <mergeCell ref="N323:O323"/>
    <mergeCell ref="P323:Q323"/>
    <mergeCell ref="N326:O326"/>
    <mergeCell ref="P326:Q326"/>
    <mergeCell ref="D319:E319"/>
    <mergeCell ref="F319:G319"/>
    <mergeCell ref="H319:I319"/>
    <mergeCell ref="J319:K319"/>
    <mergeCell ref="L319:M319"/>
    <mergeCell ref="N319:O319"/>
    <mergeCell ref="P319:Q319"/>
    <mergeCell ref="N322:O322"/>
    <mergeCell ref="P322:Q322"/>
    <mergeCell ref="D314:E314"/>
    <mergeCell ref="F314:G314"/>
    <mergeCell ref="H314:I314"/>
    <mergeCell ref="J314:K314"/>
    <mergeCell ref="L314:M314"/>
    <mergeCell ref="N314:O314"/>
    <mergeCell ref="P314:Q314"/>
    <mergeCell ref="D317:E317"/>
    <mergeCell ref="F317:G317"/>
    <mergeCell ref="H317:I317"/>
    <mergeCell ref="J317:K317"/>
    <mergeCell ref="L317:M317"/>
    <mergeCell ref="N317:O317"/>
    <mergeCell ref="D310:E310"/>
    <mergeCell ref="F310:G310"/>
    <mergeCell ref="H310:I310"/>
    <mergeCell ref="J310:K310"/>
    <mergeCell ref="L310:M310"/>
    <mergeCell ref="N310:O310"/>
    <mergeCell ref="P310:Q310"/>
    <mergeCell ref="D313:E313"/>
    <mergeCell ref="F313:G313"/>
    <mergeCell ref="H313:I313"/>
    <mergeCell ref="J313:K313"/>
    <mergeCell ref="L313:M313"/>
    <mergeCell ref="N313:O313"/>
    <mergeCell ref="P313:Q313"/>
    <mergeCell ref="D306:E306"/>
    <mergeCell ref="F306:G306"/>
    <mergeCell ref="H306:I306"/>
    <mergeCell ref="J306:K306"/>
    <mergeCell ref="L306:M306"/>
    <mergeCell ref="N306:O306"/>
    <mergeCell ref="P306:Q306"/>
    <mergeCell ref="N309:O309"/>
    <mergeCell ref="P309:Q309"/>
    <mergeCell ref="D302:E302"/>
    <mergeCell ref="F302:G302"/>
    <mergeCell ref="H302:I302"/>
    <mergeCell ref="J302:K302"/>
    <mergeCell ref="L302:M302"/>
    <mergeCell ref="N302:O302"/>
    <mergeCell ref="P302:Q302"/>
    <mergeCell ref="N305:O305"/>
    <mergeCell ref="P305:Q305"/>
    <mergeCell ref="D298:E298"/>
    <mergeCell ref="F298:G298"/>
    <mergeCell ref="H298:I298"/>
    <mergeCell ref="J298:K298"/>
    <mergeCell ref="L298:M298"/>
    <mergeCell ref="N298:O298"/>
    <mergeCell ref="P298:Q298"/>
    <mergeCell ref="D301:E301"/>
    <mergeCell ref="F301:G301"/>
    <mergeCell ref="H301:I301"/>
    <mergeCell ref="J301:K301"/>
    <mergeCell ref="L301:M301"/>
    <mergeCell ref="N301:O301"/>
    <mergeCell ref="P301:Q301"/>
    <mergeCell ref="D294:E294"/>
    <mergeCell ref="F294:G294"/>
    <mergeCell ref="H294:I294"/>
    <mergeCell ref="J294:K294"/>
    <mergeCell ref="L294:M294"/>
    <mergeCell ref="N294:O294"/>
    <mergeCell ref="P294:Q294"/>
    <mergeCell ref="N297:O297"/>
    <mergeCell ref="P297:Q297"/>
    <mergeCell ref="P200:Q200"/>
    <mergeCell ref="D290:E290"/>
    <mergeCell ref="F290:G290"/>
    <mergeCell ref="H290:I290"/>
    <mergeCell ref="J290:K290"/>
    <mergeCell ref="L290:M290"/>
    <mergeCell ref="N290:O290"/>
    <mergeCell ref="P290:Q290"/>
    <mergeCell ref="N293:O293"/>
    <mergeCell ref="P293:Q293"/>
    <mergeCell ref="P189:Q189"/>
    <mergeCell ref="P192:Q192"/>
    <mergeCell ref="P197:Q197"/>
    <mergeCell ref="J193:K193"/>
    <mergeCell ref="L193:M193"/>
    <mergeCell ref="N193:O193"/>
    <mergeCell ref="P193:Q193"/>
    <mergeCell ref="D193:E193"/>
    <mergeCell ref="F193:G193"/>
    <mergeCell ref="H193:I193"/>
    <mergeCell ref="N192:O192"/>
    <mergeCell ref="P196:Q196"/>
    <mergeCell ref="D197:E197"/>
    <mergeCell ref="F197:G197"/>
    <mergeCell ref="H197:I197"/>
    <mergeCell ref="J197:K197"/>
    <mergeCell ref="L197:M197"/>
    <mergeCell ref="N197:O197"/>
    <mergeCell ref="J189:K189"/>
    <mergeCell ref="L189:M189"/>
    <mergeCell ref="N189:O189"/>
    <mergeCell ref="N177:O177"/>
    <mergeCell ref="P177:Q177"/>
    <mergeCell ref="N180:O180"/>
    <mergeCell ref="P180:Q180"/>
    <mergeCell ref="N185:O185"/>
    <mergeCell ref="P185:Q185"/>
    <mergeCell ref="N188:O188"/>
    <mergeCell ref="D189:E189"/>
    <mergeCell ref="F189:G189"/>
    <mergeCell ref="H189:I189"/>
    <mergeCell ref="P188:Q188"/>
    <mergeCell ref="D181:E181"/>
    <mergeCell ref="F181:G181"/>
    <mergeCell ref="H181:I181"/>
    <mergeCell ref="J181:K181"/>
    <mergeCell ref="L181:M181"/>
    <mergeCell ref="N181:O181"/>
    <mergeCell ref="P181:Q181"/>
    <mergeCell ref="N184:O184"/>
    <mergeCell ref="P184:Q184"/>
    <mergeCell ref="D185:E185"/>
    <mergeCell ref="F185:G185"/>
    <mergeCell ref="H185:I185"/>
    <mergeCell ref="J185:K185"/>
    <mergeCell ref="L185:M185"/>
    <mergeCell ref="D173:E173"/>
    <mergeCell ref="F173:G173"/>
    <mergeCell ref="H173:I173"/>
    <mergeCell ref="J173:K173"/>
    <mergeCell ref="L173:M173"/>
    <mergeCell ref="D184:E184"/>
    <mergeCell ref="F184:G184"/>
    <mergeCell ref="H184:I184"/>
    <mergeCell ref="J184:K184"/>
    <mergeCell ref="D177:E177"/>
    <mergeCell ref="F177:G177"/>
    <mergeCell ref="H177:I177"/>
    <mergeCell ref="J177:K177"/>
    <mergeCell ref="L177:M177"/>
    <mergeCell ref="N173:O173"/>
    <mergeCell ref="P173:Q173"/>
    <mergeCell ref="N176:O176"/>
    <mergeCell ref="D169:E169"/>
    <mergeCell ref="F169:G169"/>
    <mergeCell ref="H169:I169"/>
    <mergeCell ref="J169:K169"/>
    <mergeCell ref="L169:M169"/>
    <mergeCell ref="N169:O169"/>
    <mergeCell ref="P169:Q169"/>
    <mergeCell ref="N172:O172"/>
    <mergeCell ref="P172:Q172"/>
    <mergeCell ref="P176:Q176"/>
    <mergeCell ref="D165:E165"/>
    <mergeCell ref="F165:G165"/>
    <mergeCell ref="H165:I165"/>
    <mergeCell ref="J165:K165"/>
    <mergeCell ref="L165:M165"/>
    <mergeCell ref="N165:O165"/>
    <mergeCell ref="P165:Q165"/>
    <mergeCell ref="N168:O168"/>
    <mergeCell ref="P168:Q168"/>
    <mergeCell ref="D168:E168"/>
    <mergeCell ref="F168:G168"/>
    <mergeCell ref="H168:I168"/>
    <mergeCell ref="J168:K168"/>
    <mergeCell ref="D161:E161"/>
    <mergeCell ref="F161:G161"/>
    <mergeCell ref="H161:I161"/>
    <mergeCell ref="J161:K161"/>
    <mergeCell ref="L161:M161"/>
    <mergeCell ref="N161:O161"/>
    <mergeCell ref="P161:Q161"/>
    <mergeCell ref="N164:O164"/>
    <mergeCell ref="P164:Q164"/>
    <mergeCell ref="P157:Q157"/>
    <mergeCell ref="N160:O160"/>
    <mergeCell ref="P160:Q160"/>
    <mergeCell ref="D153:E153"/>
    <mergeCell ref="F153:G153"/>
    <mergeCell ref="H153:I153"/>
    <mergeCell ref="J153:K153"/>
    <mergeCell ref="L153:M153"/>
    <mergeCell ref="N153:O153"/>
    <mergeCell ref="P153:Q153"/>
    <mergeCell ref="N156:O156"/>
    <mergeCell ref="P156:Q156"/>
    <mergeCell ref="D151:E151"/>
    <mergeCell ref="F151:G151"/>
    <mergeCell ref="H151:I151"/>
    <mergeCell ref="J151:K151"/>
    <mergeCell ref="N151:O151"/>
    <mergeCell ref="D157:E157"/>
    <mergeCell ref="F157:G157"/>
    <mergeCell ref="H157:I157"/>
    <mergeCell ref="J157:K157"/>
    <mergeCell ref="L157:M157"/>
    <mergeCell ref="N157:O157"/>
    <mergeCell ref="N147:O147"/>
    <mergeCell ref="P147:Q147"/>
    <mergeCell ref="D148:E148"/>
    <mergeCell ref="F148:G148"/>
    <mergeCell ref="H148:I148"/>
    <mergeCell ref="J148:K148"/>
    <mergeCell ref="L148:M148"/>
    <mergeCell ref="N148:O148"/>
    <mergeCell ref="P148:Q148"/>
    <mergeCell ref="P140:Q140"/>
    <mergeCell ref="N143:O143"/>
    <mergeCell ref="D143:E143"/>
    <mergeCell ref="F143:G143"/>
    <mergeCell ref="H143:I143"/>
    <mergeCell ref="J143:K143"/>
    <mergeCell ref="D144:E144"/>
    <mergeCell ref="F144:G144"/>
    <mergeCell ref="H144:I144"/>
    <mergeCell ref="J144:K144"/>
    <mergeCell ref="L144:M144"/>
    <mergeCell ref="N144:O144"/>
    <mergeCell ref="P144:Q144"/>
    <mergeCell ref="D139:E139"/>
    <mergeCell ref="F139:G139"/>
    <mergeCell ref="H139:I139"/>
    <mergeCell ref="J139:K139"/>
    <mergeCell ref="L139:M139"/>
    <mergeCell ref="N139:O139"/>
    <mergeCell ref="D140:E140"/>
    <mergeCell ref="F140:G140"/>
    <mergeCell ref="H140:I140"/>
    <mergeCell ref="J140:K140"/>
    <mergeCell ref="L140:M140"/>
    <mergeCell ref="N140:O140"/>
    <mergeCell ref="P132:Q132"/>
    <mergeCell ref="D135:E135"/>
    <mergeCell ref="F135:G135"/>
    <mergeCell ref="H135:I135"/>
    <mergeCell ref="N135:O135"/>
    <mergeCell ref="P135:Q135"/>
    <mergeCell ref="D136:E136"/>
    <mergeCell ref="F136:G136"/>
    <mergeCell ref="H136:I136"/>
    <mergeCell ref="J136:K136"/>
    <mergeCell ref="L136:M136"/>
    <mergeCell ref="N136:O136"/>
    <mergeCell ref="P136:Q136"/>
    <mergeCell ref="D131:E131"/>
    <mergeCell ref="F131:G131"/>
    <mergeCell ref="H131:I131"/>
    <mergeCell ref="J131:K131"/>
    <mergeCell ref="L131:M131"/>
    <mergeCell ref="N131:O131"/>
    <mergeCell ref="D132:E132"/>
    <mergeCell ref="F132:G132"/>
    <mergeCell ref="H132:I132"/>
    <mergeCell ref="J132:K132"/>
    <mergeCell ref="L132:M132"/>
    <mergeCell ref="N132:O132"/>
    <mergeCell ref="L127:M127"/>
    <mergeCell ref="N127:O127"/>
    <mergeCell ref="P127:Q127"/>
    <mergeCell ref="D128:E128"/>
    <mergeCell ref="F128:G128"/>
    <mergeCell ref="H128:I128"/>
    <mergeCell ref="J128:K128"/>
    <mergeCell ref="L128:M128"/>
    <mergeCell ref="N128:O128"/>
    <mergeCell ref="P128:Q128"/>
    <mergeCell ref="N123:O123"/>
    <mergeCell ref="D116:E116"/>
    <mergeCell ref="F116:G116"/>
    <mergeCell ref="H116:I116"/>
    <mergeCell ref="J116:K116"/>
    <mergeCell ref="L116:M116"/>
    <mergeCell ref="N116:O116"/>
    <mergeCell ref="P116:Q116"/>
    <mergeCell ref="D124:E124"/>
    <mergeCell ref="F124:G124"/>
    <mergeCell ref="H124:I124"/>
    <mergeCell ref="J124:K124"/>
    <mergeCell ref="L124:M124"/>
    <mergeCell ref="N124:O124"/>
    <mergeCell ref="P124:Q124"/>
    <mergeCell ref="D115:E115"/>
    <mergeCell ref="F115:G115"/>
    <mergeCell ref="H115:I115"/>
    <mergeCell ref="J115:K115"/>
    <mergeCell ref="L115:M115"/>
    <mergeCell ref="N115:O115"/>
    <mergeCell ref="P115:Q115"/>
    <mergeCell ref="D120:E120"/>
    <mergeCell ref="F120:G120"/>
    <mergeCell ref="H120:I120"/>
    <mergeCell ref="J120:K120"/>
    <mergeCell ref="L120:M120"/>
    <mergeCell ref="N120:O120"/>
    <mergeCell ref="P120:Q120"/>
    <mergeCell ref="D106:E106"/>
    <mergeCell ref="F106:G106"/>
    <mergeCell ref="H106:I106"/>
    <mergeCell ref="J106:K106"/>
    <mergeCell ref="L106:M106"/>
    <mergeCell ref="N106:O106"/>
    <mergeCell ref="P106:Q106"/>
    <mergeCell ref="N109:O109"/>
    <mergeCell ref="D112:E112"/>
    <mergeCell ref="F112:G112"/>
    <mergeCell ref="H112:I112"/>
    <mergeCell ref="J112:K112"/>
    <mergeCell ref="L112:M112"/>
    <mergeCell ref="N112:O112"/>
    <mergeCell ref="P112:Q112"/>
    <mergeCell ref="D102:E102"/>
    <mergeCell ref="F102:G102"/>
    <mergeCell ref="H102:I102"/>
    <mergeCell ref="J102:K102"/>
    <mergeCell ref="L102:M102"/>
    <mergeCell ref="N102:O102"/>
    <mergeCell ref="P102:Q102"/>
    <mergeCell ref="N105:O105"/>
    <mergeCell ref="P105:Q105"/>
    <mergeCell ref="N97:O97"/>
    <mergeCell ref="D98:E98"/>
    <mergeCell ref="F98:G98"/>
    <mergeCell ref="H98:I98"/>
    <mergeCell ref="J98:K98"/>
    <mergeCell ref="L98:M98"/>
    <mergeCell ref="N98:O98"/>
    <mergeCell ref="P98:Q98"/>
    <mergeCell ref="N101:O101"/>
    <mergeCell ref="P85:Q85"/>
    <mergeCell ref="D90:E90"/>
    <mergeCell ref="F90:G90"/>
    <mergeCell ref="H90:I90"/>
    <mergeCell ref="J90:K90"/>
    <mergeCell ref="L90:M90"/>
    <mergeCell ref="N90:O90"/>
    <mergeCell ref="P90:Q90"/>
    <mergeCell ref="N93:O93"/>
    <mergeCell ref="D86:E86"/>
    <mergeCell ref="N269:O269"/>
    <mergeCell ref="H213:I213"/>
    <mergeCell ref="J213:K213"/>
    <mergeCell ref="L213:M213"/>
    <mergeCell ref="N213:O213"/>
    <mergeCell ref="N220:O220"/>
    <mergeCell ref="D226:E226"/>
    <mergeCell ref="F226:G226"/>
    <mergeCell ref="H226:I226"/>
    <mergeCell ref="J226:K226"/>
    <mergeCell ref="L226:M226"/>
    <mergeCell ref="N226:O226"/>
    <mergeCell ref="N237:O237"/>
    <mergeCell ref="N242:O242"/>
    <mergeCell ref="H224:I224"/>
    <mergeCell ref="N224:O224"/>
    <mergeCell ref="N249:O249"/>
    <mergeCell ref="N257:O257"/>
    <mergeCell ref="N262:O262"/>
    <mergeCell ref="J266:K266"/>
    <mergeCell ref="N212:O212"/>
    <mergeCell ref="P212:Q212"/>
    <mergeCell ref="D213:E213"/>
    <mergeCell ref="F213:G213"/>
    <mergeCell ref="F86:G86"/>
    <mergeCell ref="H86:I86"/>
    <mergeCell ref="J86:K86"/>
    <mergeCell ref="L86:M86"/>
    <mergeCell ref="N86:O86"/>
    <mergeCell ref="P86:Q86"/>
    <mergeCell ref="D89:E89"/>
    <mergeCell ref="F89:G89"/>
    <mergeCell ref="H89:I89"/>
    <mergeCell ref="J89:K89"/>
    <mergeCell ref="L89:M89"/>
    <mergeCell ref="N89:O89"/>
    <mergeCell ref="P89:Q89"/>
    <mergeCell ref="D94:E94"/>
    <mergeCell ref="F94:G94"/>
    <mergeCell ref="H94:I94"/>
    <mergeCell ref="J94:K94"/>
    <mergeCell ref="L94:M94"/>
    <mergeCell ref="N94:O94"/>
    <mergeCell ref="P94:Q94"/>
    <mergeCell ref="P13:Q13"/>
    <mergeCell ref="D4:E4"/>
    <mergeCell ref="F4:G4"/>
    <mergeCell ref="H4:I4"/>
    <mergeCell ref="P8:Q8"/>
    <mergeCell ref="J4:K4"/>
    <mergeCell ref="L4:M4"/>
    <mergeCell ref="N4:O4"/>
    <mergeCell ref="P4:Q4"/>
    <mergeCell ref="J20:K20"/>
    <mergeCell ref="L20:M20"/>
    <mergeCell ref="N20:O20"/>
    <mergeCell ref="P20:Q20"/>
    <mergeCell ref="D9:E9"/>
    <mergeCell ref="F9:G9"/>
    <mergeCell ref="H9:I9"/>
    <mergeCell ref="J9:K9"/>
    <mergeCell ref="L9:M9"/>
    <mergeCell ref="N9:O9"/>
    <mergeCell ref="P9:Q9"/>
    <mergeCell ref="D12:E12"/>
    <mergeCell ref="F12:G12"/>
    <mergeCell ref="H12:I12"/>
    <mergeCell ref="J12:K12"/>
    <mergeCell ref="L12:M12"/>
    <mergeCell ref="N12:O12"/>
    <mergeCell ref="P12:Q12"/>
    <mergeCell ref="D13:E13"/>
    <mergeCell ref="F13:G13"/>
    <mergeCell ref="H13:I13"/>
    <mergeCell ref="J13:K13"/>
    <mergeCell ref="L13:M13"/>
    <mergeCell ref="N13:O13"/>
    <mergeCell ref="D25:E25"/>
    <mergeCell ref="F25:G25"/>
    <mergeCell ref="H25:I25"/>
    <mergeCell ref="J25:K25"/>
    <mergeCell ref="L25:M25"/>
    <mergeCell ref="N25:O25"/>
    <mergeCell ref="P25:Q25"/>
    <mergeCell ref="D16:E16"/>
    <mergeCell ref="F16:G16"/>
    <mergeCell ref="H16:I16"/>
    <mergeCell ref="J16:K16"/>
    <mergeCell ref="L16:M16"/>
    <mergeCell ref="N16:O16"/>
    <mergeCell ref="P16:Q16"/>
    <mergeCell ref="D17:E17"/>
    <mergeCell ref="F17:G17"/>
    <mergeCell ref="H17:I17"/>
    <mergeCell ref="J17:K17"/>
    <mergeCell ref="L17:M17"/>
    <mergeCell ref="N17:O17"/>
    <mergeCell ref="P17:Q17"/>
    <mergeCell ref="D20:E20"/>
    <mergeCell ref="F20:G20"/>
    <mergeCell ref="H20:I20"/>
    <mergeCell ref="D21:E21"/>
    <mergeCell ref="F21:G21"/>
    <mergeCell ref="H21:I21"/>
    <mergeCell ref="J21:K21"/>
    <mergeCell ref="L21:M21"/>
    <mergeCell ref="N21:O21"/>
    <mergeCell ref="P21:Q21"/>
    <mergeCell ref="D24:E24"/>
    <mergeCell ref="F24:G24"/>
    <mergeCell ref="H24:I24"/>
    <mergeCell ref="J24:K24"/>
    <mergeCell ref="L24:M24"/>
    <mergeCell ref="N24:O24"/>
    <mergeCell ref="P24:Q24"/>
    <mergeCell ref="F44:G44"/>
    <mergeCell ref="H44:I44"/>
    <mergeCell ref="J44:K44"/>
    <mergeCell ref="N44:O44"/>
    <mergeCell ref="P44:Q44"/>
    <mergeCell ref="N28:O28"/>
    <mergeCell ref="P28:Q28"/>
    <mergeCell ref="D29:E29"/>
    <mergeCell ref="F29:G29"/>
    <mergeCell ref="H29:I29"/>
    <mergeCell ref="J29:K29"/>
    <mergeCell ref="L29:M29"/>
    <mergeCell ref="N29:O29"/>
    <mergeCell ref="P29:Q29"/>
    <mergeCell ref="N32:O32"/>
    <mergeCell ref="P32:Q32"/>
    <mergeCell ref="D33:E33"/>
    <mergeCell ref="F33:G33"/>
    <mergeCell ref="H33:I33"/>
    <mergeCell ref="J33:K33"/>
    <mergeCell ref="L33:M33"/>
    <mergeCell ref="N33:O33"/>
    <mergeCell ref="P33:Q33"/>
    <mergeCell ref="D49:E49"/>
    <mergeCell ref="F49:G49"/>
    <mergeCell ref="H49:I49"/>
    <mergeCell ref="J49:K49"/>
    <mergeCell ref="L49:M49"/>
    <mergeCell ref="N49:O49"/>
    <mergeCell ref="P49:Q49"/>
    <mergeCell ref="N36:O36"/>
    <mergeCell ref="P36:Q36"/>
    <mergeCell ref="D37:E37"/>
    <mergeCell ref="F37:G37"/>
    <mergeCell ref="H37:I37"/>
    <mergeCell ref="J37:K37"/>
    <mergeCell ref="L37:M37"/>
    <mergeCell ref="N37:O37"/>
    <mergeCell ref="P37:Q37"/>
    <mergeCell ref="D41:E41"/>
    <mergeCell ref="F41:G41"/>
    <mergeCell ref="H41:I41"/>
    <mergeCell ref="J41:K41"/>
    <mergeCell ref="L41:M41"/>
    <mergeCell ref="N41:O41"/>
    <mergeCell ref="P41:Q41"/>
    <mergeCell ref="D44:E44"/>
    <mergeCell ref="D45:E45"/>
    <mergeCell ref="F45:G45"/>
    <mergeCell ref="H45:I45"/>
    <mergeCell ref="J45:K45"/>
    <mergeCell ref="L45:M45"/>
    <mergeCell ref="N45:O45"/>
    <mergeCell ref="P45:Q45"/>
    <mergeCell ref="D48:E48"/>
    <mergeCell ref="F48:G48"/>
    <mergeCell ref="H48:I48"/>
    <mergeCell ref="J48:K48"/>
    <mergeCell ref="L48:M48"/>
    <mergeCell ref="N48:O48"/>
    <mergeCell ref="P48:Q48"/>
    <mergeCell ref="N53:O53"/>
    <mergeCell ref="D57:E57"/>
    <mergeCell ref="F57:G57"/>
    <mergeCell ref="H57:I57"/>
    <mergeCell ref="J57:K57"/>
    <mergeCell ref="L57:M57"/>
    <mergeCell ref="N57:O57"/>
    <mergeCell ref="P53:Q53"/>
    <mergeCell ref="L56:M56"/>
    <mergeCell ref="P57:Q57"/>
    <mergeCell ref="D52:E52"/>
    <mergeCell ref="F52:G52"/>
    <mergeCell ref="H52:I52"/>
    <mergeCell ref="J52:K52"/>
    <mergeCell ref="L52:M52"/>
    <mergeCell ref="D53:E53"/>
    <mergeCell ref="F53:G53"/>
    <mergeCell ref="H53:I53"/>
    <mergeCell ref="J53:K53"/>
    <mergeCell ref="L53:M53"/>
    <mergeCell ref="D61:E61"/>
    <mergeCell ref="F61:G61"/>
    <mergeCell ref="H61:I61"/>
    <mergeCell ref="J61:K61"/>
    <mergeCell ref="L61:M61"/>
    <mergeCell ref="N61:O61"/>
    <mergeCell ref="P61:Q61"/>
    <mergeCell ref="P65:Q65"/>
    <mergeCell ref="D65:E65"/>
    <mergeCell ref="F65:G65"/>
    <mergeCell ref="H65:I65"/>
    <mergeCell ref="J65:K65"/>
    <mergeCell ref="L65:M65"/>
    <mergeCell ref="N65:O65"/>
    <mergeCell ref="D64:E64"/>
    <mergeCell ref="F64:G64"/>
    <mergeCell ref="H64:I64"/>
    <mergeCell ref="J64:K64"/>
    <mergeCell ref="L64:M64"/>
    <mergeCell ref="N64:O64"/>
    <mergeCell ref="N68:O68"/>
    <mergeCell ref="D69:E69"/>
    <mergeCell ref="F69:G69"/>
    <mergeCell ref="H69:I69"/>
    <mergeCell ref="J69:K69"/>
    <mergeCell ref="L69:M69"/>
    <mergeCell ref="N69:O69"/>
    <mergeCell ref="P69:Q69"/>
    <mergeCell ref="D80:E80"/>
    <mergeCell ref="F80:G80"/>
    <mergeCell ref="H80:I80"/>
    <mergeCell ref="J80:K80"/>
    <mergeCell ref="L80:M80"/>
    <mergeCell ref="N80:O80"/>
    <mergeCell ref="N72:O72"/>
    <mergeCell ref="D73:E73"/>
    <mergeCell ref="F73:G73"/>
    <mergeCell ref="H73:I73"/>
    <mergeCell ref="J73:K73"/>
    <mergeCell ref="L73:M73"/>
    <mergeCell ref="N73:O73"/>
    <mergeCell ref="P73:Q73"/>
    <mergeCell ref="N76:O76"/>
    <mergeCell ref="D77:E77"/>
    <mergeCell ref="F77:G77"/>
    <mergeCell ref="H77:I77"/>
    <mergeCell ref="J77:K77"/>
    <mergeCell ref="L77:M77"/>
    <mergeCell ref="N77:O77"/>
    <mergeCell ref="P77:Q77"/>
    <mergeCell ref="D205:E205"/>
    <mergeCell ref="F205:G205"/>
    <mergeCell ref="H205:I205"/>
    <mergeCell ref="J205:K205"/>
    <mergeCell ref="L205:M205"/>
    <mergeCell ref="N205:O205"/>
    <mergeCell ref="P205:Q205"/>
    <mergeCell ref="D201:E201"/>
    <mergeCell ref="F201:G201"/>
    <mergeCell ref="D82:E82"/>
    <mergeCell ref="F82:G82"/>
    <mergeCell ref="H82:I82"/>
    <mergeCell ref="J82:K82"/>
    <mergeCell ref="L82:M82"/>
    <mergeCell ref="N82:O82"/>
    <mergeCell ref="P82:Q82"/>
    <mergeCell ref="L85:M85"/>
    <mergeCell ref="N85:O85"/>
    <mergeCell ref="N209:O209"/>
    <mergeCell ref="P209:Q209"/>
    <mergeCell ref="H201:I201"/>
    <mergeCell ref="J201:K201"/>
    <mergeCell ref="L201:M201"/>
    <mergeCell ref="N201:O201"/>
    <mergeCell ref="P201:Q201"/>
    <mergeCell ref="D204:E204"/>
    <mergeCell ref="F204:G204"/>
    <mergeCell ref="H204:I204"/>
    <mergeCell ref="J204:K204"/>
    <mergeCell ref="L204:M204"/>
    <mergeCell ref="N204:O204"/>
    <mergeCell ref="N208:O208"/>
    <mergeCell ref="P204:Q204"/>
    <mergeCell ref="D208:E208"/>
    <mergeCell ref="F208:G208"/>
    <mergeCell ref="H208:I208"/>
    <mergeCell ref="J208:K208"/>
    <mergeCell ref="L208:M208"/>
    <mergeCell ref="D209:E209"/>
    <mergeCell ref="F209:G209"/>
    <mergeCell ref="H209:I209"/>
    <mergeCell ref="J209:K209"/>
    <mergeCell ref="P224:Q224"/>
    <mergeCell ref="P213:Q213"/>
    <mergeCell ref="N216:O216"/>
    <mergeCell ref="P216:Q216"/>
    <mergeCell ref="D217:E217"/>
    <mergeCell ref="F217:G217"/>
    <mergeCell ref="H217:I217"/>
    <mergeCell ref="J217:K217"/>
    <mergeCell ref="L217:M217"/>
    <mergeCell ref="N217:O217"/>
    <mergeCell ref="P217:Q217"/>
    <mergeCell ref="F221:G221"/>
    <mergeCell ref="H221:I221"/>
    <mergeCell ref="P220:Q220"/>
    <mergeCell ref="N221:O221"/>
    <mergeCell ref="P221:Q221"/>
    <mergeCell ref="J221:K221"/>
    <mergeCell ref="L221:M221"/>
    <mergeCell ref="D224:E224"/>
    <mergeCell ref="F224:G224"/>
    <mergeCell ref="D221:E221"/>
    <mergeCell ref="P226:Q226"/>
    <mergeCell ref="N229:O229"/>
    <mergeCell ref="P229:Q229"/>
    <mergeCell ref="D234:E234"/>
    <mergeCell ref="F234:G234"/>
    <mergeCell ref="H234:I234"/>
    <mergeCell ref="J234:K234"/>
    <mergeCell ref="L234:M234"/>
    <mergeCell ref="N234:O234"/>
    <mergeCell ref="P234:Q234"/>
    <mergeCell ref="D230:E230"/>
    <mergeCell ref="F230:G230"/>
    <mergeCell ref="H230:I230"/>
    <mergeCell ref="J230:K230"/>
    <mergeCell ref="L230:M230"/>
    <mergeCell ref="N230:O230"/>
    <mergeCell ref="P230:Q230"/>
    <mergeCell ref="N233:O233"/>
    <mergeCell ref="P233:Q233"/>
    <mergeCell ref="P237:Q237"/>
    <mergeCell ref="D250:E250"/>
    <mergeCell ref="F250:G250"/>
    <mergeCell ref="H250:I250"/>
    <mergeCell ref="J250:K250"/>
    <mergeCell ref="L250:M250"/>
    <mergeCell ref="N250:O250"/>
    <mergeCell ref="P250:Q250"/>
    <mergeCell ref="N253:O253"/>
    <mergeCell ref="P253:Q253"/>
    <mergeCell ref="D238:E238"/>
    <mergeCell ref="F238:G238"/>
    <mergeCell ref="H238:I238"/>
    <mergeCell ref="J238:K238"/>
    <mergeCell ref="L238:M238"/>
    <mergeCell ref="N238:O238"/>
    <mergeCell ref="P238:Q238"/>
    <mergeCell ref="N241:O241"/>
    <mergeCell ref="P241:Q241"/>
    <mergeCell ref="D242:E242"/>
    <mergeCell ref="F242:G242"/>
    <mergeCell ref="H242:I242"/>
    <mergeCell ref="J242:K242"/>
    <mergeCell ref="L242:M242"/>
    <mergeCell ref="P242:Q242"/>
    <mergeCell ref="N245:O245"/>
    <mergeCell ref="P245:Q245"/>
    <mergeCell ref="D246:E246"/>
    <mergeCell ref="F246:G246"/>
    <mergeCell ref="H246:I246"/>
    <mergeCell ref="J246:K246"/>
    <mergeCell ref="L246:M246"/>
    <mergeCell ref="N246:O246"/>
    <mergeCell ref="P246:Q246"/>
    <mergeCell ref="P249:Q249"/>
    <mergeCell ref="D249:E249"/>
    <mergeCell ref="F249:G249"/>
    <mergeCell ref="H249:I249"/>
    <mergeCell ref="L249:M249"/>
    <mergeCell ref="D254:E254"/>
    <mergeCell ref="F254:G254"/>
    <mergeCell ref="H254:I254"/>
    <mergeCell ref="J254:K254"/>
    <mergeCell ref="L254:M254"/>
    <mergeCell ref="N254:O254"/>
    <mergeCell ref="P254:Q254"/>
    <mergeCell ref="P257:Q257"/>
    <mergeCell ref="D258:E258"/>
    <mergeCell ref="F258:G258"/>
    <mergeCell ref="H258:I258"/>
    <mergeCell ref="J258:K258"/>
    <mergeCell ref="L258:M258"/>
    <mergeCell ref="N258:O258"/>
    <mergeCell ref="P258:Q258"/>
    <mergeCell ref="N266:O266"/>
    <mergeCell ref="P266:Q266"/>
    <mergeCell ref="D266:E266"/>
    <mergeCell ref="F266:G266"/>
    <mergeCell ref="D261:E261"/>
    <mergeCell ref="F261:G261"/>
    <mergeCell ref="H261:I261"/>
    <mergeCell ref="J261:K261"/>
    <mergeCell ref="L261:M261"/>
    <mergeCell ref="N261:O261"/>
    <mergeCell ref="P261:Q261"/>
    <mergeCell ref="D262:E262"/>
    <mergeCell ref="F262:G262"/>
    <mergeCell ref="H262:I262"/>
    <mergeCell ref="J262:K262"/>
    <mergeCell ref="L262:M262"/>
    <mergeCell ref="P262:Q262"/>
    <mergeCell ref="D274:E274"/>
    <mergeCell ref="F274:G274"/>
    <mergeCell ref="H274:I274"/>
    <mergeCell ref="J274:K274"/>
    <mergeCell ref="L274:M274"/>
    <mergeCell ref="N274:O274"/>
    <mergeCell ref="P274:Q274"/>
    <mergeCell ref="D265:E265"/>
    <mergeCell ref="F265:G265"/>
    <mergeCell ref="H265:I265"/>
    <mergeCell ref="J265:K265"/>
    <mergeCell ref="L265:M265"/>
    <mergeCell ref="N265:O265"/>
    <mergeCell ref="P265:Q265"/>
    <mergeCell ref="D270:E270"/>
    <mergeCell ref="F270:G270"/>
    <mergeCell ref="H270:I270"/>
    <mergeCell ref="J270:K270"/>
    <mergeCell ref="L270:M270"/>
    <mergeCell ref="N270:O270"/>
    <mergeCell ref="P270:Q270"/>
    <mergeCell ref="P269:Q269"/>
    <mergeCell ref="H266:I266"/>
    <mergeCell ref="D273:E273"/>
    <mergeCell ref="F273:G273"/>
    <mergeCell ref="H273:I273"/>
    <mergeCell ref="J273:K273"/>
    <mergeCell ref="L273:M273"/>
    <mergeCell ref="L266:M266"/>
    <mergeCell ref="D269:E269"/>
    <mergeCell ref="F269:G269"/>
    <mergeCell ref="H269:I269"/>
    <mergeCell ref="J269:K269"/>
    <mergeCell ref="L269:M269"/>
    <mergeCell ref="N273:O273"/>
    <mergeCell ref="P273:Q273"/>
    <mergeCell ref="L209:M209"/>
    <mergeCell ref="D286:E286"/>
    <mergeCell ref="F286:G286"/>
    <mergeCell ref="H286:I286"/>
    <mergeCell ref="J286:K286"/>
    <mergeCell ref="L286:M286"/>
    <mergeCell ref="N286:O286"/>
    <mergeCell ref="D285:E285"/>
    <mergeCell ref="F285:G285"/>
    <mergeCell ref="H285:I285"/>
    <mergeCell ref="J285:K285"/>
    <mergeCell ref="L285:M285"/>
    <mergeCell ref="N285:O285"/>
    <mergeCell ref="N281:O281"/>
    <mergeCell ref="D282:E282"/>
    <mergeCell ref="F282:G282"/>
    <mergeCell ref="H282:I282"/>
    <mergeCell ref="J282:K282"/>
    <mergeCell ref="L282:M282"/>
    <mergeCell ref="N282:O282"/>
    <mergeCell ref="N277:O277"/>
    <mergeCell ref="D278:E278"/>
    <mergeCell ref="P281:Q281"/>
    <mergeCell ref="P282:Q282"/>
    <mergeCell ref="P277:Q277"/>
    <mergeCell ref="F278:G278"/>
    <mergeCell ref="H278:I278"/>
    <mergeCell ref="J278:K278"/>
    <mergeCell ref="L278:M278"/>
    <mergeCell ref="N278:O278"/>
    <mergeCell ref="P278:Q278"/>
    <mergeCell ref="D289:E289"/>
    <mergeCell ref="F289:G289"/>
    <mergeCell ref="H289:I289"/>
    <mergeCell ref="J289:K289"/>
    <mergeCell ref="L289:M289"/>
    <mergeCell ref="N289:O289"/>
    <mergeCell ref="P289:Q289"/>
    <mergeCell ref="P286:Q286"/>
    <mergeCell ref="P285:Q285"/>
  </mergeCells>
  <phoneticPr fontId="23"/>
  <conditionalFormatting sqref="A4">
    <cfRule type="cellIs" dxfId="2382" priority="7599" operator="equal">
      <formula>"振込み"</formula>
    </cfRule>
    <cfRule type="cellIs" dxfId="2381" priority="7597" operator="equal">
      <formula>"井上"</formula>
    </cfRule>
    <cfRule type="cellIs" dxfId="2380" priority="7600" operator="equal">
      <formula>"振込"</formula>
    </cfRule>
    <cfRule type="cellIs" dxfId="2379" priority="7598" operator="equal">
      <formula>"鈴木一夫"</formula>
    </cfRule>
  </conditionalFormatting>
  <conditionalFormatting sqref="A9:A10">
    <cfRule type="cellIs" dxfId="2378" priority="5571" operator="equal">
      <formula>"振込"</formula>
    </cfRule>
    <cfRule type="cellIs" dxfId="2377" priority="5570" operator="equal">
      <formula>"振込み"</formula>
    </cfRule>
    <cfRule type="cellIs" dxfId="2376" priority="5569" operator="equal">
      <formula>"井上"</formula>
    </cfRule>
  </conditionalFormatting>
  <conditionalFormatting sqref="A9:A13">
    <cfRule type="cellIs" dxfId="2375" priority="5543" operator="equal">
      <formula>"鈴木一夫"</formula>
    </cfRule>
  </conditionalFormatting>
  <conditionalFormatting sqref="A10">
    <cfRule type="cellIs" dxfId="2374" priority="5572" operator="equal">
      <formula>"井上"</formula>
    </cfRule>
  </conditionalFormatting>
  <conditionalFormatting sqref="A10:A12">
    <cfRule type="cellIs" dxfId="2373" priority="5546" operator="equal">
      <formula>"ねんりん"</formula>
    </cfRule>
    <cfRule type="cellIs" dxfId="2372" priority="5551" operator="equal">
      <formula>"千葉60"</formula>
    </cfRule>
    <cfRule type="cellIs" dxfId="2371" priority="5550" operator="equal">
      <formula>"千葉6570"</formula>
    </cfRule>
    <cfRule type="cellIs" dxfId="2370" priority="5549" operator="equal">
      <formula>"55千葉"</formula>
    </cfRule>
    <cfRule type="cellIs" dxfId="2369" priority="5548" operator="equal">
      <formula>"千葉50"</formula>
    </cfRule>
    <cfRule type="cellIs" dxfId="2368" priority="5547" operator="equal">
      <formula>"千葉40"</formula>
    </cfRule>
    <cfRule type="cellIs" dxfId="2367" priority="5544" operator="equal">
      <formula>"審判費"</formula>
    </cfRule>
  </conditionalFormatting>
  <conditionalFormatting sqref="A11:A12">
    <cfRule type="cellIs" dxfId="2366" priority="5545" operator="equal">
      <formula>"井上"</formula>
    </cfRule>
  </conditionalFormatting>
  <conditionalFormatting sqref="A13">
    <cfRule type="cellIs" dxfId="2365" priority="5567" operator="equal">
      <formula>"振込み"</formula>
    </cfRule>
    <cfRule type="cellIs" dxfId="2364" priority="5566" operator="equal">
      <formula>"井上"</formula>
    </cfRule>
    <cfRule type="cellIs" dxfId="2363" priority="5568" operator="equal">
      <formula>"振込"</formula>
    </cfRule>
  </conditionalFormatting>
  <conditionalFormatting sqref="A17:A18">
    <cfRule type="cellIs" dxfId="2362" priority="5555" operator="equal">
      <formula>"井上"</formula>
    </cfRule>
    <cfRule type="cellIs" dxfId="2361" priority="5557" operator="equal">
      <formula>"振込"</formula>
    </cfRule>
    <cfRule type="cellIs" dxfId="2360" priority="5556" operator="equal">
      <formula>"振込み"</formula>
    </cfRule>
  </conditionalFormatting>
  <conditionalFormatting sqref="A17:A25">
    <cfRule type="cellIs" dxfId="2359" priority="5534" operator="equal">
      <formula>"鈴木一夫"</formula>
    </cfRule>
  </conditionalFormatting>
  <conditionalFormatting sqref="A18:A20 A22:A24">
    <cfRule type="cellIs" dxfId="2358" priority="5559" operator="equal">
      <formula>"井上"</formula>
    </cfRule>
    <cfRule type="cellIs" dxfId="2357" priority="5560" operator="equal">
      <formula>"ねんりん"</formula>
    </cfRule>
    <cfRule type="cellIs" dxfId="2356" priority="5562" operator="equal">
      <formula>"千葉50"</formula>
    </cfRule>
    <cfRule type="cellIs" dxfId="2355" priority="5563" operator="equal">
      <formula>"55千葉"</formula>
    </cfRule>
    <cfRule type="cellIs" dxfId="2354" priority="5564" operator="equal">
      <formula>"千葉6570"</formula>
    </cfRule>
    <cfRule type="cellIs" dxfId="2353" priority="5565" operator="equal">
      <formula>"千葉60"</formula>
    </cfRule>
    <cfRule type="cellIs" dxfId="2352" priority="5561" operator="equal">
      <formula>"千葉40"</formula>
    </cfRule>
    <cfRule type="cellIs" dxfId="2351" priority="5558" operator="equal">
      <formula>"審判費"</formula>
    </cfRule>
  </conditionalFormatting>
  <conditionalFormatting sqref="A21:A22">
    <cfRule type="cellIs" dxfId="2350" priority="5552" operator="equal">
      <formula>"井上"</formula>
    </cfRule>
    <cfRule type="cellIs" dxfId="2349" priority="5554" operator="equal">
      <formula>"振込"</formula>
    </cfRule>
    <cfRule type="cellIs" dxfId="2348" priority="5553" operator="equal">
      <formula>"振込み"</formula>
    </cfRule>
  </conditionalFormatting>
  <conditionalFormatting sqref="A25">
    <cfRule type="cellIs" dxfId="2347" priority="5532" operator="equal">
      <formula>"振込み"</formula>
    </cfRule>
    <cfRule type="cellIs" dxfId="2346" priority="5533" operator="equal">
      <formula>"振込"</formula>
    </cfRule>
    <cfRule type="cellIs" dxfId="2345" priority="5531" operator="equal">
      <formula>"井上"</formula>
    </cfRule>
  </conditionalFormatting>
  <conditionalFormatting sqref="A27">
    <cfRule type="cellIs" dxfId="2344" priority="5525" operator="equal">
      <formula>"55千葉"</formula>
    </cfRule>
    <cfRule type="cellIs" dxfId="2343" priority="5524" operator="equal">
      <formula>"千葉50"</formula>
    </cfRule>
    <cfRule type="cellIs" dxfId="2342" priority="5522" operator="equal">
      <formula>"ねんりん"</formula>
    </cfRule>
    <cfRule type="cellIs" dxfId="2341" priority="5521" operator="equal">
      <formula>"井上"</formula>
    </cfRule>
    <cfRule type="cellIs" dxfId="2340" priority="5523" operator="equal">
      <formula>"千葉40"</formula>
    </cfRule>
    <cfRule type="cellIs" dxfId="2339" priority="5527" operator="equal">
      <formula>"千葉60"</formula>
    </cfRule>
    <cfRule type="cellIs" dxfId="2338" priority="5520" operator="equal">
      <formula>"審判費"</formula>
    </cfRule>
    <cfRule type="cellIs" dxfId="2337" priority="5526" operator="equal">
      <formula>"千葉6570"</formula>
    </cfRule>
  </conditionalFormatting>
  <conditionalFormatting sqref="A27:A29">
    <cfRule type="cellIs" dxfId="2336" priority="5519" operator="equal">
      <formula>"鈴木一夫"</formula>
    </cfRule>
  </conditionalFormatting>
  <conditionalFormatting sqref="A29">
    <cfRule type="cellIs" dxfId="2335" priority="5530" operator="equal">
      <formula>"振込"</formula>
    </cfRule>
    <cfRule type="cellIs" dxfId="2334" priority="5528" operator="equal">
      <formula>"井上"</formula>
    </cfRule>
    <cfRule type="cellIs" dxfId="2333" priority="5529" operator="equal">
      <formula>"振込み"</formula>
    </cfRule>
  </conditionalFormatting>
  <conditionalFormatting sqref="A31">
    <cfRule type="cellIs" dxfId="2332" priority="5513" operator="equal">
      <formula>"ねんりん"</formula>
    </cfRule>
    <cfRule type="cellIs" dxfId="2331" priority="5517" operator="equal">
      <formula>"千葉6570"</formula>
    </cfRule>
    <cfRule type="cellIs" dxfId="2330" priority="5518" operator="equal">
      <formula>"千葉60"</formula>
    </cfRule>
    <cfRule type="cellIs" dxfId="2329" priority="5516" operator="equal">
      <formula>"55千葉"</formula>
    </cfRule>
    <cfRule type="cellIs" dxfId="2328" priority="5515" operator="equal">
      <formula>"千葉50"</formula>
    </cfRule>
    <cfRule type="cellIs" dxfId="2327" priority="5514" operator="equal">
      <formula>"千葉40"</formula>
    </cfRule>
    <cfRule type="cellIs" dxfId="2326" priority="5512" operator="equal">
      <formula>"井上"</formula>
    </cfRule>
    <cfRule type="cellIs" dxfId="2325" priority="5511" operator="equal">
      <formula>"審判費"</formula>
    </cfRule>
  </conditionalFormatting>
  <conditionalFormatting sqref="A31:A33">
    <cfRule type="cellIs" dxfId="2324" priority="5510" operator="equal">
      <formula>"鈴木一夫"</formula>
    </cfRule>
  </conditionalFormatting>
  <conditionalFormatting sqref="A33">
    <cfRule type="cellIs" dxfId="2323" priority="5507" operator="equal">
      <formula>"井上"</formula>
    </cfRule>
    <cfRule type="cellIs" dxfId="2322" priority="5509" operator="equal">
      <formula>"振込"</formula>
    </cfRule>
    <cfRule type="cellIs" dxfId="2321" priority="5508" operator="equal">
      <formula>"振込み"</formula>
    </cfRule>
  </conditionalFormatting>
  <conditionalFormatting sqref="A35">
    <cfRule type="cellIs" dxfId="2320" priority="5504" operator="equal">
      <formula>"55千葉"</formula>
    </cfRule>
    <cfRule type="cellIs" dxfId="2319" priority="5503" operator="equal">
      <formula>"千葉50"</formula>
    </cfRule>
    <cfRule type="cellIs" dxfId="2318" priority="5502" operator="equal">
      <formula>"千葉40"</formula>
    </cfRule>
    <cfRule type="cellIs" dxfId="2317" priority="5501" operator="equal">
      <formula>"ねんりん"</formula>
    </cfRule>
    <cfRule type="cellIs" dxfId="2316" priority="5500" operator="equal">
      <formula>"井上"</formula>
    </cfRule>
    <cfRule type="cellIs" dxfId="2315" priority="5499" operator="equal">
      <formula>"審判費"</formula>
    </cfRule>
    <cfRule type="cellIs" dxfId="2314" priority="5506" operator="equal">
      <formula>"千葉60"</formula>
    </cfRule>
    <cfRule type="cellIs" dxfId="2313" priority="5505" operator="equal">
      <formula>"千葉6570"</formula>
    </cfRule>
  </conditionalFormatting>
  <conditionalFormatting sqref="A35:A39">
    <cfRule type="cellIs" dxfId="2312" priority="4377" operator="equal">
      <formula>"鈴木一夫"</formula>
    </cfRule>
  </conditionalFormatting>
  <conditionalFormatting sqref="A37">
    <cfRule type="cellIs" dxfId="2311" priority="4392" operator="equal">
      <formula>"井上"</formula>
    </cfRule>
    <cfRule type="cellIs" dxfId="2310" priority="4393" operator="equal">
      <formula>"振込み"</formula>
    </cfRule>
    <cfRule type="cellIs" dxfId="2309" priority="4394" operator="equal">
      <formula>"振込"</formula>
    </cfRule>
  </conditionalFormatting>
  <conditionalFormatting sqref="A38:A39">
    <cfRule type="cellIs" dxfId="2308" priority="4379" operator="equal">
      <formula>"井上"</formula>
    </cfRule>
    <cfRule type="cellIs" dxfId="2307" priority="4378" operator="equal">
      <formula>"審判費"</formula>
    </cfRule>
    <cfRule type="cellIs" dxfId="2306" priority="4385" operator="equal">
      <formula>"千葉60"</formula>
    </cfRule>
    <cfRule type="cellIs" dxfId="2305" priority="4384" operator="equal">
      <formula>"千葉6570"</formula>
    </cfRule>
    <cfRule type="cellIs" dxfId="2304" priority="4383" operator="equal">
      <formula>"55千葉"</formula>
    </cfRule>
    <cfRule type="cellIs" dxfId="2303" priority="4382" operator="equal">
      <formula>"千葉50"</formula>
    </cfRule>
    <cfRule type="cellIs" dxfId="2302" priority="4381" operator="equal">
      <formula>"千葉40"</formula>
    </cfRule>
    <cfRule type="cellIs" dxfId="2301" priority="4380" operator="equal">
      <formula>"ねんりん"</formula>
    </cfRule>
  </conditionalFormatting>
  <conditionalFormatting sqref="A41:A42">
    <cfRule type="cellIs" dxfId="2300" priority="4389" operator="equal">
      <formula>"井上"</formula>
    </cfRule>
    <cfRule type="cellIs" dxfId="2299" priority="4391" operator="equal">
      <formula>"振込"</formula>
    </cfRule>
    <cfRule type="cellIs" dxfId="2298" priority="4390" operator="equal">
      <formula>"振込み"</formula>
    </cfRule>
  </conditionalFormatting>
  <conditionalFormatting sqref="A41:A43">
    <cfRule type="cellIs" dxfId="2297" priority="4368" operator="equal">
      <formula>"鈴木一夫"</formula>
    </cfRule>
  </conditionalFormatting>
  <conditionalFormatting sqref="A43">
    <cfRule type="cellIs" dxfId="2296" priority="4371" operator="equal">
      <formula>"ねんりん"</formula>
    </cfRule>
    <cfRule type="cellIs" dxfId="2295" priority="4376" operator="equal">
      <formula>"千葉60"</formula>
    </cfRule>
    <cfRule type="cellIs" dxfId="2294" priority="4375" operator="equal">
      <formula>"千葉6570"</formula>
    </cfRule>
    <cfRule type="cellIs" dxfId="2293" priority="4373" operator="equal">
      <formula>"千葉50"</formula>
    </cfRule>
    <cfRule type="cellIs" dxfId="2292" priority="4372" operator="equal">
      <formula>"千葉40"</formula>
    </cfRule>
    <cfRule type="cellIs" dxfId="2291" priority="4370" operator="equal">
      <formula>"井上"</formula>
    </cfRule>
    <cfRule type="cellIs" dxfId="2290" priority="4369" operator="equal">
      <formula>"審判費"</formula>
    </cfRule>
    <cfRule type="cellIs" dxfId="2289" priority="4374" operator="equal">
      <formula>"55千葉"</formula>
    </cfRule>
  </conditionalFormatting>
  <conditionalFormatting sqref="A45">
    <cfRule type="cellIs" dxfId="2288" priority="4387" operator="equal">
      <formula>"振込み"</formula>
    </cfRule>
    <cfRule type="cellIs" dxfId="2287" priority="4388" operator="equal">
      <formula>"振込"</formula>
    </cfRule>
    <cfRule type="cellIs" dxfId="2286" priority="4386" operator="equal">
      <formula>"井上"</formula>
    </cfRule>
  </conditionalFormatting>
  <conditionalFormatting sqref="A45:A51">
    <cfRule type="cellIs" dxfId="2285" priority="4027" operator="equal">
      <formula>"鈴木一夫"</formula>
    </cfRule>
  </conditionalFormatting>
  <conditionalFormatting sqref="A46:A48">
    <cfRule type="cellIs" dxfId="2284" priority="4365" operator="equal">
      <formula>"55千葉"</formula>
    </cfRule>
    <cfRule type="cellIs" dxfId="2283" priority="4361" operator="equal">
      <formula>"井上"</formula>
    </cfRule>
    <cfRule type="cellIs" dxfId="2282" priority="4366" operator="equal">
      <formula>"千葉6570"</formula>
    </cfRule>
    <cfRule type="cellIs" dxfId="2281" priority="4367" operator="equal">
      <formula>"千葉60"</formula>
    </cfRule>
    <cfRule type="cellIs" dxfId="2280" priority="4360" operator="equal">
      <formula>"審判費"</formula>
    </cfRule>
    <cfRule type="cellIs" dxfId="2279" priority="4362" operator="equal">
      <formula>"ねんりん"</formula>
    </cfRule>
    <cfRule type="cellIs" dxfId="2278" priority="4363" operator="equal">
      <formula>"千葉40"</formula>
    </cfRule>
    <cfRule type="cellIs" dxfId="2277" priority="4364" operator="equal">
      <formula>"千葉50"</formula>
    </cfRule>
  </conditionalFormatting>
  <conditionalFormatting sqref="A49:A50">
    <cfRule type="cellIs" dxfId="2276" priority="4036" operator="equal">
      <formula>"井上"</formula>
    </cfRule>
    <cfRule type="cellIs" dxfId="2275" priority="4038" operator="equal">
      <formula>"振込"</formula>
    </cfRule>
    <cfRule type="cellIs" dxfId="2274" priority="4037" operator="equal">
      <formula>"振込み"</formula>
    </cfRule>
  </conditionalFormatting>
  <conditionalFormatting sqref="A51">
    <cfRule type="cellIs" dxfId="2273" priority="4030" operator="equal">
      <formula>"ねんりん"</formula>
    </cfRule>
    <cfRule type="cellIs" dxfId="2272" priority="4028" operator="equal">
      <formula>"審判費"</formula>
    </cfRule>
    <cfRule type="cellIs" dxfId="2271" priority="4029" operator="equal">
      <formula>"井上"</formula>
    </cfRule>
    <cfRule type="cellIs" dxfId="2270" priority="4033" operator="equal">
      <formula>"55千葉"</formula>
    </cfRule>
    <cfRule type="cellIs" dxfId="2269" priority="4034" operator="equal">
      <formula>"千葉6570"</formula>
    </cfRule>
    <cfRule type="cellIs" dxfId="2268" priority="4035" operator="equal">
      <formula>"千葉60"</formula>
    </cfRule>
    <cfRule type="cellIs" dxfId="2267" priority="4032" operator="equal">
      <formula>"千葉50"</formula>
    </cfRule>
    <cfRule type="cellIs" dxfId="2266" priority="4031" operator="equal">
      <formula>"千葉40"</formula>
    </cfRule>
  </conditionalFormatting>
  <conditionalFormatting sqref="A53">
    <cfRule type="cellIs" dxfId="2265" priority="4018" operator="equal">
      <formula>"鈴木一夫"</formula>
    </cfRule>
    <cfRule type="cellIs" dxfId="2264" priority="4017" operator="equal">
      <formula>"振込"</formula>
    </cfRule>
    <cfRule type="cellIs" dxfId="2263" priority="4016" operator="equal">
      <formula>"振込み"</formula>
    </cfRule>
    <cfRule type="cellIs" dxfId="2262" priority="4015" operator="equal">
      <formula>"井上"</formula>
    </cfRule>
  </conditionalFormatting>
  <conditionalFormatting sqref="A55">
    <cfRule type="cellIs" dxfId="2261" priority="4002" operator="equal">
      <formula>"井上"</formula>
    </cfRule>
    <cfRule type="cellIs" dxfId="2260" priority="4003" operator="equal">
      <formula>"ねんりん"</formula>
    </cfRule>
    <cfRule type="cellIs" dxfId="2259" priority="4005" operator="equal">
      <formula>"千葉50"</formula>
    </cfRule>
    <cfRule type="cellIs" dxfId="2258" priority="4006" operator="equal">
      <formula>"55千葉"</formula>
    </cfRule>
    <cfRule type="cellIs" dxfId="2257" priority="4007" operator="equal">
      <formula>"千葉6570"</formula>
    </cfRule>
    <cfRule type="cellIs" dxfId="2256" priority="4008" operator="equal">
      <formula>"千葉60"</formula>
    </cfRule>
    <cfRule type="cellIs" dxfId="2255" priority="4004" operator="equal">
      <formula>"千葉40"</formula>
    </cfRule>
    <cfRule type="cellIs" dxfId="2254" priority="4001" operator="equal">
      <formula>"審判費"</formula>
    </cfRule>
  </conditionalFormatting>
  <conditionalFormatting sqref="A55:A57">
    <cfRule type="cellIs" dxfId="2253" priority="4000" operator="equal">
      <formula>"鈴木一夫"</formula>
    </cfRule>
  </conditionalFormatting>
  <conditionalFormatting sqref="A57">
    <cfRule type="cellIs" dxfId="2252" priority="4012" operator="equal">
      <formula>"井上"</formula>
    </cfRule>
    <cfRule type="cellIs" dxfId="2251" priority="4014" operator="equal">
      <formula>"振込"</formula>
    </cfRule>
    <cfRule type="cellIs" dxfId="2250" priority="4013" operator="equal">
      <formula>"振込み"</formula>
    </cfRule>
  </conditionalFormatting>
  <conditionalFormatting sqref="A59">
    <cfRule type="cellIs" dxfId="2249" priority="3998" operator="equal">
      <formula>"千葉6570"</formula>
    </cfRule>
    <cfRule type="cellIs" dxfId="2248" priority="3999" operator="equal">
      <formula>"千葉60"</formula>
    </cfRule>
    <cfRule type="cellIs" dxfId="2247" priority="3997" operator="equal">
      <formula>"55千葉"</formula>
    </cfRule>
    <cfRule type="cellIs" dxfId="2246" priority="3996" operator="equal">
      <formula>"千葉50"</formula>
    </cfRule>
    <cfRule type="cellIs" dxfId="2245" priority="3995" operator="equal">
      <formula>"千葉40"</formula>
    </cfRule>
    <cfRule type="cellIs" dxfId="2244" priority="3994" operator="equal">
      <formula>"ねんりん"</formula>
    </cfRule>
    <cfRule type="cellIs" dxfId="2243" priority="3993" operator="equal">
      <formula>"井上"</formula>
    </cfRule>
    <cfRule type="cellIs" dxfId="2242" priority="3992" operator="equal">
      <formula>"審判費"</formula>
    </cfRule>
    <cfRule type="cellIs" dxfId="2241" priority="3991" operator="equal">
      <formula>"鈴木一夫"</formula>
    </cfRule>
  </conditionalFormatting>
  <conditionalFormatting sqref="A61:A62">
    <cfRule type="cellIs" dxfId="2240" priority="4011" operator="equal">
      <formula>"振込"</formula>
    </cfRule>
    <cfRule type="cellIs" dxfId="2239" priority="4010" operator="equal">
      <formula>"振込み"</formula>
    </cfRule>
    <cfRule type="cellIs" dxfId="2238" priority="4009" operator="equal">
      <formula>"井上"</formula>
    </cfRule>
  </conditionalFormatting>
  <conditionalFormatting sqref="A61:A65">
    <cfRule type="cellIs" dxfId="2237" priority="3160" operator="equal">
      <formula>"鈴木一夫"</formula>
    </cfRule>
  </conditionalFormatting>
  <conditionalFormatting sqref="A63:A64">
    <cfRule type="cellIs" dxfId="2236" priority="3987" operator="equal">
      <formula>"千葉50"</formula>
    </cfRule>
    <cfRule type="cellIs" dxfId="2235" priority="3986" operator="equal">
      <formula>"千葉40"</formula>
    </cfRule>
    <cfRule type="cellIs" dxfId="2234" priority="3985" operator="equal">
      <formula>"ねんりん"</formula>
    </cfRule>
    <cfRule type="cellIs" dxfId="2233" priority="3984" operator="equal">
      <formula>"井上"</formula>
    </cfRule>
    <cfRule type="cellIs" dxfId="2232" priority="3983" operator="equal">
      <formula>"審判費"</formula>
    </cfRule>
    <cfRule type="cellIs" dxfId="2231" priority="3990" operator="equal">
      <formula>"千葉60"</formula>
    </cfRule>
    <cfRule type="cellIs" dxfId="2230" priority="3989" operator="equal">
      <formula>"千葉6570"</formula>
    </cfRule>
    <cfRule type="cellIs" dxfId="2229" priority="3988" operator="equal">
      <formula>"55千葉"</formula>
    </cfRule>
  </conditionalFormatting>
  <conditionalFormatting sqref="A65">
    <cfRule type="cellIs" dxfId="2228" priority="3469" operator="equal">
      <formula>"振込"</formula>
    </cfRule>
    <cfRule type="cellIs" dxfId="2227" priority="3467" operator="equal">
      <formula>"井上"</formula>
    </cfRule>
    <cfRule type="cellIs" dxfId="2226" priority="3468" operator="equal">
      <formula>"振込み"</formula>
    </cfRule>
  </conditionalFormatting>
  <conditionalFormatting sqref="A67">
    <cfRule type="cellIs" dxfId="2225" priority="3156" operator="equal">
      <formula>"千葉50"</formula>
    </cfRule>
    <cfRule type="cellIs" dxfId="2224" priority="3155" operator="equal">
      <formula>"千葉40"</formula>
    </cfRule>
    <cfRule type="cellIs" dxfId="2223" priority="3154" operator="equal">
      <formula>"ねんりん"</formula>
    </cfRule>
    <cfRule type="cellIs" dxfId="2222" priority="3153" operator="equal">
      <formula>"井上"</formula>
    </cfRule>
    <cfRule type="cellIs" dxfId="2221" priority="3152" operator="equal">
      <formula>"審判費"</formula>
    </cfRule>
    <cfRule type="cellIs" dxfId="2220" priority="3158" operator="equal">
      <formula>"千葉6570"</formula>
    </cfRule>
    <cfRule type="cellIs" dxfId="2219" priority="3159" operator="equal">
      <formula>"千葉60"</formula>
    </cfRule>
    <cfRule type="cellIs" dxfId="2218" priority="3157" operator="equal">
      <formula>"55千葉"</formula>
    </cfRule>
  </conditionalFormatting>
  <conditionalFormatting sqref="A67:A69">
    <cfRule type="cellIs" dxfId="2217" priority="3151" operator="equal">
      <formula>"鈴木一夫"</formula>
    </cfRule>
  </conditionalFormatting>
  <conditionalFormatting sqref="A69">
    <cfRule type="cellIs" dxfId="2216" priority="3464" operator="equal">
      <formula>"井上"</formula>
    </cfRule>
    <cfRule type="cellIs" dxfId="2215" priority="3466" operator="equal">
      <formula>"振込"</formula>
    </cfRule>
    <cfRule type="cellIs" dxfId="2214" priority="3465" operator="equal">
      <formula>"振込み"</formula>
    </cfRule>
  </conditionalFormatting>
  <conditionalFormatting sqref="A71">
    <cfRule type="cellIs" dxfId="2213" priority="3148" operator="equal">
      <formula>"55千葉"</formula>
    </cfRule>
    <cfRule type="cellIs" dxfId="2212" priority="3147" operator="equal">
      <formula>"千葉50"</formula>
    </cfRule>
    <cfRule type="cellIs" dxfId="2211" priority="3150" operator="equal">
      <formula>"千葉60"</formula>
    </cfRule>
    <cfRule type="cellIs" dxfId="2210" priority="3149" operator="equal">
      <formula>"千葉6570"</formula>
    </cfRule>
    <cfRule type="cellIs" dxfId="2209" priority="3146" operator="equal">
      <formula>"千葉40"</formula>
    </cfRule>
    <cfRule type="cellIs" dxfId="2208" priority="3145" operator="equal">
      <formula>"ねんりん"</formula>
    </cfRule>
    <cfRule type="cellIs" dxfId="2207" priority="3144" operator="equal">
      <formula>"井上"</formula>
    </cfRule>
    <cfRule type="cellIs" dxfId="2206" priority="3143" operator="equal">
      <formula>"審判費"</formula>
    </cfRule>
  </conditionalFormatting>
  <conditionalFormatting sqref="A71:A73">
    <cfRule type="cellIs" dxfId="2205" priority="3142" operator="equal">
      <formula>"鈴木一夫"</formula>
    </cfRule>
  </conditionalFormatting>
  <conditionalFormatting sqref="A73">
    <cfRule type="cellIs" dxfId="2204" priority="3463" operator="equal">
      <formula>"振込"</formula>
    </cfRule>
    <cfRule type="cellIs" dxfId="2203" priority="3462" operator="equal">
      <formula>"井上"</formula>
    </cfRule>
  </conditionalFormatting>
  <conditionalFormatting sqref="A73:A74">
    <cfRule type="cellIs" dxfId="2202" priority="3114" operator="equal">
      <formula>"振込み"</formula>
    </cfRule>
  </conditionalFormatting>
  <conditionalFormatting sqref="A74">
    <cfRule type="cellIs" dxfId="2201" priority="3113" operator="equal">
      <formula>"鈴木一夫"</formula>
    </cfRule>
    <cfRule type="cellIs" dxfId="2200" priority="3112" operator="equal">
      <formula>"鈴木一夫"</formula>
    </cfRule>
  </conditionalFormatting>
  <conditionalFormatting sqref="A75">
    <cfRule type="cellIs" dxfId="2199" priority="3133" operator="equal">
      <formula>"鈴木一夫"</formula>
    </cfRule>
    <cfRule type="cellIs" dxfId="2198" priority="3141" operator="equal">
      <formula>"千葉60"</formula>
    </cfRule>
    <cfRule type="cellIs" dxfId="2197" priority="3137" operator="equal">
      <formula>"千葉40"</formula>
    </cfRule>
    <cfRule type="cellIs" dxfId="2196" priority="3134" operator="equal">
      <formula>"審判費"</formula>
    </cfRule>
    <cfRule type="cellIs" dxfId="2195" priority="3135" operator="equal">
      <formula>"井上"</formula>
    </cfRule>
    <cfRule type="cellIs" dxfId="2194" priority="3136" operator="equal">
      <formula>"ねんりん"</formula>
    </cfRule>
    <cfRule type="cellIs" dxfId="2193" priority="3140" operator="equal">
      <formula>"千葉6570"</formula>
    </cfRule>
    <cfRule type="cellIs" dxfId="2192" priority="3139" operator="equal">
      <formula>"55千葉"</formula>
    </cfRule>
    <cfRule type="cellIs" dxfId="2191" priority="3138" operator="equal">
      <formula>"千葉50"</formula>
    </cfRule>
  </conditionalFormatting>
  <conditionalFormatting sqref="A77">
    <cfRule type="cellIs" dxfId="2190" priority="3459" operator="equal">
      <formula>"井上"</formula>
    </cfRule>
    <cfRule type="cellIs" dxfId="2189" priority="3461" operator="equal">
      <formula>"振込"</formula>
    </cfRule>
    <cfRule type="cellIs" dxfId="2188" priority="3460" operator="equal">
      <formula>"振込み"</formula>
    </cfRule>
  </conditionalFormatting>
  <conditionalFormatting sqref="A77:A80">
    <cfRule type="cellIs" dxfId="2187" priority="3124" operator="equal">
      <formula>"鈴木一夫"</formula>
    </cfRule>
  </conditionalFormatting>
  <conditionalFormatting sqref="A78:A80">
    <cfRule type="cellIs" dxfId="2186" priority="3128" operator="equal">
      <formula>"千葉40"</formula>
    </cfRule>
    <cfRule type="cellIs" dxfId="2185" priority="3129" operator="equal">
      <formula>"千葉50"</formula>
    </cfRule>
    <cfRule type="cellIs" dxfId="2184" priority="3130" operator="equal">
      <formula>"55千葉"</formula>
    </cfRule>
    <cfRule type="cellIs" dxfId="2183" priority="3125" operator="equal">
      <formula>"審判費"</formula>
    </cfRule>
    <cfRule type="cellIs" dxfId="2182" priority="3131" operator="equal">
      <formula>"千葉6570"</formula>
    </cfRule>
    <cfRule type="cellIs" dxfId="2181" priority="3132" operator="equal">
      <formula>"千葉60"</formula>
    </cfRule>
    <cfRule type="cellIs" dxfId="2180" priority="3126" operator="equal">
      <formula>"井上"</formula>
    </cfRule>
    <cfRule type="cellIs" dxfId="2179" priority="3127" operator="equal">
      <formula>"ねんりん"</formula>
    </cfRule>
  </conditionalFormatting>
  <conditionalFormatting sqref="A82:A83">
    <cfRule type="cellIs" dxfId="2178" priority="2674" operator="equal">
      <formula>"振込"</formula>
    </cfRule>
    <cfRule type="cellIs" dxfId="2177" priority="2673" operator="equal">
      <formula>"井上"</formula>
    </cfRule>
    <cfRule type="cellIs" dxfId="2176" priority="2672" operator="equal">
      <formula>"振込み"</formula>
    </cfRule>
  </conditionalFormatting>
  <conditionalFormatting sqref="A82:A88">
    <cfRule type="cellIs" dxfId="2175" priority="2675" operator="equal">
      <formula>"鈴木一夫"</formula>
    </cfRule>
  </conditionalFormatting>
  <conditionalFormatting sqref="A83">
    <cfRule type="cellIs" dxfId="2174" priority="2671" operator="equal">
      <formula>"鈴木一夫"</formula>
    </cfRule>
    <cfRule type="cellIs" dxfId="2173" priority="2670" operator="equal">
      <formula>"鈴木一夫"</formula>
    </cfRule>
  </conditionalFormatting>
  <conditionalFormatting sqref="A84">
    <cfRule type="cellIs" dxfId="2172" priority="2690" operator="equal">
      <formula>"井上"</formula>
    </cfRule>
    <cfRule type="cellIs" dxfId="2171" priority="2689" operator="equal">
      <formula>"審判費"</formula>
    </cfRule>
    <cfRule type="cellIs" dxfId="2170" priority="2696" operator="equal">
      <formula>"千葉60"</formula>
    </cfRule>
    <cfRule type="cellIs" dxfId="2169" priority="2695" operator="equal">
      <formula>"千葉6570"</formula>
    </cfRule>
    <cfRule type="cellIs" dxfId="2168" priority="2694" operator="equal">
      <formula>"55千葉"</formula>
    </cfRule>
    <cfRule type="cellIs" dxfId="2167" priority="2693" operator="equal">
      <formula>"千葉50"</formula>
    </cfRule>
    <cfRule type="cellIs" dxfId="2166" priority="2692" operator="equal">
      <formula>"千葉40"</formula>
    </cfRule>
    <cfRule type="cellIs" dxfId="2165" priority="2691" operator="equal">
      <formula>"ねんりん"</formula>
    </cfRule>
  </conditionalFormatting>
  <conditionalFormatting sqref="A86:A87">
    <cfRule type="cellIs" dxfId="2164" priority="2688" operator="equal">
      <formula>"振込"</formula>
    </cfRule>
    <cfRule type="cellIs" dxfId="2163" priority="2687" operator="equal">
      <formula>"振込み"</formula>
    </cfRule>
    <cfRule type="cellIs" dxfId="2162" priority="2686" operator="equal">
      <formula>"井上"</formula>
    </cfRule>
  </conditionalFormatting>
  <conditionalFormatting sqref="A88">
    <cfRule type="cellIs" dxfId="2161" priority="2682" operator="equal">
      <formula>"千葉50"</formula>
    </cfRule>
    <cfRule type="cellIs" dxfId="2160" priority="2685" operator="equal">
      <formula>"千葉60"</formula>
    </cfRule>
    <cfRule type="cellIs" dxfId="2159" priority="2684" operator="equal">
      <formula>"千葉6570"</formula>
    </cfRule>
    <cfRule type="cellIs" dxfId="2158" priority="2683" operator="equal">
      <formula>"55千葉"</formula>
    </cfRule>
    <cfRule type="cellIs" dxfId="2157" priority="2681" operator="equal">
      <formula>"千葉40"</formula>
    </cfRule>
    <cfRule type="cellIs" dxfId="2156" priority="2680" operator="equal">
      <formula>"ねんりん"</formula>
    </cfRule>
    <cfRule type="cellIs" dxfId="2155" priority="2679" operator="equal">
      <formula>"井上"</formula>
    </cfRule>
    <cfRule type="cellIs" dxfId="2154" priority="2678" operator="equal">
      <formula>"審判費"</formula>
    </cfRule>
  </conditionalFormatting>
  <conditionalFormatting sqref="A90">
    <cfRule type="cellIs" dxfId="2153" priority="2669" operator="equal">
      <formula>"振込"</formula>
    </cfRule>
    <cfRule type="cellIs" dxfId="2152" priority="2668" operator="equal">
      <formula>"井上"</formula>
    </cfRule>
    <cfRule type="cellIs" dxfId="2151" priority="2667" operator="equal">
      <formula>"鈴木一夫"</formula>
    </cfRule>
  </conditionalFormatting>
  <conditionalFormatting sqref="A90:A109">
    <cfRule type="cellIs" dxfId="2150" priority="2001" operator="equal">
      <formula>"振込み"</formula>
    </cfRule>
    <cfRule type="cellIs" dxfId="2149" priority="1999" operator="equal">
      <formula>"鈴木一夫"</formula>
    </cfRule>
    <cfRule type="cellIs" dxfId="2148" priority="2000" operator="equal">
      <formula>"鈴木一夫"</formula>
    </cfRule>
  </conditionalFormatting>
  <conditionalFormatting sqref="A92">
    <cfRule type="cellIs" dxfId="2147" priority="2636" operator="equal">
      <formula>"千葉50"</formula>
    </cfRule>
    <cfRule type="cellIs" dxfId="2146" priority="2639" operator="equal">
      <formula>"千葉60"</formula>
    </cfRule>
    <cfRule type="cellIs" dxfId="2145" priority="2638" operator="equal">
      <formula>"千葉6570"</formula>
    </cfRule>
    <cfRule type="cellIs" dxfId="2144" priority="2637" operator="equal">
      <formula>"55千葉"</formula>
    </cfRule>
    <cfRule type="cellIs" dxfId="2143" priority="2635" operator="equal">
      <formula>"千葉40"</formula>
    </cfRule>
    <cfRule type="cellIs" dxfId="2142" priority="2634" operator="equal">
      <formula>"ねんりん"</formula>
    </cfRule>
    <cfRule type="cellIs" dxfId="2141" priority="2633" operator="equal">
      <formula>"井上"</formula>
    </cfRule>
    <cfRule type="cellIs" dxfId="2140" priority="2632" operator="equal">
      <formula>"審判費"</formula>
    </cfRule>
    <cfRule type="cellIs" dxfId="2139" priority="2631" operator="equal">
      <formula>"鈴木一夫"</formula>
    </cfRule>
  </conditionalFormatting>
  <conditionalFormatting sqref="A94">
    <cfRule type="cellIs" dxfId="2138" priority="2666" operator="equal">
      <formula>"振込"</formula>
    </cfRule>
    <cfRule type="cellIs" dxfId="2137" priority="2664" operator="equal">
      <formula>"鈴木一夫"</formula>
    </cfRule>
    <cfRule type="cellIs" dxfId="2136" priority="2665" operator="equal">
      <formula>"井上"</formula>
    </cfRule>
  </conditionalFormatting>
  <conditionalFormatting sqref="A96">
    <cfRule type="cellIs" dxfId="2135" priority="2630" operator="equal">
      <formula>"千葉60"</formula>
    </cfRule>
    <cfRule type="cellIs" dxfId="2134" priority="2629" operator="equal">
      <formula>"千葉6570"</formula>
    </cfRule>
    <cfRule type="cellIs" dxfId="2133" priority="2628" operator="equal">
      <formula>"55千葉"</formula>
    </cfRule>
    <cfRule type="cellIs" dxfId="2132" priority="2627" operator="equal">
      <formula>"千葉50"</formula>
    </cfRule>
    <cfRule type="cellIs" dxfId="2131" priority="2626" operator="equal">
      <formula>"千葉40"</formula>
    </cfRule>
    <cfRule type="cellIs" dxfId="2130" priority="2625" operator="equal">
      <formula>"ねんりん"</formula>
    </cfRule>
    <cfRule type="cellIs" dxfId="2129" priority="2624" operator="equal">
      <formula>"井上"</formula>
    </cfRule>
    <cfRule type="cellIs" dxfId="2128" priority="2623" operator="equal">
      <formula>"審判費"</formula>
    </cfRule>
    <cfRule type="cellIs" dxfId="2127" priority="2622" operator="equal">
      <formula>"鈴木一夫"</formula>
    </cfRule>
  </conditionalFormatting>
  <conditionalFormatting sqref="A98">
    <cfRule type="cellIs" dxfId="2126" priority="2035" operator="equal">
      <formula>"鈴木一夫"</formula>
    </cfRule>
    <cfRule type="cellIs" dxfId="2125" priority="2034" operator="equal">
      <formula>"振込"</formula>
    </cfRule>
    <cfRule type="cellIs" dxfId="2124" priority="2033" operator="equal">
      <formula>"井上"</formula>
    </cfRule>
  </conditionalFormatting>
  <conditionalFormatting sqref="A100">
    <cfRule type="cellIs" dxfId="2123" priority="2016" operator="equal">
      <formula>"千葉50"</formula>
    </cfRule>
    <cfRule type="cellIs" dxfId="2122" priority="2017" operator="equal">
      <formula>"55千葉"</formula>
    </cfRule>
    <cfRule type="cellIs" dxfId="2121" priority="2018" operator="equal">
      <formula>"千葉6570"</formula>
    </cfRule>
    <cfRule type="cellIs" dxfId="2120" priority="2019" operator="equal">
      <formula>"千葉60"</formula>
    </cfRule>
    <cfRule type="cellIs" dxfId="2119" priority="2013" operator="equal">
      <formula>"井上"</formula>
    </cfRule>
    <cfRule type="cellIs" dxfId="2118" priority="2015" operator="equal">
      <formula>"千葉40"</formula>
    </cfRule>
    <cfRule type="cellIs" dxfId="2117" priority="2012" operator="equal">
      <formula>"審判費"</formula>
    </cfRule>
    <cfRule type="cellIs" dxfId="2116" priority="2014" operator="equal">
      <formula>"ねんりん"</formula>
    </cfRule>
  </conditionalFormatting>
  <conditionalFormatting sqref="A100:A102">
    <cfRule type="cellIs" dxfId="2115" priority="2011" operator="equal">
      <formula>"鈴木一夫"</formula>
    </cfRule>
  </conditionalFormatting>
  <conditionalFormatting sqref="A102">
    <cfRule type="cellIs" dxfId="2114" priority="2032" operator="equal">
      <formula>"振込"</formula>
    </cfRule>
    <cfRule type="cellIs" dxfId="2113" priority="2031" operator="equal">
      <formula>"井上"</formula>
    </cfRule>
  </conditionalFormatting>
  <conditionalFormatting sqref="A104">
    <cfRule type="cellIs" dxfId="2112" priority="2023" operator="equal">
      <formula>"審判費"</formula>
    </cfRule>
    <cfRule type="cellIs" dxfId="2111" priority="2030" operator="equal">
      <formula>"千葉60"</formula>
    </cfRule>
    <cfRule type="cellIs" dxfId="2110" priority="2029" operator="equal">
      <formula>"千葉6570"</formula>
    </cfRule>
    <cfRule type="cellIs" dxfId="2109" priority="2028" operator="equal">
      <formula>"55千葉"</formula>
    </cfRule>
    <cfRule type="cellIs" dxfId="2108" priority="2027" operator="equal">
      <formula>"千葉50"</formula>
    </cfRule>
    <cfRule type="cellIs" dxfId="2107" priority="2026" operator="equal">
      <formula>"千葉40"</formula>
    </cfRule>
    <cfRule type="cellIs" dxfId="2106" priority="2025" operator="equal">
      <formula>"ねんりん"</formula>
    </cfRule>
    <cfRule type="cellIs" dxfId="2105" priority="2024" operator="equal">
      <formula>"井上"</formula>
    </cfRule>
  </conditionalFormatting>
  <conditionalFormatting sqref="A104:A106">
    <cfRule type="cellIs" dxfId="2104" priority="2020" operator="equal">
      <formula>"鈴木一夫"</formula>
    </cfRule>
  </conditionalFormatting>
  <conditionalFormatting sqref="A106">
    <cfRule type="cellIs" dxfId="2103" priority="2021" operator="equal">
      <formula>"井上"</formula>
    </cfRule>
    <cfRule type="cellIs" dxfId="2102" priority="2022" operator="equal">
      <formula>"振込"</formula>
    </cfRule>
  </conditionalFormatting>
  <conditionalFormatting sqref="A108">
    <cfRule type="cellIs" dxfId="2101" priority="2009" operator="equal">
      <formula>"千葉6570"</formula>
    </cfRule>
    <cfRule type="cellIs" dxfId="2100" priority="2010" operator="equal">
      <formula>"千葉60"</formula>
    </cfRule>
    <cfRule type="cellIs" dxfId="2099" priority="2005" operator="equal">
      <formula>"ねんりん"</formula>
    </cfRule>
    <cfRule type="cellIs" dxfId="2098" priority="2004" operator="equal">
      <formula>"井上"</formula>
    </cfRule>
    <cfRule type="cellIs" dxfId="2097" priority="2003" operator="equal">
      <formula>"審判費"</formula>
    </cfRule>
    <cfRule type="cellIs" dxfId="2096" priority="2002" operator="equal">
      <formula>"鈴木一夫"</formula>
    </cfRule>
    <cfRule type="cellIs" dxfId="2095" priority="2008" operator="equal">
      <formula>"55千葉"</formula>
    </cfRule>
    <cfRule type="cellIs" dxfId="2094" priority="2006" operator="equal">
      <formula>"千葉40"</formula>
    </cfRule>
    <cfRule type="cellIs" dxfId="2093" priority="2007" operator="equal">
      <formula>"千葉50"</formula>
    </cfRule>
  </conditionalFormatting>
  <conditionalFormatting sqref="A112">
    <cfRule type="cellIs" dxfId="2092" priority="2044" operator="equal">
      <formula>"井上"</formula>
    </cfRule>
    <cfRule type="cellIs" dxfId="2091" priority="2045" operator="equal">
      <formula>"振込"</formula>
    </cfRule>
  </conditionalFormatting>
  <conditionalFormatting sqref="A112:A113">
    <cfRule type="cellIs" dxfId="2090" priority="1989" operator="equal">
      <formula>"振込み"</formula>
    </cfRule>
    <cfRule type="cellIs" dxfId="2089" priority="1990" operator="equal">
      <formula>"鈴木一夫"</formula>
    </cfRule>
  </conditionalFormatting>
  <conditionalFormatting sqref="A113 A115">
    <cfRule type="cellIs" dxfId="2088" priority="1998" operator="equal">
      <formula>"千葉60"</formula>
    </cfRule>
    <cfRule type="cellIs" dxfId="2087" priority="1997" operator="equal">
      <formula>"千葉6570"</formula>
    </cfRule>
    <cfRule type="cellIs" dxfId="2086" priority="1996" operator="equal">
      <formula>"55千葉"</formula>
    </cfRule>
    <cfRule type="cellIs" dxfId="2085" priority="1995" operator="equal">
      <formula>"千葉50"</formula>
    </cfRule>
    <cfRule type="cellIs" dxfId="2084" priority="1994" operator="equal">
      <formula>"千葉40"</formula>
    </cfRule>
    <cfRule type="cellIs" dxfId="2083" priority="1993" operator="equal">
      <formula>"ねんりん"</formula>
    </cfRule>
    <cfRule type="cellIs" dxfId="2082" priority="1992" operator="equal">
      <formula>"井上"</formula>
    </cfRule>
    <cfRule type="cellIs" dxfId="2081" priority="1991" operator="equal">
      <formula>"審判費"</formula>
    </cfRule>
  </conditionalFormatting>
  <conditionalFormatting sqref="A113">
    <cfRule type="cellIs" dxfId="2080" priority="1987" operator="equal">
      <formula>"鈴木一夫"</formula>
    </cfRule>
    <cfRule type="cellIs" dxfId="2079" priority="1988" operator="equal">
      <formula>"鈴木一夫"</formula>
    </cfRule>
  </conditionalFormatting>
  <conditionalFormatting sqref="A115:A116">
    <cfRule type="cellIs" dxfId="2078" priority="1924" operator="equal">
      <formula>"鈴木一夫"</formula>
    </cfRule>
  </conditionalFormatting>
  <conditionalFormatting sqref="A116">
    <cfRule type="cellIs" dxfId="2077" priority="1977" operator="equal">
      <formula>"井上"</formula>
    </cfRule>
    <cfRule type="cellIs" dxfId="2076" priority="1978" operator="equal">
      <formula>"振込"</formula>
    </cfRule>
  </conditionalFormatting>
  <conditionalFormatting sqref="A116:A139">
    <cfRule type="cellIs" dxfId="2075" priority="1738" operator="equal">
      <formula>"鈴木一夫"</formula>
    </cfRule>
    <cfRule type="cellIs" dxfId="2074" priority="1741" operator="equal">
      <formula>"鈴木一夫"</formula>
    </cfRule>
    <cfRule type="cellIs" dxfId="2073" priority="1742" operator="equal">
      <formula>"振込み"</formula>
    </cfRule>
  </conditionalFormatting>
  <conditionalFormatting sqref="A118">
    <cfRule type="cellIs" dxfId="2072" priority="1943" operator="equal">
      <formula>"審判費"</formula>
    </cfRule>
    <cfRule type="cellIs" dxfId="2071" priority="1944" operator="equal">
      <formula>"井上"</formula>
    </cfRule>
    <cfRule type="cellIs" dxfId="2070" priority="1945" operator="equal">
      <formula>"ねんりん"</formula>
    </cfRule>
    <cfRule type="cellIs" dxfId="2069" priority="1947" operator="equal">
      <formula>"千葉50"</formula>
    </cfRule>
    <cfRule type="cellIs" dxfId="2068" priority="1948" operator="equal">
      <formula>"55千葉"</formula>
    </cfRule>
    <cfRule type="cellIs" dxfId="2067" priority="1949" operator="equal">
      <formula>"千葉6570"</formula>
    </cfRule>
    <cfRule type="cellIs" dxfId="2066" priority="1950" operator="equal">
      <formula>"千葉60"</formula>
    </cfRule>
    <cfRule type="cellIs" dxfId="2065" priority="1946" operator="equal">
      <formula>"千葉40"</formula>
    </cfRule>
  </conditionalFormatting>
  <conditionalFormatting sqref="A118:A120">
    <cfRule type="cellIs" dxfId="2064" priority="1942" operator="equal">
      <formula>"鈴木一夫"</formula>
    </cfRule>
  </conditionalFormatting>
  <conditionalFormatting sqref="A120">
    <cfRule type="cellIs" dxfId="2063" priority="1976" operator="equal">
      <formula>"振込"</formula>
    </cfRule>
    <cfRule type="cellIs" dxfId="2062" priority="1975" operator="equal">
      <formula>"井上"</formula>
    </cfRule>
  </conditionalFormatting>
  <conditionalFormatting sqref="A122">
    <cfRule type="cellIs" dxfId="2061" priority="1927" operator="equal">
      <formula>"井上"</formula>
    </cfRule>
    <cfRule type="cellIs" dxfId="2060" priority="1932" operator="equal">
      <formula>"千葉6570"</formula>
    </cfRule>
    <cfRule type="cellIs" dxfId="2059" priority="1933" operator="equal">
      <formula>"千葉60"</formula>
    </cfRule>
    <cfRule type="cellIs" dxfId="2058" priority="1931" operator="equal">
      <formula>"55千葉"</formula>
    </cfRule>
    <cfRule type="cellIs" dxfId="2057" priority="1926" operator="equal">
      <formula>"審判費"</formula>
    </cfRule>
    <cfRule type="cellIs" dxfId="2056" priority="1930" operator="equal">
      <formula>"千葉50"</formula>
    </cfRule>
    <cfRule type="cellIs" dxfId="2055" priority="1929" operator="equal">
      <formula>"千葉40"</formula>
    </cfRule>
    <cfRule type="cellIs" dxfId="2054" priority="1928" operator="equal">
      <formula>"ねんりん"</formula>
    </cfRule>
  </conditionalFormatting>
  <conditionalFormatting sqref="A122:A124">
    <cfRule type="cellIs" dxfId="2053" priority="1925" operator="equal">
      <formula>"鈴木一夫"</formula>
    </cfRule>
  </conditionalFormatting>
  <conditionalFormatting sqref="A124">
    <cfRule type="cellIs" dxfId="2052" priority="1966" operator="equal">
      <formula>"振込"</formula>
    </cfRule>
    <cfRule type="cellIs" dxfId="2051" priority="1965" operator="equal">
      <formula>"井上"</formula>
    </cfRule>
  </conditionalFormatting>
  <conditionalFormatting sqref="A126">
    <cfRule type="cellIs" dxfId="2050" priority="1960" operator="equal">
      <formula>"千葉40"</formula>
    </cfRule>
    <cfRule type="cellIs" dxfId="2049" priority="1961" operator="equal">
      <formula>"千葉50"</formula>
    </cfRule>
    <cfRule type="cellIs" dxfId="2048" priority="1962" operator="equal">
      <formula>"55千葉"</formula>
    </cfRule>
    <cfRule type="cellIs" dxfId="2047" priority="1963" operator="equal">
      <formula>"千葉6570"</formula>
    </cfRule>
    <cfRule type="cellIs" dxfId="2046" priority="1964" operator="equal">
      <formula>"千葉60"</formula>
    </cfRule>
    <cfRule type="cellIs" dxfId="2045" priority="1957" operator="equal">
      <formula>"審判費"</formula>
    </cfRule>
    <cfRule type="cellIs" dxfId="2044" priority="1958" operator="equal">
      <formula>"井上"</formula>
    </cfRule>
    <cfRule type="cellIs" dxfId="2043" priority="1959" operator="equal">
      <formula>"ねんりん"</formula>
    </cfRule>
  </conditionalFormatting>
  <conditionalFormatting sqref="A126:A139">
    <cfRule type="cellIs" dxfId="2042" priority="1743" operator="equal">
      <formula>"鈴木一夫"</formula>
    </cfRule>
  </conditionalFormatting>
  <conditionalFormatting sqref="A128:A129">
    <cfRule type="cellIs" dxfId="2041" priority="1956" operator="equal">
      <formula>"振込"</formula>
    </cfRule>
    <cfRule type="cellIs" dxfId="2040" priority="1955" operator="equal">
      <formula>"井上"</formula>
    </cfRule>
  </conditionalFormatting>
  <conditionalFormatting sqref="A130:A131">
    <cfRule type="cellIs" dxfId="2039" priority="1919" operator="equal">
      <formula>"千葉40"</formula>
    </cfRule>
    <cfRule type="cellIs" dxfId="2038" priority="1916" operator="equal">
      <formula>"審判費"</formula>
    </cfRule>
    <cfRule type="cellIs" dxfId="2037" priority="1917" operator="equal">
      <formula>"井上"</formula>
    </cfRule>
    <cfRule type="cellIs" dxfId="2036" priority="1923" operator="equal">
      <formula>"千葉60"</formula>
    </cfRule>
    <cfRule type="cellIs" dxfId="2035" priority="1918" operator="equal">
      <formula>"ねんりん"</formula>
    </cfRule>
    <cfRule type="cellIs" dxfId="2034" priority="1920" operator="equal">
      <formula>"千葉50"</formula>
    </cfRule>
    <cfRule type="cellIs" dxfId="2033" priority="1922" operator="equal">
      <formula>"千葉6570"</formula>
    </cfRule>
    <cfRule type="cellIs" dxfId="2032" priority="1921" operator="equal">
      <formula>"55千葉"</formula>
    </cfRule>
  </conditionalFormatting>
  <conditionalFormatting sqref="A132">
    <cfRule type="cellIs" dxfId="2031" priority="1954" operator="equal">
      <formula>"振込"</formula>
    </cfRule>
    <cfRule type="cellIs" dxfId="2030" priority="1953" operator="equal">
      <formula>"井上"</formula>
    </cfRule>
  </conditionalFormatting>
  <conditionalFormatting sqref="A133:A135">
    <cfRule type="cellIs" dxfId="2029" priority="1909" operator="equal">
      <formula>"井上"</formula>
    </cfRule>
    <cfRule type="cellIs" dxfId="2028" priority="1911" operator="equal">
      <formula>"千葉40"</formula>
    </cfRule>
    <cfRule type="cellIs" dxfId="2027" priority="1910" operator="equal">
      <formula>"ねんりん"</formula>
    </cfRule>
    <cfRule type="cellIs" dxfId="2026" priority="1912" operator="equal">
      <formula>"千葉50"</formula>
    </cfRule>
    <cfRule type="cellIs" dxfId="2025" priority="1913" operator="equal">
      <formula>"55千葉"</formula>
    </cfRule>
    <cfRule type="cellIs" dxfId="2024" priority="1914" operator="equal">
      <formula>"千葉6570"</formula>
    </cfRule>
    <cfRule type="cellIs" dxfId="2023" priority="1915" operator="equal">
      <formula>"千葉60"</formula>
    </cfRule>
    <cfRule type="cellIs" dxfId="2022" priority="1908" operator="equal">
      <formula>"審判費"</formula>
    </cfRule>
  </conditionalFormatting>
  <conditionalFormatting sqref="A136">
    <cfRule type="cellIs" dxfId="2021" priority="1952" operator="equal">
      <formula>"振込"</formula>
    </cfRule>
    <cfRule type="cellIs" dxfId="2020" priority="1951" operator="equal">
      <formula>"井上"</formula>
    </cfRule>
  </conditionalFormatting>
  <conditionalFormatting sqref="A137:A139">
    <cfRule type="cellIs" dxfId="2019" priority="1936" operator="equal">
      <formula>"ねんりん"</formula>
    </cfRule>
    <cfRule type="cellIs" dxfId="2018" priority="1935" operator="equal">
      <formula>"井上"</formula>
    </cfRule>
    <cfRule type="cellIs" dxfId="2017" priority="1934" operator="equal">
      <formula>"審判費"</formula>
    </cfRule>
    <cfRule type="cellIs" dxfId="2016" priority="1940" operator="equal">
      <formula>"千葉6570"</formula>
    </cfRule>
    <cfRule type="cellIs" dxfId="2015" priority="1941" operator="equal">
      <formula>"千葉60"</formula>
    </cfRule>
    <cfRule type="cellIs" dxfId="2014" priority="1939" operator="equal">
      <formula>"55千葉"</formula>
    </cfRule>
    <cfRule type="cellIs" dxfId="2013" priority="1938" operator="equal">
      <formula>"千葉50"</formula>
    </cfRule>
    <cfRule type="cellIs" dxfId="2012" priority="1937" operator="equal">
      <formula>"千葉40"</formula>
    </cfRule>
  </conditionalFormatting>
  <conditionalFormatting sqref="A153">
    <cfRule type="cellIs" dxfId="1978" priority="1735" operator="equal">
      <formula>"井上"</formula>
    </cfRule>
    <cfRule type="cellIs" dxfId="1977" priority="1737" operator="equal">
      <formula>"鈴木一夫"</formula>
    </cfRule>
    <cfRule type="cellIs" dxfId="1976" priority="1736" operator="equal">
      <formula>"振込"</formula>
    </cfRule>
  </conditionalFormatting>
  <conditionalFormatting sqref="A153:A184">
    <cfRule type="cellIs" dxfId="1975" priority="1691" operator="equal">
      <formula>"鈴木一夫"</formula>
    </cfRule>
  </conditionalFormatting>
  <conditionalFormatting sqref="A153:A204">
    <cfRule type="cellIs" dxfId="1974" priority="1602" operator="equal">
      <formula>"鈴木一夫"</formula>
    </cfRule>
  </conditionalFormatting>
  <conditionalFormatting sqref="A153:A204">
    <cfRule type="cellIs" dxfId="1973" priority="1777" operator="equal">
      <formula>"振込み"</formula>
    </cfRule>
  </conditionalFormatting>
  <conditionalFormatting sqref="A155">
    <cfRule type="cellIs" dxfId="1972" priority="1731" operator="equal">
      <formula>"千葉50"</formula>
    </cfRule>
    <cfRule type="cellIs" dxfId="1971" priority="1732" operator="equal">
      <formula>"55千葉"</formula>
    </cfRule>
    <cfRule type="cellIs" dxfId="1970" priority="1733" operator="equal">
      <formula>"千葉6570"</formula>
    </cfRule>
    <cfRule type="cellIs" dxfId="1969" priority="1730" operator="equal">
      <formula>"千葉40"</formula>
    </cfRule>
    <cfRule type="cellIs" dxfId="1968" priority="1734" operator="equal">
      <formula>"千葉60"</formula>
    </cfRule>
    <cfRule type="cellIs" dxfId="1967" priority="1729" operator="equal">
      <formula>"ねんりん"</formula>
    </cfRule>
    <cfRule type="cellIs" dxfId="1966" priority="1728" operator="equal">
      <formula>"井上"</formula>
    </cfRule>
    <cfRule type="cellIs" dxfId="1965" priority="1727" operator="equal">
      <formula>"審判費"</formula>
    </cfRule>
    <cfRule type="cellIs" dxfId="1964" priority="1726" operator="equal">
      <formula>"鈴木一夫"</formula>
    </cfRule>
  </conditionalFormatting>
  <conditionalFormatting sqref="A157">
    <cfRule type="cellIs" dxfId="1963" priority="1599" operator="equal">
      <formula>"鈴木一夫"</formula>
    </cfRule>
    <cfRule type="cellIs" dxfId="1962" priority="1601" operator="equal">
      <formula>"振込"</formula>
    </cfRule>
    <cfRule type="cellIs" dxfId="1961" priority="1600" operator="equal">
      <formula>"井上"</formula>
    </cfRule>
  </conditionalFormatting>
  <conditionalFormatting sqref="A159">
    <cfRule type="cellIs" dxfId="1960" priority="1595" operator="equal">
      <formula>"千葉50"</formula>
    </cfRule>
    <cfRule type="cellIs" dxfId="1959" priority="1594" operator="equal">
      <formula>"千葉40"</formula>
    </cfRule>
    <cfRule type="cellIs" dxfId="1958" priority="1593" operator="equal">
      <formula>"ねんりん"</formula>
    </cfRule>
    <cfRule type="cellIs" dxfId="1957" priority="1592" operator="equal">
      <formula>"井上"</formula>
    </cfRule>
    <cfRule type="cellIs" dxfId="1956" priority="1591" operator="equal">
      <formula>"審判費"</formula>
    </cfRule>
    <cfRule type="cellIs" dxfId="1955" priority="1590" operator="equal">
      <formula>"鈴木一夫"</formula>
    </cfRule>
    <cfRule type="cellIs" dxfId="1954" priority="1597" operator="equal">
      <formula>"千葉6570"</formula>
    </cfRule>
    <cfRule type="cellIs" dxfId="1953" priority="1598" operator="equal">
      <formula>"千葉60"</formula>
    </cfRule>
    <cfRule type="cellIs" dxfId="1952" priority="1596" operator="equal">
      <formula>"55千葉"</formula>
    </cfRule>
  </conditionalFormatting>
  <conditionalFormatting sqref="A161">
    <cfRule type="cellIs" dxfId="1951" priority="1587" operator="equal">
      <formula>"鈴木一夫"</formula>
    </cfRule>
    <cfRule type="cellIs" dxfId="1950" priority="1588" operator="equal">
      <formula>"井上"</formula>
    </cfRule>
    <cfRule type="cellIs" dxfId="1949" priority="1589" operator="equal">
      <formula>"振込"</formula>
    </cfRule>
  </conditionalFormatting>
  <conditionalFormatting sqref="A163">
    <cfRule type="cellIs" dxfId="1948" priority="1578" operator="equal">
      <formula>"鈴木一夫"</formula>
    </cfRule>
    <cfRule type="cellIs" dxfId="1947" priority="1580" operator="equal">
      <formula>"井上"</formula>
    </cfRule>
    <cfRule type="cellIs" dxfId="1946" priority="1581" operator="equal">
      <formula>"ねんりん"</formula>
    </cfRule>
    <cfRule type="cellIs" dxfId="1945" priority="1582" operator="equal">
      <formula>"千葉40"</formula>
    </cfRule>
    <cfRule type="cellIs" dxfId="1944" priority="1583" operator="equal">
      <formula>"千葉50"</formula>
    </cfRule>
    <cfRule type="cellIs" dxfId="1943" priority="1585" operator="equal">
      <formula>"千葉6570"</formula>
    </cfRule>
    <cfRule type="cellIs" dxfId="1942" priority="1579" operator="equal">
      <formula>"審判費"</formula>
    </cfRule>
    <cfRule type="cellIs" dxfId="1941" priority="1584" operator="equal">
      <formula>"55千葉"</formula>
    </cfRule>
    <cfRule type="cellIs" dxfId="1940" priority="1586" operator="equal">
      <formula>"千葉60"</formula>
    </cfRule>
  </conditionalFormatting>
  <conditionalFormatting sqref="A165">
    <cfRule type="cellIs" dxfId="1939" priority="1716" operator="equal">
      <formula>"井上"</formula>
    </cfRule>
    <cfRule type="cellIs" dxfId="1938" priority="1717" operator="equal">
      <formula>"振込"</formula>
    </cfRule>
  </conditionalFormatting>
  <conditionalFormatting sqref="A165:A169 A171">
    <cfRule type="cellIs" dxfId="1937" priority="1704" operator="equal">
      <formula>"鈴木一夫"</formula>
    </cfRule>
  </conditionalFormatting>
  <conditionalFormatting sqref="A166:A168">
    <cfRule type="cellIs" dxfId="1936" priority="1723" operator="equal">
      <formula>"55千葉"</formula>
    </cfRule>
    <cfRule type="cellIs" dxfId="1935" priority="1720" operator="equal">
      <formula>"ねんりん"</formula>
    </cfRule>
    <cfRule type="cellIs" dxfId="1934" priority="1721" operator="equal">
      <formula>"千葉40"</formula>
    </cfRule>
    <cfRule type="cellIs" dxfId="1933" priority="1722" operator="equal">
      <formula>"千葉50"</formula>
    </cfRule>
    <cfRule type="cellIs" dxfId="1932" priority="1725" operator="equal">
      <formula>"千葉60"</formula>
    </cfRule>
    <cfRule type="cellIs" dxfId="1931" priority="1724" operator="equal">
      <formula>"千葉6570"</formula>
    </cfRule>
    <cfRule type="cellIs" dxfId="1930" priority="1718" operator="equal">
      <formula>"審判費"</formula>
    </cfRule>
    <cfRule type="cellIs" dxfId="1929" priority="1719" operator="equal">
      <formula>"井上"</formula>
    </cfRule>
  </conditionalFormatting>
  <conditionalFormatting sqref="A169">
    <cfRule type="cellIs" dxfId="1928" priority="1713" operator="equal">
      <formula>"井上"</formula>
    </cfRule>
    <cfRule type="cellIs" dxfId="1927" priority="1714" operator="equal">
      <formula>"振込"</formula>
    </cfRule>
  </conditionalFormatting>
  <conditionalFormatting sqref="A171">
    <cfRule type="cellIs" dxfId="1926" priority="1710" operator="equal">
      <formula>"55千葉"</formula>
    </cfRule>
    <cfRule type="cellIs" dxfId="1925" priority="1709" operator="equal">
      <formula>"千葉50"</formula>
    </cfRule>
    <cfRule type="cellIs" dxfId="1924" priority="1705" operator="equal">
      <formula>"審判費"</formula>
    </cfRule>
    <cfRule type="cellIs" dxfId="1923" priority="1706" operator="equal">
      <formula>"井上"</formula>
    </cfRule>
    <cfRule type="cellIs" dxfId="1922" priority="1707" operator="equal">
      <formula>"ねんりん"</formula>
    </cfRule>
    <cfRule type="cellIs" dxfId="1921" priority="1708" operator="equal">
      <formula>"千葉40"</formula>
    </cfRule>
    <cfRule type="cellIs" dxfId="1920" priority="1712" operator="equal">
      <formula>"千葉60"</formula>
    </cfRule>
    <cfRule type="cellIs" dxfId="1919" priority="1711" operator="equal">
      <formula>"千葉6570"</formula>
    </cfRule>
  </conditionalFormatting>
  <conditionalFormatting sqref="A173">
    <cfRule type="cellIs" dxfId="1918" priority="1693" operator="equal">
      <formula>"井上"</formula>
    </cfRule>
    <cfRule type="cellIs" dxfId="1917" priority="1695" operator="equal">
      <formula>"鈴木一夫"</formula>
    </cfRule>
    <cfRule type="cellIs" dxfId="1916" priority="1694" operator="equal">
      <formula>"振込"</formula>
    </cfRule>
  </conditionalFormatting>
  <conditionalFormatting sqref="A174:A175">
    <cfRule type="cellIs" dxfId="1915" priority="1674" operator="equal">
      <formula>"ねんりん"</formula>
    </cfRule>
    <cfRule type="cellIs" dxfId="1914" priority="1672" operator="equal">
      <formula>"審判費"</formula>
    </cfRule>
    <cfRule type="cellIs" dxfId="1913" priority="1676" operator="equal">
      <formula>"千葉50"</formula>
    </cfRule>
    <cfRule type="cellIs" dxfId="1912" priority="1675" operator="equal">
      <formula>"千葉40"</formula>
    </cfRule>
    <cfRule type="cellIs" dxfId="1911" priority="1673" operator="equal">
      <formula>"井上"</formula>
    </cfRule>
    <cfRule type="cellIs" dxfId="1910" priority="1677" operator="equal">
      <formula>"55千葉"</formula>
    </cfRule>
    <cfRule type="cellIs" dxfId="1909" priority="1678" operator="equal">
      <formula>"千葉6570"</formula>
    </cfRule>
    <cfRule type="cellIs" dxfId="1908" priority="1679" operator="equal">
      <formula>"千葉60"</formula>
    </cfRule>
  </conditionalFormatting>
  <conditionalFormatting sqref="A175:A177">
    <cfRule type="cellIs" dxfId="1907" priority="1692" operator="equal">
      <formula>"鈴木一夫"</formula>
    </cfRule>
  </conditionalFormatting>
  <conditionalFormatting sqref="A177">
    <cfRule type="cellIs" dxfId="1906" priority="1577" operator="equal">
      <formula>"振込"</formula>
    </cfRule>
    <cfRule type="cellIs" dxfId="1905" priority="1576" operator="equal">
      <formula>"井上"</formula>
    </cfRule>
  </conditionalFormatting>
  <conditionalFormatting sqref="A179">
    <cfRule type="cellIs" dxfId="1904" priority="1563" operator="equal">
      <formula>"55千葉"</formula>
    </cfRule>
    <cfRule type="cellIs" dxfId="1903" priority="1565" operator="equal">
      <formula>"千葉60"</formula>
    </cfRule>
    <cfRule type="cellIs" dxfId="1902" priority="1564" operator="equal">
      <formula>"千葉6570"</formula>
    </cfRule>
    <cfRule type="cellIs" dxfId="1901" priority="1559" operator="equal">
      <formula>"井上"</formula>
    </cfRule>
    <cfRule type="cellIs" dxfId="1900" priority="1558" operator="equal">
      <formula>"審判費"</formula>
    </cfRule>
    <cfRule type="cellIs" dxfId="1899" priority="1560" operator="equal">
      <formula>"ねんりん"</formula>
    </cfRule>
    <cfRule type="cellIs" dxfId="1898" priority="1561" operator="equal">
      <formula>"千葉40"</formula>
    </cfRule>
    <cfRule type="cellIs" dxfId="1897" priority="1562" operator="equal">
      <formula>"千葉50"</formula>
    </cfRule>
  </conditionalFormatting>
  <conditionalFormatting sqref="A179:A183">
    <cfRule type="cellIs" dxfId="1896" priority="1557" operator="equal">
      <formula>"鈴木一夫"</formula>
    </cfRule>
  </conditionalFormatting>
  <conditionalFormatting sqref="A181:A182">
    <cfRule type="cellIs" dxfId="1895" priority="1574" operator="equal">
      <formula>"井上"</formula>
    </cfRule>
    <cfRule type="cellIs" dxfId="1894" priority="1575" operator="equal">
      <formula>"振込"</formula>
    </cfRule>
  </conditionalFormatting>
  <conditionalFormatting sqref="A183">
    <cfRule type="cellIs" dxfId="1893" priority="1569" operator="equal">
      <formula>"千葉40"</formula>
    </cfRule>
    <cfRule type="cellIs" dxfId="1892" priority="1566" operator="equal">
      <formula>"審判費"</formula>
    </cfRule>
    <cfRule type="cellIs" dxfId="1891" priority="1567" operator="equal">
      <formula>"井上"</formula>
    </cfRule>
    <cfRule type="cellIs" dxfId="1890" priority="1568" operator="equal">
      <formula>"ねんりん"</formula>
    </cfRule>
    <cfRule type="cellIs" dxfId="1889" priority="1570" operator="equal">
      <formula>"千葉50"</formula>
    </cfRule>
    <cfRule type="cellIs" dxfId="1888" priority="1571" operator="equal">
      <formula>"55千葉"</formula>
    </cfRule>
    <cfRule type="cellIs" dxfId="1887" priority="1572" operator="equal">
      <formula>"千葉6570"</formula>
    </cfRule>
    <cfRule type="cellIs" dxfId="1886" priority="1573" operator="equal">
      <formula>"千葉60"</formula>
    </cfRule>
  </conditionalFormatting>
  <conditionalFormatting sqref="A185">
    <cfRule type="cellIs" dxfId="1885" priority="1546" operator="equal">
      <formula>"鈴木一夫"</formula>
    </cfRule>
    <cfRule type="cellIs" dxfId="1884" priority="1556" operator="equal">
      <formula>"振込"</formula>
    </cfRule>
    <cfRule type="cellIs" dxfId="1883" priority="1555" operator="equal">
      <formula>"井上"</formula>
    </cfRule>
  </conditionalFormatting>
  <conditionalFormatting sqref="A185:A188">
    <cfRule type="cellIs" dxfId="1882" priority="1544" operator="equal">
      <formula>"鈴木一夫"</formula>
    </cfRule>
  </conditionalFormatting>
  <conditionalFormatting sqref="A187:A188">
    <cfRule type="cellIs" dxfId="1881" priority="1545" operator="equal">
      <formula>"鈴木一夫"</formula>
    </cfRule>
    <cfRule type="cellIs" dxfId="1880" priority="1551" operator="equal">
      <formula>"千葉50"</formula>
    </cfRule>
    <cfRule type="cellIs" dxfId="1879" priority="1554" operator="equal">
      <formula>"千葉60"</formula>
    </cfRule>
    <cfRule type="cellIs" dxfId="1878" priority="1553" operator="equal">
      <formula>"千葉6570"</formula>
    </cfRule>
    <cfRule type="cellIs" dxfId="1877" priority="1552" operator="equal">
      <formula>"55千葉"</formula>
    </cfRule>
    <cfRule type="cellIs" dxfId="1876" priority="1550" operator="equal">
      <formula>"千葉40"</formula>
    </cfRule>
    <cfRule type="cellIs" dxfId="1875" priority="1549" operator="equal">
      <formula>"ねんりん"</formula>
    </cfRule>
    <cfRule type="cellIs" dxfId="1874" priority="1547" operator="equal">
      <formula>"審判費"</formula>
    </cfRule>
    <cfRule type="cellIs" dxfId="1873" priority="1548" operator="equal">
      <formula>"井上"</formula>
    </cfRule>
  </conditionalFormatting>
  <conditionalFormatting sqref="A189">
    <cfRule type="cellIs" dxfId="1872" priority="1893" operator="equal">
      <formula>"鈴木一夫"</formula>
    </cfRule>
    <cfRule type="cellIs" dxfId="1871" priority="1666" operator="equal">
      <formula>"井上"</formula>
    </cfRule>
    <cfRule type="cellIs" dxfId="1870" priority="1667" operator="equal">
      <formula>"振込"</formula>
    </cfRule>
  </conditionalFormatting>
  <conditionalFormatting sqref="A189:A204">
    <cfRule type="cellIs" dxfId="1869" priority="1715" operator="equal">
      <formula>"鈴木一夫"</formula>
    </cfRule>
  </conditionalFormatting>
  <conditionalFormatting sqref="A191">
    <cfRule type="cellIs" dxfId="1868" priority="1665" operator="equal">
      <formula>"千葉60"</formula>
    </cfRule>
    <cfRule type="cellIs" dxfId="1867" priority="1664" operator="equal">
      <formula>"千葉6570"</formula>
    </cfRule>
    <cfRule type="cellIs" dxfId="1866" priority="1663" operator="equal">
      <formula>"55千葉"</formula>
    </cfRule>
    <cfRule type="cellIs" dxfId="1865" priority="1662" operator="equal">
      <formula>"千葉50"</formula>
    </cfRule>
    <cfRule type="cellIs" dxfId="1864" priority="1660" operator="equal">
      <formula>"ねんりん"</formula>
    </cfRule>
    <cfRule type="cellIs" dxfId="1863" priority="1661" operator="equal">
      <formula>"千葉40"</formula>
    </cfRule>
    <cfRule type="cellIs" dxfId="1862" priority="1659" operator="equal">
      <formula>"井上"</formula>
    </cfRule>
    <cfRule type="cellIs" dxfId="1861" priority="1658" operator="equal">
      <formula>"審判費"</formula>
    </cfRule>
    <cfRule type="cellIs" dxfId="1860" priority="1657" operator="equal">
      <formula>"鈴木一夫"</formula>
    </cfRule>
  </conditionalFormatting>
  <conditionalFormatting sqref="A193">
    <cfRule type="cellIs" dxfId="1859" priority="1636" operator="equal">
      <formula>"井上"</formula>
    </cfRule>
    <cfRule type="cellIs" dxfId="1858" priority="1638" operator="equal">
      <formula>"鈴木一夫"</formula>
    </cfRule>
    <cfRule type="cellIs" dxfId="1857" priority="1637" operator="equal">
      <formula>"振込"</formula>
    </cfRule>
  </conditionalFormatting>
  <conditionalFormatting sqref="A195:A196">
    <cfRule type="cellIs" dxfId="1856" priority="1624" operator="equal">
      <formula>"千葉60"</formula>
    </cfRule>
    <cfRule type="cellIs" dxfId="1855" priority="1623" operator="equal">
      <formula>"千葉6570"</formula>
    </cfRule>
    <cfRule type="cellIs" dxfId="1854" priority="1622" operator="equal">
      <formula>"55千葉"</formula>
    </cfRule>
    <cfRule type="cellIs" dxfId="1853" priority="1621" operator="equal">
      <formula>"千葉50"</formula>
    </cfRule>
    <cfRule type="cellIs" dxfId="1852" priority="1619" operator="equal">
      <formula>"ねんりん"</formula>
    </cfRule>
    <cfRule type="cellIs" dxfId="1851" priority="1620" operator="equal">
      <formula>"千葉40"</formula>
    </cfRule>
    <cfRule type="cellIs" dxfId="1850" priority="1617" operator="equal">
      <formula>"審判費"</formula>
    </cfRule>
    <cfRule type="cellIs" dxfId="1849" priority="1618" operator="equal">
      <formula>"井上"</formula>
    </cfRule>
  </conditionalFormatting>
  <conditionalFormatting sqref="A195:A197">
    <cfRule type="cellIs" dxfId="1848" priority="1616" operator="equal">
      <formula>"鈴木一夫"</formula>
    </cfRule>
  </conditionalFormatting>
  <conditionalFormatting sqref="A197">
    <cfRule type="cellIs" dxfId="1847" priority="1635" operator="equal">
      <formula>"振込"</formula>
    </cfRule>
    <cfRule type="cellIs" dxfId="1846" priority="1634" operator="equal">
      <formula>"井上"</formula>
    </cfRule>
  </conditionalFormatting>
  <conditionalFormatting sqref="A199:A200">
    <cfRule type="cellIs" dxfId="1845" priority="1609" operator="equal">
      <formula>"井上"</formula>
    </cfRule>
    <cfRule type="cellIs" dxfId="1844" priority="1610" operator="equal">
      <formula>"ねんりん"</formula>
    </cfRule>
    <cfRule type="cellIs" dxfId="1843" priority="1611" operator="equal">
      <formula>"千葉40"</formula>
    </cfRule>
    <cfRule type="cellIs" dxfId="1842" priority="1612" operator="equal">
      <formula>"千葉50"</formula>
    </cfRule>
    <cfRule type="cellIs" dxfId="1841" priority="1613" operator="equal">
      <formula>"55千葉"</formula>
    </cfRule>
    <cfRule type="cellIs" dxfId="1840" priority="1614" operator="equal">
      <formula>"千葉6570"</formula>
    </cfRule>
    <cfRule type="cellIs" dxfId="1839" priority="1615" operator="equal">
      <formula>"千葉60"</formula>
    </cfRule>
    <cfRule type="cellIs" dxfId="1838" priority="1608" operator="equal">
      <formula>"審判費"</formula>
    </cfRule>
  </conditionalFormatting>
  <conditionalFormatting sqref="A199:A203">
    <cfRule type="cellIs" dxfId="1837" priority="1607" operator="equal">
      <formula>"鈴木一夫"</formula>
    </cfRule>
  </conditionalFormatting>
  <conditionalFormatting sqref="A201:A202">
    <cfRule type="cellIs" dxfId="1836" priority="1655" operator="equal">
      <formula>"井上"</formula>
    </cfRule>
    <cfRule type="cellIs" dxfId="1835" priority="1656" operator="equal">
      <formula>"振込"</formula>
    </cfRule>
  </conditionalFormatting>
  <conditionalFormatting sqref="A203">
    <cfRule type="cellIs" dxfId="1834" priority="1654" operator="equal">
      <formula>"千葉60"</formula>
    </cfRule>
    <cfRule type="cellIs" dxfId="1833" priority="1653" operator="equal">
      <formula>"千葉6570"</formula>
    </cfRule>
    <cfRule type="cellIs" dxfId="1832" priority="1652" operator="equal">
      <formula>"55千葉"</formula>
    </cfRule>
    <cfRule type="cellIs" dxfId="1831" priority="1651" operator="equal">
      <formula>"千葉50"</formula>
    </cfRule>
    <cfRule type="cellIs" dxfId="1830" priority="1650" operator="equal">
      <formula>"千葉40"</formula>
    </cfRule>
    <cfRule type="cellIs" dxfId="1829" priority="1649" operator="equal">
      <formula>"ねんりん"</formula>
    </cfRule>
    <cfRule type="cellIs" dxfId="1828" priority="1648" operator="equal">
      <formula>"井上"</formula>
    </cfRule>
    <cfRule type="cellIs" dxfId="1827" priority="1647" operator="equal">
      <formula>"審判費"</formula>
    </cfRule>
  </conditionalFormatting>
  <conditionalFormatting sqref="A270">
    <cfRule type="cellIs" dxfId="1599" priority="1896" operator="equal">
      <formula>"井上"</formula>
    </cfRule>
    <cfRule type="cellIs" dxfId="1598" priority="1897" operator="equal">
      <formula>"鈴木一夫"</formula>
    </cfRule>
    <cfRule type="cellIs" dxfId="1597" priority="1899" operator="equal">
      <formula>"振込"</formula>
    </cfRule>
    <cfRule type="cellIs" dxfId="1596" priority="1898" operator="equal">
      <formula>"振込み"</formula>
    </cfRule>
  </conditionalFormatting>
  <conditionalFormatting sqref="A271">
    <cfRule type="cellIs" dxfId="1595" priority="1895" operator="equal">
      <formula>"委員会"</formula>
    </cfRule>
    <cfRule type="cellIs" dxfId="1594" priority="1894" operator="equal">
      <formula>"S・確定後"</formula>
    </cfRule>
  </conditionalFormatting>
  <conditionalFormatting sqref="A274">
    <cfRule type="cellIs" dxfId="1593" priority="3204" operator="equal">
      <formula>"井上"</formula>
    </cfRule>
    <cfRule type="cellIs" dxfId="1592" priority="3206" operator="equal">
      <formula>"振込"</formula>
    </cfRule>
    <cfRule type="cellIs" dxfId="1591" priority="3207" operator="equal">
      <formula>"鈴木一夫"</formula>
    </cfRule>
    <cfRule type="cellIs" dxfId="1590" priority="3205" operator="equal">
      <formula>"振込み"</formula>
    </cfRule>
  </conditionalFormatting>
  <conditionalFormatting sqref="A276">
    <cfRule type="cellIs" dxfId="1589" priority="3194" operator="equal">
      <formula>"井上"</formula>
    </cfRule>
    <cfRule type="cellIs" dxfId="1588" priority="3193" operator="equal">
      <formula>"審判費"</formula>
    </cfRule>
    <cfRule type="cellIs" dxfId="1587" priority="3199" operator="equal">
      <formula>"千葉6570"</formula>
    </cfRule>
    <cfRule type="cellIs" dxfId="1586" priority="3200" operator="equal">
      <formula>"千葉60"</formula>
    </cfRule>
    <cfRule type="cellIs" dxfId="1585" priority="3198" operator="equal">
      <formula>"55千葉"</formula>
    </cfRule>
    <cfRule type="cellIs" dxfId="1584" priority="3197" operator="equal">
      <formula>"千葉50"</formula>
    </cfRule>
    <cfRule type="cellIs" dxfId="1583" priority="3196" operator="equal">
      <formula>"千葉40"</formula>
    </cfRule>
    <cfRule type="cellIs" dxfId="1582" priority="3195" operator="equal">
      <formula>"ねんりん"</formula>
    </cfRule>
  </conditionalFormatting>
  <conditionalFormatting sqref="A276:A278">
    <cfRule type="cellIs" dxfId="1581" priority="3192" operator="equal">
      <formula>"鈴木一夫"</formula>
    </cfRule>
  </conditionalFormatting>
  <conditionalFormatting sqref="A278">
    <cfRule type="cellIs" dxfId="1580" priority="3201" operator="equal">
      <formula>"井上"</formula>
    </cfRule>
    <cfRule type="cellIs" dxfId="1579" priority="3202" operator="equal">
      <formula>"振込み"</formula>
    </cfRule>
    <cfRule type="cellIs" dxfId="1578" priority="3203" operator="equal">
      <formula>"振込"</formula>
    </cfRule>
  </conditionalFormatting>
  <conditionalFormatting sqref="A280">
    <cfRule type="cellIs" dxfId="1577" priority="3184" operator="equal">
      <formula>"審判費"</formula>
    </cfRule>
    <cfRule type="cellIs" dxfId="1576" priority="3185" operator="equal">
      <formula>"井上"</formula>
    </cfRule>
    <cfRule type="cellIs" dxfId="1575" priority="3186" operator="equal">
      <formula>"ねんりん"</formula>
    </cfRule>
    <cfRule type="cellIs" dxfId="1574" priority="3191" operator="equal">
      <formula>"千葉60"</formula>
    </cfRule>
    <cfRule type="cellIs" dxfId="1573" priority="3187" operator="equal">
      <formula>"千葉40"</formula>
    </cfRule>
    <cfRule type="cellIs" dxfId="1572" priority="3188" operator="equal">
      <formula>"千葉50"</formula>
    </cfRule>
    <cfRule type="cellIs" dxfId="1571" priority="3189" operator="equal">
      <formula>"55千葉"</formula>
    </cfRule>
    <cfRule type="cellIs" dxfId="1570" priority="3190" operator="equal">
      <formula>"千葉6570"</formula>
    </cfRule>
  </conditionalFormatting>
  <conditionalFormatting sqref="A280:A288">
    <cfRule type="cellIs" dxfId="1569" priority="3161" operator="equal">
      <formula>"鈴木一夫"</formula>
    </cfRule>
  </conditionalFormatting>
  <conditionalFormatting sqref="A282">
    <cfRule type="cellIs" dxfId="1568" priority="3173" operator="equal">
      <formula>"井上"</formula>
    </cfRule>
    <cfRule type="cellIs" dxfId="1567" priority="3174" operator="equal">
      <formula>"振込み"</formula>
    </cfRule>
    <cfRule type="cellIs" dxfId="1566" priority="3175" operator="equal">
      <formula>"振込"</formula>
    </cfRule>
  </conditionalFormatting>
  <conditionalFormatting sqref="A283:A285">
    <cfRule type="cellIs" dxfId="1565" priority="3178" operator="equal">
      <formula>"ねんりん"</formula>
    </cfRule>
    <cfRule type="cellIs" dxfId="1564" priority="3176" operator="equal">
      <formula>"審判費"</formula>
    </cfRule>
    <cfRule type="cellIs" dxfId="1563" priority="3182" operator="equal">
      <formula>"千葉6570"</formula>
    </cfRule>
    <cfRule type="cellIs" dxfId="1562" priority="3177" operator="equal">
      <formula>"井上"</formula>
    </cfRule>
    <cfRule type="cellIs" dxfId="1561" priority="3179" operator="equal">
      <formula>"千葉40"</formula>
    </cfRule>
    <cfRule type="cellIs" dxfId="1560" priority="3180" operator="equal">
      <formula>"千葉50"</formula>
    </cfRule>
    <cfRule type="cellIs" dxfId="1559" priority="3181" operator="equal">
      <formula>"55千葉"</formula>
    </cfRule>
    <cfRule type="cellIs" dxfId="1558" priority="3183" operator="equal">
      <formula>"千葉60"</formula>
    </cfRule>
  </conditionalFormatting>
  <conditionalFormatting sqref="A286:A287">
    <cfRule type="cellIs" dxfId="1557" priority="3170" operator="equal">
      <formula>"井上"</formula>
    </cfRule>
    <cfRule type="cellIs" dxfId="1556" priority="3171" operator="equal">
      <formula>"振込み"</formula>
    </cfRule>
    <cfRule type="cellIs" dxfId="1555" priority="3172" operator="equal">
      <formula>"振込"</formula>
    </cfRule>
  </conditionalFormatting>
  <conditionalFormatting sqref="A288">
    <cfRule type="cellIs" dxfId="1554" priority="3168" operator="equal">
      <formula>"千葉6570"</formula>
    </cfRule>
    <cfRule type="cellIs" dxfId="1553" priority="3165" operator="equal">
      <formula>"千葉40"</formula>
    </cfRule>
    <cfRule type="cellIs" dxfId="1552" priority="3164" operator="equal">
      <formula>"ねんりん"</formula>
    </cfRule>
    <cfRule type="cellIs" dxfId="1551" priority="3163" operator="equal">
      <formula>"井上"</formula>
    </cfRule>
    <cfRule type="cellIs" dxfId="1550" priority="3162" operator="equal">
      <formula>"審判費"</formula>
    </cfRule>
    <cfRule type="cellIs" dxfId="1549" priority="3167" operator="equal">
      <formula>"55千葉"</formula>
    </cfRule>
    <cfRule type="cellIs" dxfId="1548" priority="3169" operator="equal">
      <formula>"千葉60"</formula>
    </cfRule>
    <cfRule type="cellIs" dxfId="1547" priority="3166" operator="equal">
      <formula>"千葉50"</formula>
    </cfRule>
  </conditionalFormatting>
  <conditionalFormatting sqref="A28:B28 A32:B32 A36:B36">
    <cfRule type="cellIs" dxfId="1546" priority="5535" operator="equal">
      <formula>"審判費"</formula>
    </cfRule>
    <cfRule type="cellIs" dxfId="1545" priority="5536" operator="equal">
      <formula>"井上"</formula>
    </cfRule>
    <cfRule type="cellIs" dxfId="1544" priority="5542" operator="equal">
      <formula>"千葉60"</formula>
    </cfRule>
    <cfRule type="cellIs" dxfId="1543" priority="5541" operator="equal">
      <formula>"千葉6570"</formula>
    </cfRule>
    <cfRule type="cellIs" dxfId="1542" priority="5540" operator="equal">
      <formula>"55千葉"</formula>
    </cfRule>
    <cfRule type="cellIs" dxfId="1541" priority="5538" operator="equal">
      <formula>"千葉40"</formula>
    </cfRule>
    <cfRule type="cellIs" dxfId="1540" priority="5537" operator="equal">
      <formula>"ねんりん"</formula>
    </cfRule>
    <cfRule type="cellIs" dxfId="1539" priority="5539" operator="equal">
      <formula>"千葉50"</formula>
    </cfRule>
  </conditionalFormatting>
  <conditionalFormatting sqref="A56:B56">
    <cfRule type="cellIs" dxfId="1538" priority="4026" operator="equal">
      <formula>"千葉60"</formula>
    </cfRule>
    <cfRule type="cellIs" dxfId="1537" priority="4022" operator="equal">
      <formula>"千葉40"</formula>
    </cfRule>
    <cfRule type="cellIs" dxfId="1536" priority="4023" operator="equal">
      <formula>"千葉50"</formula>
    </cfRule>
    <cfRule type="cellIs" dxfId="1535" priority="4024" operator="equal">
      <formula>"55千葉"</formula>
    </cfRule>
    <cfRule type="cellIs" dxfId="1534" priority="4025" operator="equal">
      <formula>"千葉6570"</formula>
    </cfRule>
    <cfRule type="cellIs" dxfId="1533" priority="4019" operator="equal">
      <formula>"審判費"</formula>
    </cfRule>
    <cfRule type="cellIs" dxfId="1532" priority="4020" operator="equal">
      <formula>"井上"</formula>
    </cfRule>
    <cfRule type="cellIs" dxfId="1531" priority="4021" operator="equal">
      <formula>"ねんりん"</formula>
    </cfRule>
  </conditionalFormatting>
  <conditionalFormatting sqref="A68:B68 A72:B72">
    <cfRule type="cellIs" dxfId="1530" priority="3477" operator="equal">
      <formula>"千葉60"</formula>
    </cfRule>
    <cfRule type="cellIs" dxfId="1529" priority="3472" operator="equal">
      <formula>"ねんりん"</formula>
    </cfRule>
    <cfRule type="cellIs" dxfId="1528" priority="3471" operator="equal">
      <formula>"井上"</formula>
    </cfRule>
    <cfRule type="cellIs" dxfId="1527" priority="3470" operator="equal">
      <formula>"審判費"</formula>
    </cfRule>
    <cfRule type="cellIs" dxfId="1526" priority="3474" operator="equal">
      <formula>"千葉50"</formula>
    </cfRule>
    <cfRule type="cellIs" dxfId="1525" priority="3473" operator="equal">
      <formula>"千葉40"</formula>
    </cfRule>
    <cfRule type="cellIs" dxfId="1524" priority="3475" operator="equal">
      <formula>"55千葉"</formula>
    </cfRule>
    <cfRule type="cellIs" dxfId="1523" priority="3476" operator="equal">
      <formula>"千葉6570"</formula>
    </cfRule>
  </conditionalFormatting>
  <conditionalFormatting sqref="A85:B85">
    <cfRule type="cellIs" dxfId="1522" priority="2703" operator="equal">
      <formula>"千葉6570"</formula>
    </cfRule>
    <cfRule type="cellIs" dxfId="1521" priority="2702" operator="equal">
      <formula>"55千葉"</formula>
    </cfRule>
    <cfRule type="cellIs" dxfId="1520" priority="2700" operator="equal">
      <formula>"千葉40"</formula>
    </cfRule>
    <cfRule type="cellIs" dxfId="1519" priority="2701" operator="equal">
      <formula>"千葉50"</formula>
    </cfRule>
    <cfRule type="cellIs" dxfId="1518" priority="2697" operator="equal">
      <formula>"審判費"</formula>
    </cfRule>
    <cfRule type="cellIs" dxfId="1517" priority="2698" operator="equal">
      <formula>"井上"</formula>
    </cfRule>
    <cfRule type="cellIs" dxfId="1516" priority="2704" operator="equal">
      <formula>"千葉60"</formula>
    </cfRule>
    <cfRule type="cellIs" dxfId="1515" priority="2699" operator="equal">
      <formula>"ねんりん"</formula>
    </cfRule>
  </conditionalFormatting>
  <conditionalFormatting sqref="A101:B101 A105:B105">
    <cfRule type="cellIs" dxfId="1514" priority="2036" operator="equal">
      <formula>"審判費"</formula>
    </cfRule>
    <cfRule type="cellIs" dxfId="1513" priority="2037" operator="equal">
      <formula>"井上"</formula>
    </cfRule>
    <cfRule type="cellIs" dxfId="1512" priority="2038" operator="equal">
      <formula>"ねんりん"</formula>
    </cfRule>
    <cfRule type="cellIs" dxfId="1511" priority="2039" operator="equal">
      <formula>"千葉40"</formula>
    </cfRule>
    <cfRule type="cellIs" dxfId="1510" priority="2040" operator="equal">
      <formula>"千葉50"</formula>
    </cfRule>
    <cfRule type="cellIs" dxfId="1509" priority="2041" operator="equal">
      <formula>"55千葉"</formula>
    </cfRule>
    <cfRule type="cellIs" dxfId="1508" priority="2042" operator="equal">
      <formula>"千葉6570"</formula>
    </cfRule>
    <cfRule type="cellIs" dxfId="1507" priority="2043" operator="equal">
      <formula>"千葉60"</formula>
    </cfRule>
  </conditionalFormatting>
  <conditionalFormatting sqref="A119:B119 A123:B123">
    <cfRule type="cellIs" dxfId="1506" priority="1980" operator="equal">
      <formula>"井上"</formula>
    </cfRule>
    <cfRule type="cellIs" dxfId="1505" priority="1979" operator="equal">
      <formula>"審判費"</formula>
    </cfRule>
    <cfRule type="cellIs" dxfId="1504" priority="1986" operator="equal">
      <formula>"千葉60"</formula>
    </cfRule>
    <cfRule type="cellIs" dxfId="1503" priority="1985" operator="equal">
      <formula>"千葉6570"</formula>
    </cfRule>
    <cfRule type="cellIs" dxfId="1502" priority="1984" operator="equal">
      <formula>"55千葉"</formula>
    </cfRule>
    <cfRule type="cellIs" dxfId="1501" priority="1983" operator="equal">
      <formula>"千葉50"</formula>
    </cfRule>
    <cfRule type="cellIs" dxfId="1500" priority="1982" operator="equal">
      <formula>"千葉40"</formula>
    </cfRule>
    <cfRule type="cellIs" dxfId="1499" priority="1981" operator="equal">
      <formula>"ねんりん"</formula>
    </cfRule>
  </conditionalFormatting>
  <conditionalFormatting sqref="A127:B127">
    <cfRule type="cellIs" dxfId="1498" priority="1968" operator="equal">
      <formula>"井上"</formula>
    </cfRule>
    <cfRule type="cellIs" dxfId="1497" priority="1967" operator="equal">
      <formula>"審判費"</formula>
    </cfRule>
    <cfRule type="cellIs" dxfId="1496" priority="1974" operator="equal">
      <formula>"千葉60"</formula>
    </cfRule>
    <cfRule type="cellIs" dxfId="1495" priority="1969" operator="equal">
      <formula>"ねんりん"</formula>
    </cfRule>
    <cfRule type="cellIs" dxfId="1494" priority="1973" operator="equal">
      <formula>"千葉6570"</formula>
    </cfRule>
    <cfRule type="cellIs" dxfId="1493" priority="1972" operator="equal">
      <formula>"55千葉"</formula>
    </cfRule>
    <cfRule type="cellIs" dxfId="1492" priority="1971" operator="equal">
      <formula>"千葉50"</formula>
    </cfRule>
    <cfRule type="cellIs" dxfId="1491" priority="1970" operator="equal">
      <formula>"千葉40"</formula>
    </cfRule>
  </conditionalFormatting>
  <conditionalFormatting sqref="A174:B174">
    <cfRule type="cellIs" dxfId="1490" priority="1671" operator="equal">
      <formula>"鈴木一夫"</formula>
    </cfRule>
  </conditionalFormatting>
  <conditionalFormatting sqref="A176:B176 A180:B180">
    <cfRule type="cellIs" dxfId="1489" priority="1698" operator="equal">
      <formula>"ねんりん"</formula>
    </cfRule>
    <cfRule type="cellIs" dxfId="1488" priority="1703" operator="equal">
      <formula>"千葉60"</formula>
    </cfRule>
    <cfRule type="cellIs" dxfId="1487" priority="1702" operator="equal">
      <formula>"千葉6570"</formula>
    </cfRule>
    <cfRule type="cellIs" dxfId="1486" priority="1701" operator="equal">
      <formula>"55千葉"</formula>
    </cfRule>
    <cfRule type="cellIs" dxfId="1485" priority="1700" operator="equal">
      <formula>"千葉50"</formula>
    </cfRule>
    <cfRule type="cellIs" dxfId="1484" priority="1699" operator="equal">
      <formula>"千葉40"</formula>
    </cfRule>
    <cfRule type="cellIs" dxfId="1483" priority="1697" operator="equal">
      <formula>"井上"</formula>
    </cfRule>
    <cfRule type="cellIs" dxfId="1482" priority="1696" operator="equal">
      <formula>"審判費"</formula>
    </cfRule>
  </conditionalFormatting>
  <conditionalFormatting sqref="A277:B277 A281:B281">
    <cfRule type="cellIs" dxfId="1449" priority="3211" operator="equal">
      <formula>"千葉40"</formula>
    </cfRule>
    <cfRule type="cellIs" dxfId="1448" priority="3210" operator="equal">
      <formula>"ねんりん"</formula>
    </cfRule>
    <cfRule type="cellIs" dxfId="1447" priority="3209" operator="equal">
      <formula>"井上"</formula>
    </cfRule>
    <cfRule type="cellIs" dxfId="1446" priority="3208" operator="equal">
      <formula>"審判費"</formula>
    </cfRule>
    <cfRule type="cellIs" dxfId="1445" priority="3212" operator="equal">
      <formula>"千葉50"</formula>
    </cfRule>
    <cfRule type="cellIs" dxfId="1444" priority="3214" operator="equal">
      <formula>"千葉6570"</formula>
    </cfRule>
    <cfRule type="cellIs" dxfId="1443" priority="3213" operator="equal">
      <formula>"55千葉"</formula>
    </cfRule>
    <cfRule type="cellIs" dxfId="1442" priority="3215" operator="equal">
      <formula>"千葉60"</formula>
    </cfRule>
  </conditionalFormatting>
  <conditionalFormatting sqref="B91">
    <cfRule type="cellIs" dxfId="1441" priority="2600" operator="equal">
      <formula>"鈴木一夫"</formula>
    </cfRule>
    <cfRule type="cellIs" dxfId="1440" priority="2601" operator="equal">
      <formula>"振込み"</formula>
    </cfRule>
  </conditionalFormatting>
  <conditionalFormatting sqref="B95">
    <cfRule type="cellIs" dxfId="1439" priority="2598" operator="equal">
      <formula>"鈴木一夫"</formula>
    </cfRule>
    <cfRule type="cellIs" dxfId="1438" priority="2599" operator="equal">
      <formula>"振込み"</formula>
    </cfRule>
  </conditionalFormatting>
  <conditionalFormatting sqref="B117">
    <cfRule type="cellIs" dxfId="1437" priority="1903" operator="equal">
      <formula>"鈴木一夫"</formula>
    </cfRule>
    <cfRule type="cellIs" dxfId="1436" priority="1904" operator="equal">
      <formula>"振込み"</formula>
    </cfRule>
  </conditionalFormatting>
  <conditionalFormatting sqref="B121">
    <cfRule type="cellIs" dxfId="1435" priority="1901" operator="equal">
      <formula>"鈴木一夫"</formula>
    </cfRule>
    <cfRule type="cellIs" dxfId="1434" priority="1902" operator="equal">
      <formula>"振込み"</formula>
    </cfRule>
  </conditionalFormatting>
  <conditionalFormatting sqref="B174">
    <cfRule type="cellIs" dxfId="1431" priority="1687" operator="equal">
      <formula>"千葉60"</formula>
    </cfRule>
    <cfRule type="cellIs" dxfId="1430" priority="1688" operator="equal">
      <formula>"鈴木一夫"</formula>
    </cfRule>
    <cfRule type="cellIs" dxfId="1429" priority="1689" operator="equal">
      <formula>"振込み"</formula>
    </cfRule>
    <cfRule type="cellIs" dxfId="1428" priority="1690" operator="equal">
      <formula>"鈴木一夫"</formula>
    </cfRule>
    <cfRule type="cellIs" dxfId="1427" priority="1683" operator="equal">
      <formula>"千葉40"</formula>
    </cfRule>
    <cfRule type="cellIs" dxfId="1426" priority="1680" operator="equal">
      <formula>"審判費"</formula>
    </cfRule>
    <cfRule type="cellIs" dxfId="1425" priority="1681" operator="equal">
      <formula>"井上"</formula>
    </cfRule>
    <cfRule type="cellIs" dxfId="1424" priority="1682" operator="equal">
      <formula>"ねんりん"</formula>
    </cfRule>
    <cfRule type="cellIs" dxfId="1423" priority="1684" operator="equal">
      <formula>"千葉50"</formula>
    </cfRule>
    <cfRule type="cellIs" dxfId="1422" priority="1685" operator="equal">
      <formula>"55千葉"</formula>
    </cfRule>
    <cfRule type="cellIs" dxfId="1421" priority="1686" operator="equal">
      <formula>"千葉6570"</formula>
    </cfRule>
  </conditionalFormatting>
  <conditionalFormatting sqref="B194">
    <cfRule type="cellIs" dxfId="1420" priority="1604" operator="equal">
      <formula>"振込み"</formula>
    </cfRule>
    <cfRule type="cellIs" dxfId="1419" priority="1603" operator="equal">
      <formula>"鈴木一夫"</formula>
    </cfRule>
  </conditionalFormatting>
  <conditionalFormatting sqref="B196 B200">
    <cfRule type="cellIs" dxfId="1418" priority="1646" operator="equal">
      <formula>"千葉60"</formula>
    </cfRule>
    <cfRule type="cellIs" dxfId="1417" priority="1644" operator="equal">
      <formula>"55千葉"</formula>
    </cfRule>
    <cfRule type="cellIs" dxfId="1416" priority="1645" operator="equal">
      <formula>"千葉6570"</formula>
    </cfRule>
    <cfRule type="cellIs" dxfId="1415" priority="1643" operator="equal">
      <formula>"千葉50"</formula>
    </cfRule>
    <cfRule type="cellIs" dxfId="1414" priority="1642" operator="equal">
      <formula>"千葉40"</formula>
    </cfRule>
    <cfRule type="cellIs" dxfId="1413" priority="1641" operator="equal">
      <formula>"ねんりん"</formula>
    </cfRule>
    <cfRule type="cellIs" dxfId="1412" priority="1640" operator="equal">
      <formula>"井上"</formula>
    </cfRule>
    <cfRule type="cellIs" dxfId="1411" priority="1639" operator="equal">
      <formula>"審判費"</formula>
    </cfRule>
  </conditionalFormatting>
  <conditionalFormatting sqref="B198">
    <cfRule type="cellIs" dxfId="1410" priority="1606" operator="equal">
      <formula>"振込み"</formula>
    </cfRule>
    <cfRule type="cellIs" dxfId="1409" priority="1605" operator="equal">
      <formula>"鈴木一夫"</formula>
    </cfRule>
  </conditionalFormatting>
  <conditionalFormatting sqref="A140:A151">
    <cfRule type="cellIs" dxfId="1401" priority="1361" operator="equal">
      <formula>"鈴木一夫"</formula>
    </cfRule>
    <cfRule type="cellIs" dxfId="1400" priority="1364" operator="equal">
      <formula>"鈴木一夫"</formula>
    </cfRule>
    <cfRule type="cellIs" dxfId="1399" priority="1365" operator="equal">
      <formula>"振込み"</formula>
    </cfRule>
  </conditionalFormatting>
  <conditionalFormatting sqref="A140:A142">
    <cfRule type="cellIs" dxfId="1398" priority="1366" operator="equal">
      <formula>"鈴木一夫"</formula>
    </cfRule>
  </conditionalFormatting>
  <conditionalFormatting sqref="A140:A141">
    <cfRule type="cellIs" dxfId="1397" priority="1395" operator="equal">
      <formula>"井上"</formula>
    </cfRule>
    <cfRule type="cellIs" dxfId="1396" priority="1396" operator="equal">
      <formula>"振込"</formula>
    </cfRule>
  </conditionalFormatting>
  <conditionalFormatting sqref="A142">
    <cfRule type="cellIs" dxfId="1395" priority="1385" operator="equal">
      <formula>"審判費"</formula>
    </cfRule>
    <cfRule type="cellIs" dxfId="1394" priority="1386" operator="equal">
      <formula>"井上"</formula>
    </cfRule>
    <cfRule type="cellIs" dxfId="1393" priority="1387" operator="equal">
      <formula>"ねんりん"</formula>
    </cfRule>
    <cfRule type="cellIs" dxfId="1392" priority="1388" operator="equal">
      <formula>"千葉40"</formula>
    </cfRule>
    <cfRule type="cellIs" dxfId="1391" priority="1389" operator="equal">
      <formula>"千葉50"</formula>
    </cfRule>
    <cfRule type="cellIs" dxfId="1390" priority="1390" operator="equal">
      <formula>"55千葉"</formula>
    </cfRule>
    <cfRule type="cellIs" dxfId="1389" priority="1391" operator="equal">
      <formula>"千葉6570"</formula>
    </cfRule>
    <cfRule type="cellIs" dxfId="1388" priority="1392" operator="equal">
      <formula>"千葉60"</formula>
    </cfRule>
  </conditionalFormatting>
  <conditionalFormatting sqref="A144">
    <cfRule type="cellIs" dxfId="1387" priority="1397" operator="equal">
      <formula>"鈴木一夫"</formula>
    </cfRule>
    <cfRule type="cellIs" dxfId="1386" priority="1398" operator="equal">
      <formula>"井上"</formula>
    </cfRule>
    <cfRule type="cellIs" dxfId="1385" priority="1399" operator="equal">
      <formula>"振込"</formula>
    </cfRule>
  </conditionalFormatting>
  <conditionalFormatting sqref="A146">
    <cfRule type="cellIs" dxfId="1384" priority="1367" operator="equal">
      <formula>"鈴木一夫"</formula>
    </cfRule>
    <cfRule type="cellIs" dxfId="1383" priority="1368" operator="equal">
      <formula>"審判費"</formula>
    </cfRule>
    <cfRule type="cellIs" dxfId="1382" priority="1369" operator="equal">
      <formula>"井上"</formula>
    </cfRule>
    <cfRule type="cellIs" dxfId="1381" priority="1370" operator="equal">
      <formula>"ねんりん"</formula>
    </cfRule>
    <cfRule type="cellIs" dxfId="1380" priority="1371" operator="equal">
      <formula>"千葉40"</formula>
    </cfRule>
    <cfRule type="cellIs" dxfId="1379" priority="1372" operator="equal">
      <formula>"千葉50"</formula>
    </cfRule>
    <cfRule type="cellIs" dxfId="1378" priority="1373" operator="equal">
      <formula>"55千葉"</formula>
    </cfRule>
    <cfRule type="cellIs" dxfId="1377" priority="1374" operator="equal">
      <formula>"千葉6570"</formula>
    </cfRule>
    <cfRule type="cellIs" dxfId="1376" priority="1375" operator="equal">
      <formula>"千葉60"</formula>
    </cfRule>
  </conditionalFormatting>
  <conditionalFormatting sqref="A148">
    <cfRule type="cellIs" dxfId="1375" priority="1393" operator="equal">
      <formula>"井上"</formula>
    </cfRule>
    <cfRule type="cellIs" dxfId="1374" priority="1394" operator="equal">
      <formula>"振込"</formula>
    </cfRule>
  </conditionalFormatting>
  <conditionalFormatting sqref="A148:A151">
    <cfRule type="cellIs" dxfId="1373" priority="1376" operator="equal">
      <formula>"鈴木一夫"</formula>
    </cfRule>
  </conditionalFormatting>
  <conditionalFormatting sqref="A149:A151">
    <cfRule type="cellIs" dxfId="1372" priority="1377" operator="equal">
      <formula>"審判費"</formula>
    </cfRule>
    <cfRule type="cellIs" dxfId="1371" priority="1378" operator="equal">
      <formula>"井上"</formula>
    </cfRule>
    <cfRule type="cellIs" dxfId="1370" priority="1379" operator="equal">
      <formula>"ねんりん"</formula>
    </cfRule>
    <cfRule type="cellIs" dxfId="1369" priority="1380" operator="equal">
      <formula>"千葉40"</formula>
    </cfRule>
    <cfRule type="cellIs" dxfId="1368" priority="1381" operator="equal">
      <formula>"千葉50"</formula>
    </cfRule>
    <cfRule type="cellIs" dxfId="1367" priority="1382" operator="equal">
      <formula>"55千葉"</formula>
    </cfRule>
    <cfRule type="cellIs" dxfId="1366" priority="1383" operator="equal">
      <formula>"千葉6570"</formula>
    </cfRule>
    <cfRule type="cellIs" dxfId="1365" priority="1384" operator="equal">
      <formula>"千葉60"</formula>
    </cfRule>
  </conditionalFormatting>
  <conditionalFormatting sqref="B145">
    <cfRule type="cellIs" dxfId="1364" priority="1362" operator="equal">
      <formula>"鈴木一夫"</formula>
    </cfRule>
    <cfRule type="cellIs" dxfId="1363" priority="1363" operator="equal">
      <formula>"振込み"</formula>
    </cfRule>
  </conditionalFormatting>
  <conditionalFormatting sqref="A205:A209">
    <cfRule type="cellIs" dxfId="1362" priority="1256" operator="equal">
      <formula>"振込み"</formula>
    </cfRule>
  </conditionalFormatting>
  <conditionalFormatting sqref="A205:A208">
    <cfRule type="cellIs" dxfId="1361" priority="1242" operator="equal">
      <formula>"鈴木一夫"</formula>
    </cfRule>
  </conditionalFormatting>
  <conditionalFormatting sqref="A205:A208">
    <cfRule type="cellIs" dxfId="1360" priority="1255" operator="equal">
      <formula>"鈴木一夫"</formula>
    </cfRule>
  </conditionalFormatting>
  <conditionalFormatting sqref="A205">
    <cfRule type="cellIs" dxfId="1359" priority="1252" operator="equal">
      <formula>"井上"</formula>
    </cfRule>
    <cfRule type="cellIs" dxfId="1358" priority="1253" operator="equal">
      <formula>"鈴木一夫"</formula>
    </cfRule>
    <cfRule type="cellIs" dxfId="1357" priority="1254" operator="equal">
      <formula>"振込"</formula>
    </cfRule>
  </conditionalFormatting>
  <conditionalFormatting sqref="A207">
    <cfRule type="cellIs" dxfId="1356" priority="1243" operator="equal">
      <formula>"鈴木一夫"</formula>
    </cfRule>
    <cfRule type="cellIs" dxfId="1355" priority="1244" operator="equal">
      <formula>"審判費"</formula>
    </cfRule>
    <cfRule type="cellIs" dxfId="1354" priority="1245" operator="equal">
      <formula>"井上"</formula>
    </cfRule>
    <cfRule type="cellIs" dxfId="1353" priority="1246" operator="equal">
      <formula>"ねんりん"</formula>
    </cfRule>
    <cfRule type="cellIs" dxfId="1352" priority="1247" operator="equal">
      <formula>"千葉40"</formula>
    </cfRule>
    <cfRule type="cellIs" dxfId="1351" priority="1248" operator="equal">
      <formula>"千葉50"</formula>
    </cfRule>
    <cfRule type="cellIs" dxfId="1350" priority="1249" operator="equal">
      <formula>"55千葉"</formula>
    </cfRule>
    <cfRule type="cellIs" dxfId="1349" priority="1250" operator="equal">
      <formula>"千葉6570"</formula>
    </cfRule>
    <cfRule type="cellIs" dxfId="1348" priority="1251" operator="equal">
      <formula>"千葉60"</formula>
    </cfRule>
  </conditionalFormatting>
  <conditionalFormatting sqref="A209">
    <cfRule type="cellIs" dxfId="1347" priority="1350" operator="equal">
      <formula>"井上"</formula>
    </cfRule>
    <cfRule type="cellIs" dxfId="1346" priority="1351" operator="equal">
      <formula>"振込"</formula>
    </cfRule>
    <cfRule type="cellIs" dxfId="1345" priority="1352" operator="equal">
      <formula>"鈴木一夫"</formula>
    </cfRule>
  </conditionalFormatting>
  <conditionalFormatting sqref="A211">
    <cfRule type="cellIs" dxfId="1344" priority="1230" operator="equal">
      <formula>"鈴木一夫"</formula>
    </cfRule>
    <cfRule type="cellIs" dxfId="1343" priority="1232" operator="equal">
      <formula>"審判費"</formula>
    </cfRule>
    <cfRule type="cellIs" dxfId="1342" priority="1233" operator="equal">
      <formula>"井上"</formula>
    </cfRule>
    <cfRule type="cellIs" dxfId="1341" priority="1234" operator="equal">
      <formula>"ねんりん"</formula>
    </cfRule>
    <cfRule type="cellIs" dxfId="1340" priority="1235" operator="equal">
      <formula>"千葉40"</formula>
    </cfRule>
    <cfRule type="cellIs" dxfId="1339" priority="1236" operator="equal">
      <formula>"千葉50"</formula>
    </cfRule>
    <cfRule type="cellIs" dxfId="1338" priority="1237" operator="equal">
      <formula>"55千葉"</formula>
    </cfRule>
    <cfRule type="cellIs" dxfId="1337" priority="1238" operator="equal">
      <formula>"千葉6570"</formula>
    </cfRule>
    <cfRule type="cellIs" dxfId="1336" priority="1239" operator="equal">
      <formula>"千葉60"</formula>
    </cfRule>
    <cfRule type="cellIs" dxfId="1335" priority="1240" operator="equal">
      <formula>"鈴木一夫"</formula>
    </cfRule>
    <cfRule type="cellIs" dxfId="1334" priority="1241" operator="equal">
      <formula>"振込み"</formula>
    </cfRule>
  </conditionalFormatting>
  <conditionalFormatting sqref="A211:A213">
    <cfRule type="cellIs" dxfId="1333" priority="1231" operator="equal">
      <formula>"鈴木一夫"</formula>
    </cfRule>
  </conditionalFormatting>
  <conditionalFormatting sqref="A213">
    <cfRule type="cellIs" dxfId="1332" priority="1347" operator="equal">
      <formula>"井上"</formula>
    </cfRule>
    <cfRule type="cellIs" dxfId="1331" priority="1348" operator="equal">
      <formula>"振込み"</formula>
    </cfRule>
    <cfRule type="cellIs" dxfId="1330" priority="1349" operator="equal">
      <formula>"振込"</formula>
    </cfRule>
  </conditionalFormatting>
  <conditionalFormatting sqref="A215">
    <cfRule type="cellIs" dxfId="1329" priority="1218" operator="equal">
      <formula>"鈴木一夫"</formula>
    </cfRule>
    <cfRule type="cellIs" dxfId="1328" priority="1220" operator="equal">
      <formula>"審判費"</formula>
    </cfRule>
    <cfRule type="cellIs" dxfId="1327" priority="1221" operator="equal">
      <formula>"井上"</formula>
    </cfRule>
    <cfRule type="cellIs" dxfId="1326" priority="1222" operator="equal">
      <formula>"ねんりん"</formula>
    </cfRule>
    <cfRule type="cellIs" dxfId="1325" priority="1223" operator="equal">
      <formula>"千葉40"</formula>
    </cfRule>
    <cfRule type="cellIs" dxfId="1324" priority="1224" operator="equal">
      <formula>"千葉50"</formula>
    </cfRule>
    <cfRule type="cellIs" dxfId="1323" priority="1225" operator="equal">
      <formula>"55千葉"</formula>
    </cfRule>
    <cfRule type="cellIs" dxfId="1322" priority="1226" operator="equal">
      <formula>"千葉6570"</formula>
    </cfRule>
    <cfRule type="cellIs" dxfId="1321" priority="1227" operator="equal">
      <formula>"千葉60"</formula>
    </cfRule>
    <cfRule type="cellIs" dxfId="1320" priority="1228" operator="equal">
      <formula>"鈴木一夫"</formula>
    </cfRule>
    <cfRule type="cellIs" dxfId="1319" priority="1229" operator="equal">
      <formula>"振込み"</formula>
    </cfRule>
  </conditionalFormatting>
  <conditionalFormatting sqref="A215:A217">
    <cfRule type="cellIs" dxfId="1318" priority="1219" operator="equal">
      <formula>"鈴木一夫"</formula>
    </cfRule>
  </conditionalFormatting>
  <conditionalFormatting sqref="A217">
    <cfRule type="cellIs" dxfId="1317" priority="1344" operator="equal">
      <formula>"井上"</formula>
    </cfRule>
    <cfRule type="cellIs" dxfId="1316" priority="1345" operator="equal">
      <formula>"振込み"</formula>
    </cfRule>
    <cfRule type="cellIs" dxfId="1315" priority="1346" operator="equal">
      <formula>"振込"</formula>
    </cfRule>
  </conditionalFormatting>
  <conditionalFormatting sqref="A219">
    <cfRule type="cellIs" dxfId="1314" priority="1110" operator="equal">
      <formula>"鈴木一夫"</formula>
    </cfRule>
    <cfRule type="cellIs" dxfId="1313" priority="1111" operator="equal">
      <formula>"鈴木一夫"</formula>
    </cfRule>
    <cfRule type="cellIs" dxfId="1312" priority="1112" operator="equal">
      <formula>"審判費"</formula>
    </cfRule>
    <cfRule type="cellIs" dxfId="1311" priority="1113" operator="equal">
      <formula>"井上"</formula>
    </cfRule>
    <cfRule type="cellIs" dxfId="1310" priority="1114" operator="equal">
      <formula>"ねんりん"</formula>
    </cfRule>
    <cfRule type="cellIs" dxfId="1309" priority="1115" operator="equal">
      <formula>"千葉40"</formula>
    </cfRule>
    <cfRule type="cellIs" dxfId="1308" priority="1116" operator="equal">
      <formula>"千葉50"</formula>
    </cfRule>
    <cfRule type="cellIs" dxfId="1307" priority="1117" operator="equal">
      <formula>"55千葉"</formula>
    </cfRule>
    <cfRule type="cellIs" dxfId="1306" priority="1118" operator="equal">
      <formula>"千葉6570"</formula>
    </cfRule>
    <cfRule type="cellIs" dxfId="1305" priority="1119" operator="equal">
      <formula>"千葉60"</formula>
    </cfRule>
    <cfRule type="cellIs" dxfId="1304" priority="1120" operator="equal">
      <formula>"鈴木一夫"</formula>
    </cfRule>
    <cfRule type="cellIs" dxfId="1303" priority="1121" operator="equal">
      <formula>"振込み"</formula>
    </cfRule>
  </conditionalFormatting>
  <conditionalFormatting sqref="A221">
    <cfRule type="cellIs" dxfId="1302" priority="1341" operator="equal">
      <formula>"井上"</formula>
    </cfRule>
    <cfRule type="cellIs" dxfId="1301" priority="1342" operator="equal">
      <formula>"振込み"</formula>
    </cfRule>
    <cfRule type="cellIs" dxfId="1300" priority="1343" operator="equal">
      <formula>"振込"</formula>
    </cfRule>
  </conditionalFormatting>
  <conditionalFormatting sqref="A221:A226 A228">
    <cfRule type="cellIs" dxfId="1299" priority="1329" operator="equal">
      <formula>"鈴木一夫"</formula>
    </cfRule>
  </conditionalFormatting>
  <conditionalFormatting sqref="A222:A225">
    <cfRule type="cellIs" dxfId="1298" priority="1100" operator="equal">
      <formula>"審判費"</formula>
    </cfRule>
    <cfRule type="cellIs" dxfId="1297" priority="1101" operator="equal">
      <formula>"井上"</formula>
    </cfRule>
    <cfRule type="cellIs" dxfId="1296" priority="1102" operator="equal">
      <formula>"ねんりん"</formula>
    </cfRule>
    <cfRule type="cellIs" dxfId="1295" priority="1103" operator="equal">
      <formula>"千葉40"</formula>
    </cfRule>
    <cfRule type="cellIs" dxfId="1294" priority="1104" operator="equal">
      <formula>"千葉50"</formula>
    </cfRule>
    <cfRule type="cellIs" dxfId="1293" priority="1105" operator="equal">
      <formula>"55千葉"</formula>
    </cfRule>
    <cfRule type="cellIs" dxfId="1292" priority="1106" operator="equal">
      <formula>"千葉6570"</formula>
    </cfRule>
    <cfRule type="cellIs" dxfId="1291" priority="1107" operator="equal">
      <formula>"千葉60"</formula>
    </cfRule>
  </conditionalFormatting>
  <conditionalFormatting sqref="A223">
    <cfRule type="cellIs" dxfId="1290" priority="1099" operator="equal">
      <formula>"鈴木一夫"</formula>
    </cfRule>
    <cfRule type="cellIs" dxfId="1289" priority="1108" operator="equal">
      <formula>"鈴木一夫"</formula>
    </cfRule>
    <cfRule type="cellIs" dxfId="1288" priority="1109" operator="equal">
      <formula>"振込み"</formula>
    </cfRule>
  </conditionalFormatting>
  <conditionalFormatting sqref="A226">
    <cfRule type="cellIs" dxfId="1287" priority="1338" operator="equal">
      <formula>"井上"</formula>
    </cfRule>
    <cfRule type="cellIs" dxfId="1286" priority="1339" operator="equal">
      <formula>"振込み"</formula>
    </cfRule>
    <cfRule type="cellIs" dxfId="1285" priority="1340" operator="equal">
      <formula>"振込"</formula>
    </cfRule>
  </conditionalFormatting>
  <conditionalFormatting sqref="A228">
    <cfRule type="cellIs" dxfId="1284" priority="1330" operator="equal">
      <formula>"審判費"</formula>
    </cfRule>
    <cfRule type="cellIs" dxfId="1283" priority="1331" operator="equal">
      <formula>"井上"</formula>
    </cfRule>
    <cfRule type="cellIs" dxfId="1282" priority="1332" operator="equal">
      <formula>"ねんりん"</formula>
    </cfRule>
    <cfRule type="cellIs" dxfId="1281" priority="1333" operator="equal">
      <formula>"千葉40"</formula>
    </cfRule>
    <cfRule type="cellIs" dxfId="1280" priority="1334" operator="equal">
      <formula>"千葉50"</formula>
    </cfRule>
    <cfRule type="cellIs" dxfId="1279" priority="1335" operator="equal">
      <formula>"55千葉"</formula>
    </cfRule>
    <cfRule type="cellIs" dxfId="1278" priority="1336" operator="equal">
      <formula>"千葉6570"</formula>
    </cfRule>
    <cfRule type="cellIs" dxfId="1277" priority="1337" operator="equal">
      <formula>"千葉60"</formula>
    </cfRule>
  </conditionalFormatting>
  <conditionalFormatting sqref="A230">
    <cfRule type="cellIs" dxfId="1276" priority="1325" operator="equal">
      <formula>"鈴木一夫"</formula>
    </cfRule>
    <cfRule type="cellIs" dxfId="1275" priority="1326" operator="equal">
      <formula>"井上"</formula>
    </cfRule>
    <cfRule type="cellIs" dxfId="1274" priority="1327" operator="equal">
      <formula>"振込み"</formula>
    </cfRule>
    <cfRule type="cellIs" dxfId="1273" priority="1328" operator="equal">
      <formula>"振込"</formula>
    </cfRule>
  </conditionalFormatting>
  <conditionalFormatting sqref="A232">
    <cfRule type="cellIs" dxfId="1272" priority="1257" operator="equal">
      <formula>"鈴木一夫"</formula>
    </cfRule>
    <cfRule type="cellIs" dxfId="1271" priority="1258" operator="equal">
      <formula>"審判費"</formula>
    </cfRule>
    <cfRule type="cellIs" dxfId="1270" priority="1259" operator="equal">
      <formula>"井上"</formula>
    </cfRule>
    <cfRule type="cellIs" dxfId="1269" priority="1260" operator="equal">
      <formula>"ねんりん"</formula>
    </cfRule>
    <cfRule type="cellIs" dxfId="1268" priority="1261" operator="equal">
      <formula>"千葉40"</formula>
    </cfRule>
    <cfRule type="cellIs" dxfId="1267" priority="1262" operator="equal">
      <formula>"千葉50"</formula>
    </cfRule>
    <cfRule type="cellIs" dxfId="1266" priority="1263" operator="equal">
      <formula>"55千葉"</formula>
    </cfRule>
    <cfRule type="cellIs" dxfId="1265" priority="1264" operator="equal">
      <formula>"千葉6570"</formula>
    </cfRule>
    <cfRule type="cellIs" dxfId="1264" priority="1265" operator="equal">
      <formula>"千葉60"</formula>
    </cfRule>
  </conditionalFormatting>
  <conditionalFormatting sqref="A234">
    <cfRule type="cellIs" dxfId="1263" priority="1299" operator="equal">
      <formula>"井上"</formula>
    </cfRule>
    <cfRule type="cellIs" dxfId="1262" priority="1300" operator="equal">
      <formula>"振込み"</formula>
    </cfRule>
    <cfRule type="cellIs" dxfId="1261" priority="1301" operator="equal">
      <formula>"振込"</formula>
    </cfRule>
    <cfRule type="cellIs" dxfId="1260" priority="1302" operator="equal">
      <formula>"鈴木一夫"</formula>
    </cfRule>
  </conditionalFormatting>
  <conditionalFormatting sqref="A236">
    <cfRule type="cellIs" dxfId="1259" priority="1206" operator="equal">
      <formula>"鈴木一夫"</formula>
    </cfRule>
    <cfRule type="cellIs" dxfId="1258" priority="1208" operator="equal">
      <formula>"審判費"</formula>
    </cfRule>
    <cfRule type="cellIs" dxfId="1257" priority="1209" operator="equal">
      <formula>"井上"</formula>
    </cfRule>
    <cfRule type="cellIs" dxfId="1256" priority="1210" operator="equal">
      <formula>"ねんりん"</formula>
    </cfRule>
    <cfRule type="cellIs" dxfId="1255" priority="1211" operator="equal">
      <formula>"千葉40"</formula>
    </cfRule>
    <cfRule type="cellIs" dxfId="1254" priority="1212" operator="equal">
      <formula>"千葉50"</formula>
    </cfRule>
    <cfRule type="cellIs" dxfId="1253" priority="1213" operator="equal">
      <formula>"55千葉"</formula>
    </cfRule>
    <cfRule type="cellIs" dxfId="1252" priority="1214" operator="equal">
      <formula>"千葉6570"</formula>
    </cfRule>
    <cfRule type="cellIs" dxfId="1251" priority="1215" operator="equal">
      <formula>"千葉60"</formula>
    </cfRule>
    <cfRule type="cellIs" dxfId="1250" priority="1216" operator="equal">
      <formula>"鈴木一夫"</formula>
    </cfRule>
    <cfRule type="cellIs" dxfId="1249" priority="1217" operator="equal">
      <formula>"振込み"</formula>
    </cfRule>
  </conditionalFormatting>
  <conditionalFormatting sqref="A236:A238">
    <cfRule type="cellIs" dxfId="1248" priority="1207" operator="equal">
      <formula>"鈴木一夫"</formula>
    </cfRule>
  </conditionalFormatting>
  <conditionalFormatting sqref="A238">
    <cfRule type="cellIs" dxfId="1247" priority="1314" operator="equal">
      <formula>"井上"</formula>
    </cfRule>
    <cfRule type="cellIs" dxfId="1246" priority="1315" operator="equal">
      <formula>"振込み"</formula>
    </cfRule>
    <cfRule type="cellIs" dxfId="1245" priority="1316" operator="equal">
      <formula>"振込"</formula>
    </cfRule>
  </conditionalFormatting>
  <conditionalFormatting sqref="A240">
    <cfRule type="cellIs" dxfId="1244" priority="1194" operator="equal">
      <formula>"鈴木一夫"</formula>
    </cfRule>
    <cfRule type="cellIs" dxfId="1243" priority="1196" operator="equal">
      <formula>"審判費"</formula>
    </cfRule>
    <cfRule type="cellIs" dxfId="1242" priority="1197" operator="equal">
      <formula>"井上"</formula>
    </cfRule>
    <cfRule type="cellIs" dxfId="1241" priority="1198" operator="equal">
      <formula>"ねんりん"</formula>
    </cfRule>
    <cfRule type="cellIs" dxfId="1240" priority="1199" operator="equal">
      <formula>"千葉40"</formula>
    </cfRule>
    <cfRule type="cellIs" dxfId="1239" priority="1200" operator="equal">
      <formula>"千葉50"</formula>
    </cfRule>
    <cfRule type="cellIs" dxfId="1238" priority="1201" operator="equal">
      <formula>"55千葉"</formula>
    </cfRule>
    <cfRule type="cellIs" dxfId="1237" priority="1202" operator="equal">
      <formula>"千葉6570"</formula>
    </cfRule>
    <cfRule type="cellIs" dxfId="1236" priority="1203" operator="equal">
      <formula>"千葉60"</formula>
    </cfRule>
    <cfRule type="cellIs" dxfId="1235" priority="1204" operator="equal">
      <formula>"鈴木一夫"</formula>
    </cfRule>
    <cfRule type="cellIs" dxfId="1234" priority="1205" operator="equal">
      <formula>"振込み"</formula>
    </cfRule>
  </conditionalFormatting>
  <conditionalFormatting sqref="A240:A242">
    <cfRule type="cellIs" dxfId="1233" priority="1195" operator="equal">
      <formula>"鈴木一夫"</formula>
    </cfRule>
  </conditionalFormatting>
  <conditionalFormatting sqref="A242">
    <cfRule type="cellIs" dxfId="1232" priority="1296" operator="equal">
      <formula>"井上"</formula>
    </cfRule>
    <cfRule type="cellIs" dxfId="1231" priority="1297" operator="equal">
      <formula>"振込み"</formula>
    </cfRule>
    <cfRule type="cellIs" dxfId="1230" priority="1298" operator="equal">
      <formula>"振込"</formula>
    </cfRule>
  </conditionalFormatting>
  <conditionalFormatting sqref="A244">
    <cfRule type="cellIs" dxfId="1229" priority="1134" operator="equal">
      <formula>"鈴木一夫"</formula>
    </cfRule>
    <cfRule type="cellIs" dxfId="1228" priority="1135" operator="equal">
      <formula>"鈴木一夫"</formula>
    </cfRule>
    <cfRule type="cellIs" dxfId="1227" priority="1136" operator="equal">
      <formula>"審判費"</formula>
    </cfRule>
    <cfRule type="cellIs" dxfId="1226" priority="1137" operator="equal">
      <formula>"井上"</formula>
    </cfRule>
    <cfRule type="cellIs" dxfId="1225" priority="1138" operator="equal">
      <formula>"ねんりん"</formula>
    </cfRule>
    <cfRule type="cellIs" dxfId="1224" priority="1139" operator="equal">
      <formula>"千葉40"</formula>
    </cfRule>
    <cfRule type="cellIs" dxfId="1223" priority="1140" operator="equal">
      <formula>"千葉50"</formula>
    </cfRule>
    <cfRule type="cellIs" dxfId="1222" priority="1141" operator="equal">
      <formula>"55千葉"</formula>
    </cfRule>
    <cfRule type="cellIs" dxfId="1221" priority="1142" operator="equal">
      <formula>"千葉6570"</formula>
    </cfRule>
    <cfRule type="cellIs" dxfId="1220" priority="1143" operator="equal">
      <formula>"千葉60"</formula>
    </cfRule>
    <cfRule type="cellIs" dxfId="1219" priority="1144" operator="equal">
      <formula>"鈴木一夫"</formula>
    </cfRule>
    <cfRule type="cellIs" dxfId="1218" priority="1145" operator="equal">
      <formula>"振込み"</formula>
    </cfRule>
  </conditionalFormatting>
  <conditionalFormatting sqref="A246:A247">
    <cfRule type="cellIs" dxfId="1217" priority="1294" operator="equal">
      <formula>"井上"</formula>
    </cfRule>
    <cfRule type="cellIs" dxfId="1216" priority="1295" operator="equal">
      <formula>"振込"</formula>
    </cfRule>
  </conditionalFormatting>
  <conditionalFormatting sqref="A246:A248">
    <cfRule type="cellIs" dxfId="1215" priority="1123" operator="equal">
      <formula>"鈴木一夫"</formula>
    </cfRule>
    <cfRule type="cellIs" dxfId="1214" priority="1133" operator="equal">
      <formula>"振込み"</formula>
    </cfRule>
  </conditionalFormatting>
  <conditionalFormatting sqref="A248">
    <cfRule type="cellIs" dxfId="1213" priority="1122" operator="equal">
      <formula>"鈴木一夫"</formula>
    </cfRule>
    <cfRule type="cellIs" dxfId="1212" priority="1124" operator="equal">
      <formula>"審判費"</formula>
    </cfRule>
    <cfRule type="cellIs" dxfId="1211" priority="1125" operator="equal">
      <formula>"井上"</formula>
    </cfRule>
    <cfRule type="cellIs" dxfId="1210" priority="1126" operator="equal">
      <formula>"ねんりん"</formula>
    </cfRule>
    <cfRule type="cellIs" dxfId="1209" priority="1127" operator="equal">
      <formula>"千葉40"</formula>
    </cfRule>
    <cfRule type="cellIs" dxfId="1208" priority="1128" operator="equal">
      <formula>"千葉50"</formula>
    </cfRule>
    <cfRule type="cellIs" dxfId="1207" priority="1129" operator="equal">
      <formula>"55千葉"</formula>
    </cfRule>
    <cfRule type="cellIs" dxfId="1206" priority="1130" operator="equal">
      <formula>"千葉6570"</formula>
    </cfRule>
    <cfRule type="cellIs" dxfId="1205" priority="1131" operator="equal">
      <formula>"千葉60"</formula>
    </cfRule>
    <cfRule type="cellIs" dxfId="1204" priority="1132" operator="equal">
      <formula>"鈴木一夫"</formula>
    </cfRule>
  </conditionalFormatting>
  <conditionalFormatting sqref="A250">
    <cfRule type="cellIs" dxfId="1203" priority="1282" operator="equal">
      <formula>"井上"</formula>
    </cfRule>
    <cfRule type="cellIs" dxfId="1202" priority="1283" operator="equal">
      <formula>"振込み"</formula>
    </cfRule>
    <cfRule type="cellIs" dxfId="1201" priority="1284" operator="equal">
      <formula>"振込"</formula>
    </cfRule>
    <cfRule type="cellIs" dxfId="1200" priority="1285" operator="equal">
      <formula>"鈴木一夫"</formula>
    </cfRule>
  </conditionalFormatting>
  <conditionalFormatting sqref="A252">
    <cfRule type="cellIs" dxfId="1199" priority="1274" operator="equal">
      <formula>"審判費"</formula>
    </cfRule>
    <cfRule type="cellIs" dxfId="1198" priority="1275" operator="equal">
      <formula>"井上"</formula>
    </cfRule>
    <cfRule type="cellIs" dxfId="1197" priority="1276" operator="equal">
      <formula>"ねんりん"</formula>
    </cfRule>
    <cfRule type="cellIs" dxfId="1196" priority="1277" operator="equal">
      <formula>"千葉40"</formula>
    </cfRule>
    <cfRule type="cellIs" dxfId="1195" priority="1278" operator="equal">
      <formula>"千葉50"</formula>
    </cfRule>
    <cfRule type="cellIs" dxfId="1194" priority="1279" operator="equal">
      <formula>"55千葉"</formula>
    </cfRule>
    <cfRule type="cellIs" dxfId="1193" priority="1280" operator="equal">
      <formula>"千葉6570"</formula>
    </cfRule>
    <cfRule type="cellIs" dxfId="1192" priority="1281" operator="equal">
      <formula>"千葉60"</formula>
    </cfRule>
  </conditionalFormatting>
  <conditionalFormatting sqref="A252:A254">
    <cfRule type="cellIs" dxfId="1191" priority="1273" operator="equal">
      <formula>"鈴木一夫"</formula>
    </cfRule>
  </conditionalFormatting>
  <conditionalFormatting sqref="A254">
    <cfRule type="cellIs" dxfId="1190" priority="1311" operator="equal">
      <formula>"井上"</formula>
    </cfRule>
    <cfRule type="cellIs" dxfId="1189" priority="1312" operator="equal">
      <formula>"振込み"</formula>
    </cfRule>
    <cfRule type="cellIs" dxfId="1188" priority="1313" operator="equal">
      <formula>"振込"</formula>
    </cfRule>
  </conditionalFormatting>
  <conditionalFormatting sqref="A256">
    <cfRule type="cellIs" dxfId="1187" priority="1146" operator="equal">
      <formula>"鈴木一夫"</formula>
    </cfRule>
    <cfRule type="cellIs" dxfId="1186" priority="1147" operator="equal">
      <formula>"鈴木一夫"</formula>
    </cfRule>
    <cfRule type="cellIs" dxfId="1185" priority="1148" operator="equal">
      <formula>"審判費"</formula>
    </cfRule>
    <cfRule type="cellIs" dxfId="1184" priority="1149" operator="equal">
      <formula>"井上"</formula>
    </cfRule>
    <cfRule type="cellIs" dxfId="1183" priority="1150" operator="equal">
      <formula>"ねんりん"</formula>
    </cfRule>
    <cfRule type="cellIs" dxfId="1182" priority="1151" operator="equal">
      <formula>"千葉40"</formula>
    </cfRule>
    <cfRule type="cellIs" dxfId="1181" priority="1152" operator="equal">
      <formula>"千葉50"</formula>
    </cfRule>
    <cfRule type="cellIs" dxfId="1180" priority="1153" operator="equal">
      <formula>"55千葉"</formula>
    </cfRule>
    <cfRule type="cellIs" dxfId="1179" priority="1154" operator="equal">
      <formula>"千葉6570"</formula>
    </cfRule>
    <cfRule type="cellIs" dxfId="1178" priority="1155" operator="equal">
      <formula>"千葉60"</formula>
    </cfRule>
    <cfRule type="cellIs" dxfId="1177" priority="1156" operator="equal">
      <formula>"鈴木一夫"</formula>
    </cfRule>
    <cfRule type="cellIs" dxfId="1176" priority="1157" operator="equal">
      <formula>"振込み"</formula>
    </cfRule>
  </conditionalFormatting>
  <conditionalFormatting sqref="A258">
    <cfRule type="cellIs" dxfId="1175" priority="1270" operator="equal">
      <formula>"井上"</formula>
    </cfRule>
    <cfRule type="cellIs" dxfId="1174" priority="1271" operator="equal">
      <formula>"振込み"</formula>
    </cfRule>
    <cfRule type="cellIs" dxfId="1173" priority="1272" operator="equal">
      <formula>"振込"</formula>
    </cfRule>
  </conditionalFormatting>
  <conditionalFormatting sqref="A258:A263">
    <cfRule type="cellIs" dxfId="1172" priority="1183" operator="equal">
      <formula>"鈴木一夫"</formula>
    </cfRule>
  </conditionalFormatting>
  <conditionalFormatting sqref="A259:A261">
    <cfRule type="cellIs" dxfId="1171" priority="1184" operator="equal">
      <formula>"審判費"</formula>
    </cfRule>
    <cfRule type="cellIs" dxfId="1170" priority="1185" operator="equal">
      <formula>"井上"</formula>
    </cfRule>
    <cfRule type="cellIs" dxfId="1169" priority="1186" operator="equal">
      <formula>"ねんりん"</formula>
    </cfRule>
    <cfRule type="cellIs" dxfId="1168" priority="1187" operator="equal">
      <formula>"千葉40"</formula>
    </cfRule>
    <cfRule type="cellIs" dxfId="1167" priority="1188" operator="equal">
      <formula>"千葉50"</formula>
    </cfRule>
    <cfRule type="cellIs" dxfId="1166" priority="1189" operator="equal">
      <formula>"55千葉"</formula>
    </cfRule>
    <cfRule type="cellIs" dxfId="1165" priority="1190" operator="equal">
      <formula>"千葉6570"</formula>
    </cfRule>
    <cfRule type="cellIs" dxfId="1164" priority="1191" operator="equal">
      <formula>"千葉60"</formula>
    </cfRule>
  </conditionalFormatting>
  <conditionalFormatting sqref="A260">
    <cfRule type="cellIs" dxfId="1163" priority="1182" operator="equal">
      <formula>"鈴木一夫"</formula>
    </cfRule>
    <cfRule type="cellIs" dxfId="1162" priority="1192" operator="equal">
      <formula>"鈴木一夫"</formula>
    </cfRule>
    <cfRule type="cellIs" dxfId="1161" priority="1193" operator="equal">
      <formula>"振込み"</formula>
    </cfRule>
  </conditionalFormatting>
  <conditionalFormatting sqref="A262:A263">
    <cfRule type="cellIs" dxfId="1160" priority="1268" operator="equal">
      <formula>"井上"</formula>
    </cfRule>
    <cfRule type="cellIs" dxfId="1159" priority="1269" operator="equal">
      <formula>"振込"</formula>
    </cfRule>
  </conditionalFormatting>
  <conditionalFormatting sqref="A262:A264">
    <cfRule type="cellIs" dxfId="1158" priority="1181" operator="equal">
      <formula>"振込み"</formula>
    </cfRule>
  </conditionalFormatting>
  <conditionalFormatting sqref="A264">
    <cfRule type="cellIs" dxfId="1157" priority="1170" operator="equal">
      <formula>"鈴木一夫"</formula>
    </cfRule>
    <cfRule type="cellIs" dxfId="1156" priority="1171" operator="equal">
      <formula>"鈴木一夫"</formula>
    </cfRule>
    <cfRule type="cellIs" dxfId="1155" priority="1172" operator="equal">
      <formula>"審判費"</formula>
    </cfRule>
    <cfRule type="cellIs" dxfId="1154" priority="1173" operator="equal">
      <formula>"井上"</formula>
    </cfRule>
    <cfRule type="cellIs" dxfId="1153" priority="1174" operator="equal">
      <formula>"ねんりん"</formula>
    </cfRule>
    <cfRule type="cellIs" dxfId="1152" priority="1175" operator="equal">
      <formula>"千葉40"</formula>
    </cfRule>
    <cfRule type="cellIs" dxfId="1151" priority="1176" operator="equal">
      <formula>"千葉50"</formula>
    </cfRule>
    <cfRule type="cellIs" dxfId="1150" priority="1177" operator="equal">
      <formula>"55千葉"</formula>
    </cfRule>
    <cfRule type="cellIs" dxfId="1149" priority="1178" operator="equal">
      <formula>"千葉6570"</formula>
    </cfRule>
    <cfRule type="cellIs" dxfId="1148" priority="1179" operator="equal">
      <formula>"千葉60"</formula>
    </cfRule>
    <cfRule type="cellIs" dxfId="1147" priority="1180" operator="equal">
      <formula>"鈴木一夫"</formula>
    </cfRule>
  </conditionalFormatting>
  <conditionalFormatting sqref="A266:A267">
    <cfRule type="cellIs" dxfId="1146" priority="1266" operator="equal">
      <formula>"井上"</formula>
    </cfRule>
    <cfRule type="cellIs" dxfId="1145" priority="1267" operator="equal">
      <formula>"振込"</formula>
    </cfRule>
  </conditionalFormatting>
  <conditionalFormatting sqref="A266:A268">
    <cfRule type="cellIs" dxfId="1144" priority="1159" operator="equal">
      <formula>"鈴木一夫"</formula>
    </cfRule>
    <cfRule type="cellIs" dxfId="1143" priority="1169" operator="equal">
      <formula>"振込み"</formula>
    </cfRule>
  </conditionalFormatting>
  <conditionalFormatting sqref="A268">
    <cfRule type="cellIs" dxfId="1142" priority="1158" operator="equal">
      <formula>"鈴木一夫"</formula>
    </cfRule>
    <cfRule type="cellIs" dxfId="1141" priority="1160" operator="equal">
      <formula>"審判費"</formula>
    </cfRule>
    <cfRule type="cellIs" dxfId="1140" priority="1161" operator="equal">
      <formula>"井上"</formula>
    </cfRule>
    <cfRule type="cellIs" dxfId="1139" priority="1162" operator="equal">
      <formula>"ねんりん"</formula>
    </cfRule>
    <cfRule type="cellIs" dxfId="1138" priority="1163" operator="equal">
      <formula>"千葉40"</formula>
    </cfRule>
    <cfRule type="cellIs" dxfId="1137" priority="1164" operator="equal">
      <formula>"千葉50"</formula>
    </cfRule>
    <cfRule type="cellIs" dxfId="1136" priority="1165" operator="equal">
      <formula>"55千葉"</formula>
    </cfRule>
    <cfRule type="cellIs" dxfId="1135" priority="1166" operator="equal">
      <formula>"千葉6570"</formula>
    </cfRule>
    <cfRule type="cellIs" dxfId="1134" priority="1167" operator="equal">
      <formula>"千葉60"</formula>
    </cfRule>
    <cfRule type="cellIs" dxfId="1133" priority="1168" operator="equal">
      <formula>"鈴木一夫"</formula>
    </cfRule>
  </conditionalFormatting>
  <conditionalFormatting sqref="A212:B212 A216:B216">
    <cfRule type="cellIs" dxfId="1132" priority="1353" operator="equal">
      <formula>"審判費"</formula>
    </cfRule>
    <cfRule type="cellIs" dxfId="1131" priority="1354" operator="equal">
      <formula>"井上"</formula>
    </cfRule>
    <cfRule type="cellIs" dxfId="1130" priority="1355" operator="equal">
      <formula>"ねんりん"</formula>
    </cfRule>
    <cfRule type="cellIs" dxfId="1129" priority="1356" operator="equal">
      <formula>"千葉40"</formula>
    </cfRule>
    <cfRule type="cellIs" dxfId="1128" priority="1357" operator="equal">
      <formula>"千葉50"</formula>
    </cfRule>
    <cfRule type="cellIs" dxfId="1127" priority="1358" operator="equal">
      <formula>"55千葉"</formula>
    </cfRule>
    <cfRule type="cellIs" dxfId="1126" priority="1359" operator="equal">
      <formula>"千葉6570"</formula>
    </cfRule>
    <cfRule type="cellIs" dxfId="1125" priority="1360" operator="equal">
      <formula>"千葉60"</formula>
    </cfRule>
  </conditionalFormatting>
  <conditionalFormatting sqref="A237:B237">
    <cfRule type="cellIs" dxfId="1124" priority="1303" operator="equal">
      <formula>"審判費"</formula>
    </cfRule>
    <cfRule type="cellIs" dxfId="1123" priority="1304" operator="equal">
      <formula>"井上"</formula>
    </cfRule>
    <cfRule type="cellIs" dxfId="1122" priority="1305" operator="equal">
      <formula>"ねんりん"</formula>
    </cfRule>
    <cfRule type="cellIs" dxfId="1121" priority="1306" operator="equal">
      <formula>"千葉40"</formula>
    </cfRule>
    <cfRule type="cellIs" dxfId="1120" priority="1307" operator="equal">
      <formula>"千葉50"</formula>
    </cfRule>
    <cfRule type="cellIs" dxfId="1119" priority="1308" operator="equal">
      <formula>"55千葉"</formula>
    </cfRule>
    <cfRule type="cellIs" dxfId="1118" priority="1309" operator="equal">
      <formula>"千葉6570"</formula>
    </cfRule>
    <cfRule type="cellIs" dxfId="1117" priority="1310" operator="equal">
      <formula>"千葉60"</formula>
    </cfRule>
  </conditionalFormatting>
  <conditionalFormatting sqref="A241:B241">
    <cfRule type="cellIs" dxfId="1116" priority="1317" operator="equal">
      <formula>"審判費"</formula>
    </cfRule>
    <cfRule type="cellIs" dxfId="1115" priority="1318" operator="equal">
      <formula>"井上"</formula>
    </cfRule>
    <cfRule type="cellIs" dxfId="1114" priority="1319" operator="equal">
      <formula>"ねんりん"</formula>
    </cfRule>
    <cfRule type="cellIs" dxfId="1113" priority="1320" operator="equal">
      <formula>"千葉40"</formula>
    </cfRule>
    <cfRule type="cellIs" dxfId="1112" priority="1321" operator="equal">
      <formula>"千葉50"</formula>
    </cfRule>
    <cfRule type="cellIs" dxfId="1111" priority="1322" operator="equal">
      <formula>"55千葉"</formula>
    </cfRule>
    <cfRule type="cellIs" dxfId="1110" priority="1323" operator="equal">
      <formula>"千葉6570"</formula>
    </cfRule>
    <cfRule type="cellIs" dxfId="1109" priority="1324" operator="equal">
      <formula>"千葉60"</formula>
    </cfRule>
  </conditionalFormatting>
  <conditionalFormatting sqref="A253:B253">
    <cfRule type="cellIs" dxfId="1108" priority="1286" operator="equal">
      <formula>"審判費"</formula>
    </cfRule>
    <cfRule type="cellIs" dxfId="1107" priority="1287" operator="equal">
      <formula>"井上"</formula>
    </cfRule>
    <cfRule type="cellIs" dxfId="1106" priority="1288" operator="equal">
      <formula>"ねんりん"</formula>
    </cfRule>
    <cfRule type="cellIs" dxfId="1105" priority="1289" operator="equal">
      <formula>"千葉40"</formula>
    </cfRule>
    <cfRule type="cellIs" dxfId="1104" priority="1290" operator="equal">
      <formula>"千葉50"</formula>
    </cfRule>
    <cfRule type="cellIs" dxfId="1103" priority="1291" operator="equal">
      <formula>"55千葉"</formula>
    </cfRule>
    <cfRule type="cellIs" dxfId="1102" priority="1292" operator="equal">
      <formula>"千葉6570"</formula>
    </cfRule>
    <cfRule type="cellIs" dxfId="1101" priority="1293" operator="equal">
      <formula>"千葉60"</formula>
    </cfRule>
  </conditionalFormatting>
  <conditionalFormatting sqref="A290">
    <cfRule type="cellIs" dxfId="1100" priority="1087" operator="equal">
      <formula>"井上"</formula>
    </cfRule>
    <cfRule type="cellIs" dxfId="1099" priority="1088" operator="equal">
      <formula>"振込み"</formula>
    </cfRule>
    <cfRule type="cellIs" dxfId="1098" priority="1089" operator="equal">
      <formula>"振込"</formula>
    </cfRule>
    <cfRule type="cellIs" dxfId="1097" priority="1090" operator="equal">
      <formula>"鈴木一夫"</formula>
    </cfRule>
  </conditionalFormatting>
  <conditionalFormatting sqref="A292">
    <cfRule type="cellIs" dxfId="1096" priority="1076" operator="equal">
      <formula>"審判費"</formula>
    </cfRule>
    <cfRule type="cellIs" dxfId="1095" priority="1077" operator="equal">
      <formula>"井上"</formula>
    </cfRule>
    <cfRule type="cellIs" dxfId="1094" priority="1078" operator="equal">
      <formula>"ねんりん"</formula>
    </cfRule>
    <cfRule type="cellIs" dxfId="1093" priority="1079" operator="equal">
      <formula>"千葉40"</formula>
    </cfRule>
    <cfRule type="cellIs" dxfId="1092" priority="1080" operator="equal">
      <formula>"千葉50"</formula>
    </cfRule>
    <cfRule type="cellIs" dxfId="1091" priority="1081" operator="equal">
      <formula>"55千葉"</formula>
    </cfRule>
    <cfRule type="cellIs" dxfId="1090" priority="1082" operator="equal">
      <formula>"千葉6570"</formula>
    </cfRule>
    <cfRule type="cellIs" dxfId="1089" priority="1083" operator="equal">
      <formula>"千葉60"</formula>
    </cfRule>
  </conditionalFormatting>
  <conditionalFormatting sqref="A292:A294">
    <cfRule type="cellIs" dxfId="1088" priority="1075" operator="equal">
      <formula>"鈴木一夫"</formula>
    </cfRule>
  </conditionalFormatting>
  <conditionalFormatting sqref="A294">
    <cfRule type="cellIs" dxfId="1087" priority="1084" operator="equal">
      <formula>"井上"</formula>
    </cfRule>
    <cfRule type="cellIs" dxfId="1086" priority="1085" operator="equal">
      <formula>"振込み"</formula>
    </cfRule>
    <cfRule type="cellIs" dxfId="1085" priority="1086" operator="equal">
      <formula>"振込"</formula>
    </cfRule>
  </conditionalFormatting>
  <conditionalFormatting sqref="A296">
    <cfRule type="cellIs" dxfId="1084" priority="1067" operator="equal">
      <formula>"審判費"</formula>
    </cfRule>
    <cfRule type="cellIs" dxfId="1083" priority="1068" operator="equal">
      <formula>"井上"</formula>
    </cfRule>
    <cfRule type="cellIs" dxfId="1082" priority="1069" operator="equal">
      <formula>"ねんりん"</formula>
    </cfRule>
    <cfRule type="cellIs" dxfId="1081" priority="1070" operator="equal">
      <formula>"千葉40"</formula>
    </cfRule>
    <cfRule type="cellIs" dxfId="1080" priority="1071" operator="equal">
      <formula>"千葉50"</formula>
    </cfRule>
    <cfRule type="cellIs" dxfId="1079" priority="1072" operator="equal">
      <formula>"55千葉"</formula>
    </cfRule>
    <cfRule type="cellIs" dxfId="1078" priority="1073" operator="equal">
      <formula>"千葉6570"</formula>
    </cfRule>
    <cfRule type="cellIs" dxfId="1077" priority="1074" operator="equal">
      <formula>"千葉60"</formula>
    </cfRule>
  </conditionalFormatting>
  <conditionalFormatting sqref="A296:A297 A302">
    <cfRule type="cellIs" dxfId="1076" priority="1065" operator="equal">
      <formula>"鈴木一夫"</formula>
    </cfRule>
  </conditionalFormatting>
  <conditionalFormatting sqref="A302 A305">
    <cfRule type="cellIs" dxfId="1075" priority="1061" operator="equal">
      <formula>"鈴木一夫"</formula>
    </cfRule>
    <cfRule type="cellIs" dxfId="1074" priority="1062" operator="equal">
      <formula>"鈴木一夫"</formula>
    </cfRule>
  </conditionalFormatting>
  <conditionalFormatting sqref="A302">
    <cfRule type="cellIs" dxfId="1073" priority="1063" operator="equal">
      <formula>"井上"</formula>
    </cfRule>
    <cfRule type="cellIs" dxfId="1072" priority="1064" operator="equal">
      <formula>"振込"</formula>
    </cfRule>
    <cfRule type="cellIs" dxfId="1071" priority="1066" operator="equal">
      <formula>"振込み"</formula>
    </cfRule>
  </conditionalFormatting>
  <conditionalFormatting sqref="A304">
    <cfRule type="cellIs" dxfId="1070" priority="1052" operator="equal">
      <formula>"鈴木一夫"</formula>
    </cfRule>
    <cfRule type="cellIs" dxfId="1069" priority="1053" operator="equal">
      <formula>"審判費"</formula>
    </cfRule>
    <cfRule type="cellIs" dxfId="1068" priority="1054" operator="equal">
      <formula>"井上"</formula>
    </cfRule>
    <cfRule type="cellIs" dxfId="1067" priority="1055" operator="equal">
      <formula>"ねんりん"</formula>
    </cfRule>
    <cfRule type="cellIs" dxfId="1066" priority="1056" operator="equal">
      <formula>"千葉40"</formula>
    </cfRule>
    <cfRule type="cellIs" dxfId="1065" priority="1057" operator="equal">
      <formula>"千葉50"</formula>
    </cfRule>
    <cfRule type="cellIs" dxfId="1064" priority="1058" operator="equal">
      <formula>"55千葉"</formula>
    </cfRule>
    <cfRule type="cellIs" dxfId="1063" priority="1059" operator="equal">
      <formula>"千葉6570"</formula>
    </cfRule>
    <cfRule type="cellIs" dxfId="1062" priority="1060" operator="equal">
      <formula>"千葉60"</formula>
    </cfRule>
  </conditionalFormatting>
  <conditionalFormatting sqref="A305:A306">
    <cfRule type="cellIs" dxfId="1061" priority="1042" operator="equal">
      <formula>"振込み"</formula>
    </cfRule>
  </conditionalFormatting>
  <conditionalFormatting sqref="A306">
    <cfRule type="cellIs" dxfId="1060" priority="1040" operator="equal">
      <formula>"鈴木一夫"</formula>
    </cfRule>
    <cfRule type="cellIs" dxfId="1059" priority="1041" operator="equal">
      <formula>"井上"</formula>
    </cfRule>
    <cfRule type="cellIs" dxfId="1058" priority="1043" operator="equal">
      <formula>"振込"</formula>
    </cfRule>
  </conditionalFormatting>
  <conditionalFormatting sqref="A308">
    <cfRule type="cellIs" dxfId="1057" priority="1032" operator="equal">
      <formula>"審判費"</formula>
    </cfRule>
    <cfRule type="cellIs" dxfId="1056" priority="1033" operator="equal">
      <formula>"井上"</formula>
    </cfRule>
    <cfRule type="cellIs" dxfId="1055" priority="1034" operator="equal">
      <formula>"ねんりん"</formula>
    </cfRule>
    <cfRule type="cellIs" dxfId="1054" priority="1035" operator="equal">
      <formula>"千葉40"</formula>
    </cfRule>
    <cfRule type="cellIs" dxfId="1053" priority="1036" operator="equal">
      <formula>"千葉50"</formula>
    </cfRule>
    <cfRule type="cellIs" dxfId="1052" priority="1037" operator="equal">
      <formula>"55千葉"</formula>
    </cfRule>
    <cfRule type="cellIs" dxfId="1051" priority="1038" operator="equal">
      <formula>"千葉6570"</formula>
    </cfRule>
    <cfRule type="cellIs" dxfId="1050" priority="1039" operator="equal">
      <formula>"千葉60"</formula>
    </cfRule>
  </conditionalFormatting>
  <conditionalFormatting sqref="A308:A313 A319">
    <cfRule type="cellIs" dxfId="1049" priority="1012" operator="equal">
      <formula>"鈴木一夫"</formula>
    </cfRule>
  </conditionalFormatting>
  <conditionalFormatting sqref="A310">
    <cfRule type="cellIs" dxfId="1048" priority="1021" operator="equal">
      <formula>"井上"</formula>
    </cfRule>
    <cfRule type="cellIs" dxfId="1047" priority="1022" operator="equal">
      <formula>"振込み"</formula>
    </cfRule>
    <cfRule type="cellIs" dxfId="1046" priority="1023" operator="equal">
      <formula>"振込"</formula>
    </cfRule>
  </conditionalFormatting>
  <conditionalFormatting sqref="A311:A313">
    <cfRule type="cellIs" dxfId="1045" priority="1024" operator="equal">
      <formula>"審判費"</formula>
    </cfRule>
    <cfRule type="cellIs" dxfId="1044" priority="1025" operator="equal">
      <formula>"井上"</formula>
    </cfRule>
    <cfRule type="cellIs" dxfId="1043" priority="1026" operator="equal">
      <formula>"ねんりん"</formula>
    </cfRule>
    <cfRule type="cellIs" dxfId="1042" priority="1027" operator="equal">
      <formula>"千葉40"</formula>
    </cfRule>
    <cfRule type="cellIs" dxfId="1041" priority="1028" operator="equal">
      <formula>"千葉50"</formula>
    </cfRule>
    <cfRule type="cellIs" dxfId="1040" priority="1029" operator="equal">
      <formula>"55千葉"</formula>
    </cfRule>
    <cfRule type="cellIs" dxfId="1039" priority="1030" operator="equal">
      <formula>"千葉6570"</formula>
    </cfRule>
    <cfRule type="cellIs" dxfId="1038" priority="1031" operator="equal">
      <formula>"千葉60"</formula>
    </cfRule>
  </conditionalFormatting>
  <conditionalFormatting sqref="A319">
    <cfRule type="cellIs" dxfId="1037" priority="1009" operator="equal">
      <formula>"井上"</formula>
    </cfRule>
    <cfRule type="cellIs" dxfId="1036" priority="1010" operator="equal">
      <formula>"振込み"</formula>
    </cfRule>
    <cfRule type="cellIs" dxfId="1035" priority="1011" operator="equal">
      <formula>"振込"</formula>
    </cfRule>
  </conditionalFormatting>
  <conditionalFormatting sqref="A321">
    <cfRule type="cellIs" dxfId="1034" priority="998" operator="equal">
      <formula>"審判費"</formula>
    </cfRule>
    <cfRule type="cellIs" dxfId="1033" priority="999" operator="equal">
      <formula>"井上"</formula>
    </cfRule>
    <cfRule type="cellIs" dxfId="1032" priority="1000" operator="equal">
      <formula>"ねんりん"</formula>
    </cfRule>
    <cfRule type="cellIs" dxfId="1031" priority="1001" operator="equal">
      <formula>"千葉40"</formula>
    </cfRule>
    <cfRule type="cellIs" dxfId="1030" priority="1002" operator="equal">
      <formula>"千葉50"</formula>
    </cfRule>
    <cfRule type="cellIs" dxfId="1029" priority="1003" operator="equal">
      <formula>"55千葉"</formula>
    </cfRule>
    <cfRule type="cellIs" dxfId="1028" priority="1004" operator="equal">
      <formula>"千葉6570"</formula>
    </cfRule>
    <cfRule type="cellIs" dxfId="1027" priority="1005" operator="equal">
      <formula>"千葉60"</formula>
    </cfRule>
  </conditionalFormatting>
  <conditionalFormatting sqref="A321:A323">
    <cfRule type="cellIs" dxfId="1026" priority="997" operator="equal">
      <formula>"鈴木一夫"</formula>
    </cfRule>
  </conditionalFormatting>
  <conditionalFormatting sqref="A323">
    <cfRule type="cellIs" dxfId="1025" priority="1006" operator="equal">
      <formula>"井上"</formula>
    </cfRule>
    <cfRule type="cellIs" dxfId="1024" priority="1007" operator="equal">
      <formula>"振込み"</formula>
    </cfRule>
    <cfRule type="cellIs" dxfId="1023" priority="1008" operator="equal">
      <formula>"振込"</formula>
    </cfRule>
  </conditionalFormatting>
  <conditionalFormatting sqref="A325">
    <cfRule type="cellIs" dxfId="1022" priority="989" operator="equal">
      <formula>"審判費"</formula>
    </cfRule>
    <cfRule type="cellIs" dxfId="1021" priority="990" operator="equal">
      <formula>"井上"</formula>
    </cfRule>
    <cfRule type="cellIs" dxfId="1020" priority="991" operator="equal">
      <formula>"ねんりん"</formula>
    </cfRule>
    <cfRule type="cellIs" dxfId="1019" priority="992" operator="equal">
      <formula>"千葉40"</formula>
    </cfRule>
    <cfRule type="cellIs" dxfId="1018" priority="993" operator="equal">
      <formula>"千葉50"</formula>
    </cfRule>
    <cfRule type="cellIs" dxfId="1017" priority="994" operator="equal">
      <formula>"55千葉"</formula>
    </cfRule>
    <cfRule type="cellIs" dxfId="1016" priority="995" operator="equal">
      <formula>"千葉6570"</formula>
    </cfRule>
    <cfRule type="cellIs" dxfId="1015" priority="996" operator="equal">
      <formula>"千葉60"</formula>
    </cfRule>
  </conditionalFormatting>
  <conditionalFormatting sqref="A325:A331">
    <cfRule type="cellIs" dxfId="1014" priority="968" operator="equal">
      <formula>"鈴木一夫"</formula>
    </cfRule>
  </conditionalFormatting>
  <conditionalFormatting sqref="A327">
    <cfRule type="cellIs" dxfId="1013" priority="978" operator="equal">
      <formula>"井上"</formula>
    </cfRule>
    <cfRule type="cellIs" dxfId="1012" priority="979" operator="equal">
      <formula>"振込み"</formula>
    </cfRule>
    <cfRule type="cellIs" dxfId="1011" priority="980" operator="equal">
      <formula>"振込"</formula>
    </cfRule>
  </conditionalFormatting>
  <conditionalFormatting sqref="A328:A330">
    <cfRule type="cellIs" dxfId="1010" priority="981" operator="equal">
      <formula>"審判費"</formula>
    </cfRule>
    <cfRule type="cellIs" dxfId="1009" priority="982" operator="equal">
      <formula>"井上"</formula>
    </cfRule>
    <cfRule type="cellIs" dxfId="1008" priority="983" operator="equal">
      <formula>"ねんりん"</formula>
    </cfRule>
    <cfRule type="cellIs" dxfId="1007" priority="984" operator="equal">
      <formula>"千葉40"</formula>
    </cfRule>
    <cfRule type="cellIs" dxfId="1006" priority="985" operator="equal">
      <formula>"千葉50"</formula>
    </cfRule>
    <cfRule type="cellIs" dxfId="1005" priority="986" operator="equal">
      <formula>"55千葉"</formula>
    </cfRule>
    <cfRule type="cellIs" dxfId="1004" priority="987" operator="equal">
      <formula>"千葉6570"</formula>
    </cfRule>
    <cfRule type="cellIs" dxfId="1003" priority="988" operator="equal">
      <formula>"千葉60"</formula>
    </cfRule>
  </conditionalFormatting>
  <conditionalFormatting sqref="A331 A334">
    <cfRule type="cellIs" dxfId="1002" priority="967" operator="equal">
      <formula>"鈴木一夫"</formula>
    </cfRule>
  </conditionalFormatting>
  <conditionalFormatting sqref="A331">
    <cfRule type="cellIs" dxfId="1001" priority="964" operator="equal">
      <formula>"井上"</formula>
    </cfRule>
    <cfRule type="cellIs" dxfId="1000" priority="965" operator="equal">
      <formula>"振込"</formula>
    </cfRule>
    <cfRule type="cellIs" dxfId="999" priority="977" operator="equal">
      <formula>"振込み"</formula>
    </cfRule>
  </conditionalFormatting>
  <conditionalFormatting sqref="A332:A333">
    <cfRule type="cellIs" dxfId="998" priority="956" operator="equal">
      <formula>"審判費"</formula>
    </cfRule>
    <cfRule type="cellIs" dxfId="997" priority="957" operator="equal">
      <formula>"井上"</formula>
    </cfRule>
    <cfRule type="cellIs" dxfId="996" priority="958" operator="equal">
      <formula>"ねんりん"</formula>
    </cfRule>
    <cfRule type="cellIs" dxfId="995" priority="959" operator="equal">
      <formula>"千葉40"</formula>
    </cfRule>
    <cfRule type="cellIs" dxfId="994" priority="960" operator="equal">
      <formula>"千葉50"</formula>
    </cfRule>
    <cfRule type="cellIs" dxfId="993" priority="961" operator="equal">
      <formula>"55千葉"</formula>
    </cfRule>
    <cfRule type="cellIs" dxfId="992" priority="962" operator="equal">
      <formula>"千葉6570"</formula>
    </cfRule>
    <cfRule type="cellIs" dxfId="991" priority="963" operator="equal">
      <formula>"千葉60"</formula>
    </cfRule>
  </conditionalFormatting>
  <conditionalFormatting sqref="A332:A335">
    <cfRule type="cellIs" dxfId="990" priority="944" operator="equal">
      <formula>"鈴木一夫"</formula>
    </cfRule>
  </conditionalFormatting>
  <conditionalFormatting sqref="A334 A331">
    <cfRule type="cellIs" dxfId="989" priority="966" operator="equal">
      <formula>"鈴木一夫"</formula>
    </cfRule>
  </conditionalFormatting>
  <conditionalFormatting sqref="A334:A335">
    <cfRule type="cellIs" dxfId="988" priority="946" operator="equal">
      <formula>"振込み"</formula>
    </cfRule>
  </conditionalFormatting>
  <conditionalFormatting sqref="A335">
    <cfRule type="cellIs" dxfId="987" priority="945" operator="equal">
      <formula>"井上"</formula>
    </cfRule>
    <cfRule type="cellIs" dxfId="986" priority="947" operator="equal">
      <formula>"振込"</formula>
    </cfRule>
  </conditionalFormatting>
  <conditionalFormatting sqref="A337">
    <cfRule type="cellIs" dxfId="985" priority="936" operator="equal">
      <formula>"審判費"</formula>
    </cfRule>
    <cfRule type="cellIs" dxfId="984" priority="937" operator="equal">
      <formula>"井上"</formula>
    </cfRule>
    <cfRule type="cellIs" dxfId="983" priority="938" operator="equal">
      <formula>"ねんりん"</formula>
    </cfRule>
    <cfRule type="cellIs" dxfId="982" priority="939" operator="equal">
      <formula>"千葉40"</formula>
    </cfRule>
    <cfRule type="cellIs" dxfId="981" priority="940" operator="equal">
      <formula>"千葉50"</formula>
    </cfRule>
    <cfRule type="cellIs" dxfId="980" priority="941" operator="equal">
      <formula>"55千葉"</formula>
    </cfRule>
    <cfRule type="cellIs" dxfId="979" priority="942" operator="equal">
      <formula>"千葉6570"</formula>
    </cfRule>
    <cfRule type="cellIs" dxfId="978" priority="943" operator="equal">
      <formula>"千葉60"</formula>
    </cfRule>
  </conditionalFormatting>
  <conditionalFormatting sqref="A337:A339">
    <cfRule type="cellIs" dxfId="977" priority="934" operator="equal">
      <formula>"鈴木一夫"</formula>
    </cfRule>
  </conditionalFormatting>
  <conditionalFormatting sqref="A339 A342:A343 A346">
    <cfRule type="cellIs" dxfId="976" priority="931" operator="equal">
      <formula>"鈴木一夫"</formula>
    </cfRule>
  </conditionalFormatting>
  <conditionalFormatting sqref="A339 A342:A343">
    <cfRule type="cellIs" dxfId="975" priority="935" operator="equal">
      <formula>"振込み"</formula>
    </cfRule>
  </conditionalFormatting>
  <conditionalFormatting sqref="A339">
    <cfRule type="cellIs" dxfId="974" priority="932" operator="equal">
      <formula>"井上"</formula>
    </cfRule>
    <cfRule type="cellIs" dxfId="973" priority="933" operator="equal">
      <formula>"振込"</formula>
    </cfRule>
  </conditionalFormatting>
  <conditionalFormatting sqref="A341">
    <cfRule type="cellIs" dxfId="972" priority="921" operator="equal">
      <formula>"鈴木一夫"</formula>
    </cfRule>
    <cfRule type="cellIs" dxfId="971" priority="922" operator="equal">
      <formula>"審判費"</formula>
    </cfRule>
    <cfRule type="cellIs" dxfId="970" priority="923" operator="equal">
      <formula>"井上"</formula>
    </cfRule>
    <cfRule type="cellIs" dxfId="969" priority="924" operator="equal">
      <formula>"ねんりん"</formula>
    </cfRule>
    <cfRule type="cellIs" dxfId="968" priority="925" operator="equal">
      <formula>"千葉40"</formula>
    </cfRule>
    <cfRule type="cellIs" dxfId="967" priority="926" operator="equal">
      <formula>"千葉50"</formula>
    </cfRule>
    <cfRule type="cellIs" dxfId="966" priority="927" operator="equal">
      <formula>"55千葉"</formula>
    </cfRule>
    <cfRule type="cellIs" dxfId="965" priority="928" operator="equal">
      <formula>"千葉6570"</formula>
    </cfRule>
    <cfRule type="cellIs" dxfId="964" priority="929" operator="equal">
      <formula>"千葉60"</formula>
    </cfRule>
  </conditionalFormatting>
  <conditionalFormatting sqref="A342:A343 A339 A346">
    <cfRule type="cellIs" dxfId="963" priority="930" operator="equal">
      <formula>"鈴木一夫"</formula>
    </cfRule>
  </conditionalFormatting>
  <conditionalFormatting sqref="A343">
    <cfRule type="cellIs" dxfId="962" priority="918" operator="equal">
      <formula>"井上"</formula>
    </cfRule>
    <cfRule type="cellIs" dxfId="961" priority="919" operator="equal">
      <formula>"振込"</formula>
    </cfRule>
    <cfRule type="cellIs" dxfId="960" priority="920" operator="equal">
      <formula>"鈴木一夫"</formula>
    </cfRule>
  </conditionalFormatting>
  <conditionalFormatting sqref="A345">
    <cfRule type="cellIs" dxfId="959" priority="909" operator="equal">
      <formula>"鈴木一夫"</formula>
    </cfRule>
    <cfRule type="cellIs" dxfId="958" priority="910" operator="equal">
      <formula>"審判費"</formula>
    </cfRule>
    <cfRule type="cellIs" dxfId="957" priority="911" operator="equal">
      <formula>"井上"</formula>
    </cfRule>
    <cfRule type="cellIs" dxfId="956" priority="912" operator="equal">
      <formula>"ねんりん"</formula>
    </cfRule>
    <cfRule type="cellIs" dxfId="955" priority="913" operator="equal">
      <formula>"千葉40"</formula>
    </cfRule>
    <cfRule type="cellIs" dxfId="954" priority="914" operator="equal">
      <formula>"千葉50"</formula>
    </cfRule>
    <cfRule type="cellIs" dxfId="953" priority="915" operator="equal">
      <formula>"55千葉"</formula>
    </cfRule>
    <cfRule type="cellIs" dxfId="952" priority="916" operator="equal">
      <formula>"千葉6570"</formula>
    </cfRule>
    <cfRule type="cellIs" dxfId="951" priority="917" operator="equal">
      <formula>"千葉60"</formula>
    </cfRule>
  </conditionalFormatting>
  <conditionalFormatting sqref="A346:A347">
    <cfRule type="cellIs" dxfId="950" priority="899" operator="equal">
      <formula>"振込み"</formula>
    </cfRule>
  </conditionalFormatting>
  <conditionalFormatting sqref="A347">
    <cfRule type="cellIs" dxfId="949" priority="897" operator="equal">
      <formula>"鈴木一夫"</formula>
    </cfRule>
    <cfRule type="cellIs" dxfId="948" priority="898" operator="equal">
      <formula>"井上"</formula>
    </cfRule>
    <cfRule type="cellIs" dxfId="947" priority="900" operator="equal">
      <formula>"振込"</formula>
    </cfRule>
  </conditionalFormatting>
  <conditionalFormatting sqref="A349">
    <cfRule type="cellIs" dxfId="946" priority="889" operator="equal">
      <formula>"審判費"</formula>
    </cfRule>
    <cfRule type="cellIs" dxfId="945" priority="890" operator="equal">
      <formula>"井上"</formula>
    </cfRule>
    <cfRule type="cellIs" dxfId="944" priority="891" operator="equal">
      <formula>"ねんりん"</formula>
    </cfRule>
    <cfRule type="cellIs" dxfId="943" priority="892" operator="equal">
      <formula>"千葉40"</formula>
    </cfRule>
    <cfRule type="cellIs" dxfId="942" priority="893" operator="equal">
      <formula>"千葉50"</formula>
    </cfRule>
    <cfRule type="cellIs" dxfId="941" priority="894" operator="equal">
      <formula>"55千葉"</formula>
    </cfRule>
    <cfRule type="cellIs" dxfId="940" priority="895" operator="equal">
      <formula>"千葉6570"</formula>
    </cfRule>
    <cfRule type="cellIs" dxfId="939" priority="896" operator="equal">
      <formula>"千葉60"</formula>
    </cfRule>
  </conditionalFormatting>
  <conditionalFormatting sqref="A349:A355">
    <cfRule type="cellIs" dxfId="938" priority="866" operator="equal">
      <formula>"鈴木一夫"</formula>
    </cfRule>
  </conditionalFormatting>
  <conditionalFormatting sqref="A351">
    <cfRule type="cellIs" dxfId="937" priority="878" operator="equal">
      <formula>"井上"</formula>
    </cfRule>
    <cfRule type="cellIs" dxfId="936" priority="879" operator="equal">
      <formula>"振込み"</formula>
    </cfRule>
    <cfRule type="cellIs" dxfId="935" priority="880" operator="equal">
      <formula>"振込"</formula>
    </cfRule>
  </conditionalFormatting>
  <conditionalFormatting sqref="A352:A354 A360:A362">
    <cfRule type="cellIs" dxfId="934" priority="881" operator="equal">
      <formula>"審判費"</formula>
    </cfRule>
    <cfRule type="cellIs" dxfId="933" priority="882" operator="equal">
      <formula>"井上"</formula>
    </cfRule>
    <cfRule type="cellIs" dxfId="932" priority="883" operator="equal">
      <formula>"ねんりん"</formula>
    </cfRule>
    <cfRule type="cellIs" dxfId="931" priority="884" operator="equal">
      <formula>"千葉40"</formula>
    </cfRule>
    <cfRule type="cellIs" dxfId="930" priority="885" operator="equal">
      <formula>"千葉50"</formula>
    </cfRule>
    <cfRule type="cellIs" dxfId="929" priority="886" operator="equal">
      <formula>"55千葉"</formula>
    </cfRule>
    <cfRule type="cellIs" dxfId="928" priority="887" operator="equal">
      <formula>"千葉6570"</formula>
    </cfRule>
    <cfRule type="cellIs" dxfId="927" priority="888" operator="equal">
      <formula>"千葉60"</formula>
    </cfRule>
  </conditionalFormatting>
  <conditionalFormatting sqref="A355">
    <cfRule type="cellIs" dxfId="926" priority="867" operator="equal">
      <formula>"井上"</formula>
    </cfRule>
    <cfRule type="cellIs" dxfId="925" priority="868" operator="equal">
      <formula>"振込み"</formula>
    </cfRule>
    <cfRule type="cellIs" dxfId="924" priority="869" operator="equal">
      <formula>"振込"</formula>
    </cfRule>
  </conditionalFormatting>
  <conditionalFormatting sqref="A357">
    <cfRule type="cellIs" dxfId="923" priority="858" operator="equal">
      <formula>"審判費"</formula>
    </cfRule>
    <cfRule type="cellIs" dxfId="922" priority="859" operator="equal">
      <formula>"井上"</formula>
    </cfRule>
    <cfRule type="cellIs" dxfId="921" priority="860" operator="equal">
      <formula>"ねんりん"</formula>
    </cfRule>
    <cfRule type="cellIs" dxfId="920" priority="861" operator="equal">
      <formula>"千葉40"</formula>
    </cfRule>
    <cfRule type="cellIs" dxfId="919" priority="862" operator="equal">
      <formula>"千葉50"</formula>
    </cfRule>
    <cfRule type="cellIs" dxfId="918" priority="863" operator="equal">
      <formula>"55千葉"</formula>
    </cfRule>
    <cfRule type="cellIs" dxfId="917" priority="864" operator="equal">
      <formula>"千葉6570"</formula>
    </cfRule>
    <cfRule type="cellIs" dxfId="916" priority="865" operator="equal">
      <formula>"千葉60"</formula>
    </cfRule>
  </conditionalFormatting>
  <conditionalFormatting sqref="A357:A362 A368">
    <cfRule type="cellIs" dxfId="915" priority="853" operator="equal">
      <formula>"鈴木一夫"</formula>
    </cfRule>
  </conditionalFormatting>
  <conditionalFormatting sqref="A359">
    <cfRule type="cellIs" dxfId="914" priority="855" operator="equal">
      <formula>"井上"</formula>
    </cfRule>
    <cfRule type="cellIs" dxfId="913" priority="856" operator="equal">
      <formula>"振込み"</formula>
    </cfRule>
    <cfRule type="cellIs" dxfId="912" priority="857" operator="equal">
      <formula>"振込"</formula>
    </cfRule>
  </conditionalFormatting>
  <conditionalFormatting sqref="A368 A371">
    <cfRule type="cellIs" dxfId="911" priority="849" operator="equal">
      <formula>"鈴木一夫"</formula>
    </cfRule>
    <cfRule type="cellIs" dxfId="910" priority="850" operator="equal">
      <formula>"鈴木一夫"</formula>
    </cfRule>
  </conditionalFormatting>
  <conditionalFormatting sqref="A368">
    <cfRule type="cellIs" dxfId="909" priority="851" operator="equal">
      <formula>"井上"</formula>
    </cfRule>
    <cfRule type="cellIs" dxfId="908" priority="852" operator="equal">
      <formula>"振込"</formula>
    </cfRule>
    <cfRule type="cellIs" dxfId="907" priority="854" operator="equal">
      <formula>"振込み"</formula>
    </cfRule>
  </conditionalFormatting>
  <conditionalFormatting sqref="A370">
    <cfRule type="cellIs" dxfId="906" priority="840" operator="equal">
      <formula>"鈴木一夫"</formula>
    </cfRule>
    <cfRule type="cellIs" dxfId="905" priority="841" operator="equal">
      <formula>"審判費"</formula>
    </cfRule>
    <cfRule type="cellIs" dxfId="904" priority="842" operator="equal">
      <formula>"井上"</formula>
    </cfRule>
    <cfRule type="cellIs" dxfId="903" priority="843" operator="equal">
      <formula>"ねんりん"</formula>
    </cfRule>
    <cfRule type="cellIs" dxfId="902" priority="844" operator="equal">
      <formula>"千葉40"</formula>
    </cfRule>
    <cfRule type="cellIs" dxfId="901" priority="845" operator="equal">
      <formula>"千葉50"</formula>
    </cfRule>
    <cfRule type="cellIs" dxfId="900" priority="846" operator="equal">
      <formula>"55千葉"</formula>
    </cfRule>
    <cfRule type="cellIs" dxfId="899" priority="847" operator="equal">
      <formula>"千葉6570"</formula>
    </cfRule>
    <cfRule type="cellIs" dxfId="898" priority="848" operator="equal">
      <formula>"千葉60"</formula>
    </cfRule>
  </conditionalFormatting>
  <conditionalFormatting sqref="A371:A372">
    <cfRule type="cellIs" dxfId="897" priority="830" operator="equal">
      <formula>"振込み"</formula>
    </cfRule>
  </conditionalFormatting>
  <conditionalFormatting sqref="A372">
    <cfRule type="cellIs" dxfId="896" priority="829" operator="equal">
      <formula>"井上"</formula>
    </cfRule>
    <cfRule type="cellIs" dxfId="895" priority="831" operator="equal">
      <formula>"振込"</formula>
    </cfRule>
  </conditionalFormatting>
  <conditionalFormatting sqref="A372:A376">
    <cfRule type="cellIs" dxfId="894" priority="817" operator="equal">
      <formula>"鈴木一夫"</formula>
    </cfRule>
  </conditionalFormatting>
  <conditionalFormatting sqref="A373:A375">
    <cfRule type="cellIs" dxfId="893" priority="832" operator="equal">
      <formula>"審判費"</formula>
    </cfRule>
    <cfRule type="cellIs" dxfId="892" priority="833" operator="equal">
      <formula>"井上"</formula>
    </cfRule>
    <cfRule type="cellIs" dxfId="891" priority="834" operator="equal">
      <formula>"ねんりん"</formula>
    </cfRule>
    <cfRule type="cellIs" dxfId="890" priority="835" operator="equal">
      <formula>"千葉40"</formula>
    </cfRule>
    <cfRule type="cellIs" dxfId="889" priority="836" operator="equal">
      <formula>"千葉50"</formula>
    </cfRule>
    <cfRule type="cellIs" dxfId="888" priority="837" operator="equal">
      <formula>"55千葉"</formula>
    </cfRule>
    <cfRule type="cellIs" dxfId="887" priority="838" operator="equal">
      <formula>"千葉6570"</formula>
    </cfRule>
    <cfRule type="cellIs" dxfId="886" priority="839" operator="equal">
      <formula>"千葉60"</formula>
    </cfRule>
  </conditionalFormatting>
  <conditionalFormatting sqref="A376">
    <cfRule type="cellIs" dxfId="885" priority="818" operator="equal">
      <formula>"井上"</formula>
    </cfRule>
    <cfRule type="cellIs" dxfId="884" priority="819" operator="equal">
      <formula>"振込み"</formula>
    </cfRule>
    <cfRule type="cellIs" dxfId="883" priority="820" operator="equal">
      <formula>"振込"</formula>
    </cfRule>
  </conditionalFormatting>
  <conditionalFormatting sqref="A378">
    <cfRule type="cellIs" dxfId="882" priority="809" operator="equal">
      <formula>"審判費"</formula>
    </cfRule>
    <cfRule type="cellIs" dxfId="881" priority="810" operator="equal">
      <formula>"井上"</formula>
    </cfRule>
    <cfRule type="cellIs" dxfId="880" priority="811" operator="equal">
      <formula>"ねんりん"</formula>
    </cfRule>
    <cfRule type="cellIs" dxfId="879" priority="812" operator="equal">
      <formula>"千葉40"</formula>
    </cfRule>
    <cfRule type="cellIs" dxfId="878" priority="813" operator="equal">
      <formula>"千葉50"</formula>
    </cfRule>
    <cfRule type="cellIs" dxfId="877" priority="814" operator="equal">
      <formula>"55千葉"</formula>
    </cfRule>
    <cfRule type="cellIs" dxfId="876" priority="815" operator="equal">
      <formula>"千葉6570"</formula>
    </cfRule>
    <cfRule type="cellIs" dxfId="875" priority="816" operator="equal">
      <formula>"千葉60"</formula>
    </cfRule>
  </conditionalFormatting>
  <conditionalFormatting sqref="A378:A380">
    <cfRule type="cellIs" dxfId="874" priority="807" operator="equal">
      <formula>"鈴木一夫"</formula>
    </cfRule>
  </conditionalFormatting>
  <conditionalFormatting sqref="A380 A383">
    <cfRule type="cellIs" dxfId="873" priority="803" operator="equal">
      <formula>"鈴木一夫"</formula>
    </cfRule>
    <cfRule type="cellIs" dxfId="872" priority="804" operator="equal">
      <formula>"鈴木一夫"</formula>
    </cfRule>
  </conditionalFormatting>
  <conditionalFormatting sqref="A380">
    <cfRule type="cellIs" dxfId="871" priority="805" operator="equal">
      <formula>"井上"</formula>
    </cfRule>
    <cfRule type="cellIs" dxfId="870" priority="806" operator="equal">
      <formula>"振込"</formula>
    </cfRule>
    <cfRule type="cellIs" dxfId="869" priority="808" operator="equal">
      <formula>"振込み"</formula>
    </cfRule>
  </conditionalFormatting>
  <conditionalFormatting sqref="A382">
    <cfRule type="cellIs" dxfId="868" priority="794" operator="equal">
      <formula>"鈴木一夫"</formula>
    </cfRule>
    <cfRule type="cellIs" dxfId="867" priority="795" operator="equal">
      <formula>"審判費"</formula>
    </cfRule>
    <cfRule type="cellIs" dxfId="866" priority="796" operator="equal">
      <formula>"井上"</formula>
    </cfRule>
    <cfRule type="cellIs" dxfId="865" priority="797" operator="equal">
      <formula>"ねんりん"</formula>
    </cfRule>
    <cfRule type="cellIs" dxfId="864" priority="798" operator="equal">
      <formula>"千葉40"</formula>
    </cfRule>
    <cfRule type="cellIs" dxfId="863" priority="799" operator="equal">
      <formula>"千葉50"</formula>
    </cfRule>
    <cfRule type="cellIs" dxfId="862" priority="800" operator="equal">
      <formula>"55千葉"</formula>
    </cfRule>
    <cfRule type="cellIs" dxfId="861" priority="801" operator="equal">
      <formula>"千葉6570"</formula>
    </cfRule>
    <cfRule type="cellIs" dxfId="860" priority="802" operator="equal">
      <formula>"千葉60"</formula>
    </cfRule>
  </conditionalFormatting>
  <conditionalFormatting sqref="A383:A384">
    <cfRule type="cellIs" dxfId="859" priority="784" operator="equal">
      <formula>"振込み"</formula>
    </cfRule>
  </conditionalFormatting>
  <conditionalFormatting sqref="A384">
    <cfRule type="cellIs" dxfId="858" priority="782" operator="equal">
      <formula>"鈴木一夫"</formula>
    </cfRule>
    <cfRule type="cellIs" dxfId="857" priority="783" operator="equal">
      <formula>"井上"</formula>
    </cfRule>
    <cfRule type="cellIs" dxfId="856" priority="785" operator="equal">
      <formula>"振込"</formula>
    </cfRule>
  </conditionalFormatting>
  <conditionalFormatting sqref="A386">
    <cfRule type="cellIs" dxfId="855" priority="774" operator="equal">
      <formula>"審判費"</formula>
    </cfRule>
    <cfRule type="cellIs" dxfId="854" priority="775" operator="equal">
      <formula>"井上"</formula>
    </cfRule>
    <cfRule type="cellIs" dxfId="853" priority="776" operator="equal">
      <formula>"ねんりん"</formula>
    </cfRule>
    <cfRule type="cellIs" dxfId="852" priority="777" operator="equal">
      <formula>"千葉40"</formula>
    </cfRule>
    <cfRule type="cellIs" dxfId="851" priority="778" operator="equal">
      <formula>"千葉50"</formula>
    </cfRule>
    <cfRule type="cellIs" dxfId="850" priority="779" operator="equal">
      <formula>"55千葉"</formula>
    </cfRule>
    <cfRule type="cellIs" dxfId="849" priority="780" operator="equal">
      <formula>"千葉6570"</formula>
    </cfRule>
    <cfRule type="cellIs" dxfId="848" priority="781" operator="equal">
      <formula>"千葉60"</formula>
    </cfRule>
  </conditionalFormatting>
  <conditionalFormatting sqref="A386:A392">
    <cfRule type="cellIs" dxfId="847" priority="754" operator="equal">
      <formula>"鈴木一夫"</formula>
    </cfRule>
  </conditionalFormatting>
  <conditionalFormatting sqref="A388">
    <cfRule type="cellIs" dxfId="846" priority="763" operator="equal">
      <formula>"井上"</formula>
    </cfRule>
    <cfRule type="cellIs" dxfId="845" priority="764" operator="equal">
      <formula>"振込み"</formula>
    </cfRule>
    <cfRule type="cellIs" dxfId="844" priority="765" operator="equal">
      <formula>"振込"</formula>
    </cfRule>
  </conditionalFormatting>
  <conditionalFormatting sqref="A389:A391">
    <cfRule type="cellIs" dxfId="843" priority="766" operator="equal">
      <formula>"審判費"</formula>
    </cfRule>
    <cfRule type="cellIs" dxfId="842" priority="767" operator="equal">
      <formula>"井上"</formula>
    </cfRule>
    <cfRule type="cellIs" dxfId="841" priority="768" operator="equal">
      <formula>"ねんりん"</formula>
    </cfRule>
    <cfRule type="cellIs" dxfId="840" priority="769" operator="equal">
      <formula>"千葉40"</formula>
    </cfRule>
    <cfRule type="cellIs" dxfId="839" priority="770" operator="equal">
      <formula>"千葉50"</formula>
    </cfRule>
    <cfRule type="cellIs" dxfId="838" priority="771" operator="equal">
      <formula>"55千葉"</formula>
    </cfRule>
    <cfRule type="cellIs" dxfId="837" priority="772" operator="equal">
      <formula>"千葉6570"</formula>
    </cfRule>
    <cfRule type="cellIs" dxfId="836" priority="773" operator="equal">
      <formula>"千葉60"</formula>
    </cfRule>
  </conditionalFormatting>
  <conditionalFormatting sqref="A392">
    <cfRule type="cellIs" dxfId="835" priority="751" operator="equal">
      <formula>"井上"</formula>
    </cfRule>
    <cfRule type="cellIs" dxfId="834" priority="752" operator="equal">
      <formula>"振込み"</formula>
    </cfRule>
    <cfRule type="cellIs" dxfId="833" priority="753" operator="equal">
      <formula>"振込"</formula>
    </cfRule>
  </conditionalFormatting>
  <conditionalFormatting sqref="A394">
    <cfRule type="cellIs" dxfId="832" priority="740" operator="equal">
      <formula>"審判費"</formula>
    </cfRule>
    <cfRule type="cellIs" dxfId="831" priority="741" operator="equal">
      <formula>"井上"</formula>
    </cfRule>
    <cfRule type="cellIs" dxfId="830" priority="742" operator="equal">
      <formula>"ねんりん"</formula>
    </cfRule>
    <cfRule type="cellIs" dxfId="829" priority="743" operator="equal">
      <formula>"千葉40"</formula>
    </cfRule>
    <cfRule type="cellIs" dxfId="828" priority="744" operator="equal">
      <formula>"千葉50"</formula>
    </cfRule>
    <cfRule type="cellIs" dxfId="827" priority="745" operator="equal">
      <formula>"55千葉"</formula>
    </cfRule>
    <cfRule type="cellIs" dxfId="826" priority="746" operator="equal">
      <formula>"千葉6570"</formula>
    </cfRule>
    <cfRule type="cellIs" dxfId="825" priority="747" operator="equal">
      <formula>"千葉60"</formula>
    </cfRule>
  </conditionalFormatting>
  <conditionalFormatting sqref="A394:A396">
    <cfRule type="cellIs" dxfId="824" priority="739" operator="equal">
      <formula>"鈴木一夫"</formula>
    </cfRule>
  </conditionalFormatting>
  <conditionalFormatting sqref="A396">
    <cfRule type="cellIs" dxfId="823" priority="748" operator="equal">
      <formula>"井上"</formula>
    </cfRule>
    <cfRule type="cellIs" dxfId="822" priority="749" operator="equal">
      <formula>"振込み"</formula>
    </cfRule>
    <cfRule type="cellIs" dxfId="821" priority="750" operator="equal">
      <formula>"振込"</formula>
    </cfRule>
  </conditionalFormatting>
  <conditionalFormatting sqref="A398">
    <cfRule type="cellIs" dxfId="820" priority="731" operator="equal">
      <formula>"審判費"</formula>
    </cfRule>
    <cfRule type="cellIs" dxfId="819" priority="732" operator="equal">
      <formula>"井上"</formula>
    </cfRule>
    <cfRule type="cellIs" dxfId="818" priority="733" operator="equal">
      <formula>"ねんりん"</formula>
    </cfRule>
    <cfRule type="cellIs" dxfId="817" priority="734" operator="equal">
      <formula>"千葉40"</formula>
    </cfRule>
    <cfRule type="cellIs" dxfId="816" priority="735" operator="equal">
      <formula>"千葉50"</formula>
    </cfRule>
    <cfRule type="cellIs" dxfId="815" priority="736" operator="equal">
      <formula>"55千葉"</formula>
    </cfRule>
    <cfRule type="cellIs" dxfId="814" priority="737" operator="equal">
      <formula>"千葉6570"</formula>
    </cfRule>
    <cfRule type="cellIs" dxfId="813" priority="738" operator="equal">
      <formula>"千葉60"</formula>
    </cfRule>
  </conditionalFormatting>
  <conditionalFormatting sqref="A398:A400">
    <cfRule type="cellIs" dxfId="812" priority="729" operator="equal">
      <formula>"鈴木一夫"</formula>
    </cfRule>
  </conditionalFormatting>
  <conditionalFormatting sqref="A400 A403:A404 A407">
    <cfRule type="cellIs" dxfId="811" priority="726" operator="equal">
      <formula>"鈴木一夫"</formula>
    </cfRule>
  </conditionalFormatting>
  <conditionalFormatting sqref="A400 A403:A404">
    <cfRule type="cellIs" dxfId="810" priority="730" operator="equal">
      <formula>"振込み"</formula>
    </cfRule>
  </conditionalFormatting>
  <conditionalFormatting sqref="A400">
    <cfRule type="cellIs" dxfId="809" priority="727" operator="equal">
      <formula>"井上"</formula>
    </cfRule>
    <cfRule type="cellIs" dxfId="808" priority="728" operator="equal">
      <formula>"振込"</formula>
    </cfRule>
  </conditionalFormatting>
  <conditionalFormatting sqref="A402">
    <cfRule type="cellIs" dxfId="807" priority="716" operator="equal">
      <formula>"鈴木一夫"</formula>
    </cfRule>
    <cfRule type="cellIs" dxfId="806" priority="717" operator="equal">
      <formula>"審判費"</formula>
    </cfRule>
    <cfRule type="cellIs" dxfId="805" priority="718" operator="equal">
      <formula>"井上"</formula>
    </cfRule>
    <cfRule type="cellIs" dxfId="804" priority="719" operator="equal">
      <formula>"ねんりん"</formula>
    </cfRule>
    <cfRule type="cellIs" dxfId="803" priority="720" operator="equal">
      <formula>"千葉40"</formula>
    </cfRule>
    <cfRule type="cellIs" dxfId="802" priority="721" operator="equal">
      <formula>"千葉50"</formula>
    </cfRule>
    <cfRule type="cellIs" dxfId="801" priority="722" operator="equal">
      <formula>"55千葉"</formula>
    </cfRule>
    <cfRule type="cellIs" dxfId="800" priority="723" operator="equal">
      <formula>"千葉6570"</formula>
    </cfRule>
    <cfRule type="cellIs" dxfId="799" priority="724" operator="equal">
      <formula>"千葉60"</formula>
    </cfRule>
  </conditionalFormatting>
  <conditionalFormatting sqref="A403:A404 A400 A407">
    <cfRule type="cellIs" dxfId="798" priority="725" operator="equal">
      <formula>"鈴木一夫"</formula>
    </cfRule>
  </conditionalFormatting>
  <conditionalFormatting sqref="A404">
    <cfRule type="cellIs" dxfId="797" priority="713" operator="equal">
      <formula>"井上"</formula>
    </cfRule>
    <cfRule type="cellIs" dxfId="796" priority="714" operator="equal">
      <formula>"振込"</formula>
    </cfRule>
    <cfRule type="cellIs" dxfId="795" priority="715" operator="equal">
      <formula>"鈴木一夫"</formula>
    </cfRule>
  </conditionalFormatting>
  <conditionalFormatting sqref="A406">
    <cfRule type="cellIs" dxfId="794" priority="704" operator="equal">
      <formula>"鈴木一夫"</formula>
    </cfRule>
    <cfRule type="cellIs" dxfId="793" priority="705" operator="equal">
      <formula>"審判費"</formula>
    </cfRule>
    <cfRule type="cellIs" dxfId="792" priority="706" operator="equal">
      <formula>"井上"</formula>
    </cfRule>
    <cfRule type="cellIs" dxfId="791" priority="707" operator="equal">
      <formula>"ねんりん"</formula>
    </cfRule>
    <cfRule type="cellIs" dxfId="790" priority="708" operator="equal">
      <formula>"千葉40"</formula>
    </cfRule>
    <cfRule type="cellIs" dxfId="789" priority="709" operator="equal">
      <formula>"千葉50"</formula>
    </cfRule>
    <cfRule type="cellIs" dxfId="788" priority="710" operator="equal">
      <formula>"55千葉"</formula>
    </cfRule>
    <cfRule type="cellIs" dxfId="787" priority="711" operator="equal">
      <formula>"千葉6570"</formula>
    </cfRule>
    <cfRule type="cellIs" dxfId="786" priority="712" operator="equal">
      <formula>"千葉60"</formula>
    </cfRule>
  </conditionalFormatting>
  <conditionalFormatting sqref="A407:A408">
    <cfRule type="cellIs" dxfId="785" priority="694" operator="equal">
      <formula>"振込み"</formula>
    </cfRule>
  </conditionalFormatting>
  <conditionalFormatting sqref="A408">
    <cfRule type="cellIs" dxfId="784" priority="692" operator="equal">
      <formula>"鈴木一夫"</formula>
    </cfRule>
    <cfRule type="cellIs" dxfId="783" priority="693" operator="equal">
      <formula>"井上"</formula>
    </cfRule>
    <cfRule type="cellIs" dxfId="782" priority="695" operator="equal">
      <formula>"振込"</formula>
    </cfRule>
  </conditionalFormatting>
  <conditionalFormatting sqref="A410">
    <cfRule type="cellIs" dxfId="781" priority="684" operator="equal">
      <formula>"審判費"</formula>
    </cfRule>
    <cfRule type="cellIs" dxfId="780" priority="685" operator="equal">
      <formula>"井上"</formula>
    </cfRule>
    <cfRule type="cellIs" dxfId="779" priority="686" operator="equal">
      <formula>"ねんりん"</formula>
    </cfRule>
    <cfRule type="cellIs" dxfId="778" priority="687" operator="equal">
      <formula>"千葉40"</formula>
    </cfRule>
    <cfRule type="cellIs" dxfId="777" priority="688" operator="equal">
      <formula>"千葉50"</formula>
    </cfRule>
    <cfRule type="cellIs" dxfId="776" priority="689" operator="equal">
      <formula>"55千葉"</formula>
    </cfRule>
    <cfRule type="cellIs" dxfId="775" priority="690" operator="equal">
      <formula>"千葉6570"</formula>
    </cfRule>
    <cfRule type="cellIs" dxfId="774" priority="691" operator="equal">
      <formula>"千葉60"</formula>
    </cfRule>
  </conditionalFormatting>
  <conditionalFormatting sqref="A410:A416">
    <cfRule type="cellIs" dxfId="773" priority="671" operator="equal">
      <formula>"鈴木一夫"</formula>
    </cfRule>
  </conditionalFormatting>
  <conditionalFormatting sqref="A412">
    <cfRule type="cellIs" dxfId="772" priority="673" operator="equal">
      <formula>"井上"</formula>
    </cfRule>
    <cfRule type="cellIs" dxfId="771" priority="674" operator="equal">
      <formula>"振込み"</formula>
    </cfRule>
    <cfRule type="cellIs" dxfId="770" priority="675" operator="equal">
      <formula>"振込"</formula>
    </cfRule>
  </conditionalFormatting>
  <conditionalFormatting sqref="A413:A415">
    <cfRule type="cellIs" dxfId="769" priority="676" operator="equal">
      <formula>"審判費"</formula>
    </cfRule>
    <cfRule type="cellIs" dxfId="768" priority="677" operator="equal">
      <formula>"井上"</formula>
    </cfRule>
    <cfRule type="cellIs" dxfId="767" priority="678" operator="equal">
      <formula>"ねんりん"</formula>
    </cfRule>
    <cfRule type="cellIs" dxfId="766" priority="679" operator="equal">
      <formula>"千葉40"</formula>
    </cfRule>
    <cfRule type="cellIs" dxfId="765" priority="680" operator="equal">
      <formula>"千葉50"</formula>
    </cfRule>
    <cfRule type="cellIs" dxfId="764" priority="681" operator="equal">
      <formula>"55千葉"</formula>
    </cfRule>
    <cfRule type="cellIs" dxfId="763" priority="682" operator="equal">
      <formula>"千葉6570"</formula>
    </cfRule>
    <cfRule type="cellIs" dxfId="762" priority="683" operator="equal">
      <formula>"千葉60"</formula>
    </cfRule>
  </conditionalFormatting>
  <conditionalFormatting sqref="A416 A419">
    <cfRule type="cellIs" dxfId="761" priority="667" operator="equal">
      <formula>"鈴木一夫"</formula>
    </cfRule>
    <cfRule type="cellIs" dxfId="760" priority="668" operator="equal">
      <formula>"鈴木一夫"</formula>
    </cfRule>
  </conditionalFormatting>
  <conditionalFormatting sqref="A416">
    <cfRule type="cellIs" dxfId="759" priority="669" operator="equal">
      <formula>"井上"</formula>
    </cfRule>
    <cfRule type="cellIs" dxfId="758" priority="670" operator="equal">
      <formula>"振込"</formula>
    </cfRule>
    <cfRule type="cellIs" dxfId="757" priority="672" operator="equal">
      <formula>"振込み"</formula>
    </cfRule>
  </conditionalFormatting>
  <conditionalFormatting sqref="A418">
    <cfRule type="cellIs" dxfId="756" priority="658" operator="equal">
      <formula>"鈴木一夫"</formula>
    </cfRule>
    <cfRule type="cellIs" dxfId="755" priority="659" operator="equal">
      <formula>"審判費"</formula>
    </cfRule>
    <cfRule type="cellIs" dxfId="754" priority="660" operator="equal">
      <formula>"井上"</formula>
    </cfRule>
    <cfRule type="cellIs" dxfId="753" priority="661" operator="equal">
      <formula>"ねんりん"</formula>
    </cfRule>
    <cfRule type="cellIs" dxfId="752" priority="662" operator="equal">
      <formula>"千葉40"</formula>
    </cfRule>
    <cfRule type="cellIs" dxfId="751" priority="663" operator="equal">
      <formula>"千葉50"</formula>
    </cfRule>
    <cfRule type="cellIs" dxfId="750" priority="664" operator="equal">
      <formula>"55千葉"</formula>
    </cfRule>
    <cfRule type="cellIs" dxfId="749" priority="665" operator="equal">
      <formula>"千葉6570"</formula>
    </cfRule>
    <cfRule type="cellIs" dxfId="748" priority="666" operator="equal">
      <formula>"千葉60"</formula>
    </cfRule>
  </conditionalFormatting>
  <conditionalFormatting sqref="A419:A420">
    <cfRule type="cellIs" dxfId="747" priority="648" operator="equal">
      <formula>"振込み"</formula>
    </cfRule>
  </conditionalFormatting>
  <conditionalFormatting sqref="A420">
    <cfRule type="cellIs" dxfId="746" priority="646" operator="equal">
      <formula>"鈴木一夫"</formula>
    </cfRule>
    <cfRule type="cellIs" dxfId="745" priority="647" operator="equal">
      <formula>"井上"</formula>
    </cfRule>
    <cfRule type="cellIs" dxfId="744" priority="649" operator="equal">
      <formula>"振込"</formula>
    </cfRule>
  </conditionalFormatting>
  <conditionalFormatting sqref="A422">
    <cfRule type="cellIs" dxfId="743" priority="638" operator="equal">
      <formula>"審判費"</formula>
    </cfRule>
    <cfRule type="cellIs" dxfId="742" priority="639" operator="equal">
      <formula>"井上"</formula>
    </cfRule>
    <cfRule type="cellIs" dxfId="741" priority="640" operator="equal">
      <formula>"ねんりん"</formula>
    </cfRule>
    <cfRule type="cellIs" dxfId="740" priority="641" operator="equal">
      <formula>"千葉40"</formula>
    </cfRule>
    <cfRule type="cellIs" dxfId="739" priority="642" operator="equal">
      <formula>"千葉50"</formula>
    </cfRule>
    <cfRule type="cellIs" dxfId="738" priority="643" operator="equal">
      <formula>"55千葉"</formula>
    </cfRule>
    <cfRule type="cellIs" dxfId="737" priority="644" operator="equal">
      <formula>"千葉6570"</formula>
    </cfRule>
    <cfRule type="cellIs" dxfId="736" priority="645" operator="equal">
      <formula>"千葉60"</formula>
    </cfRule>
  </conditionalFormatting>
  <conditionalFormatting sqref="A422:A428">
    <cfRule type="cellIs" dxfId="735" priority="617" operator="equal">
      <formula>"鈴木一夫"</formula>
    </cfRule>
  </conditionalFormatting>
  <conditionalFormatting sqref="A424">
    <cfRule type="cellIs" dxfId="734" priority="627" operator="equal">
      <formula>"井上"</formula>
    </cfRule>
    <cfRule type="cellIs" dxfId="733" priority="628" operator="equal">
      <formula>"振込み"</formula>
    </cfRule>
    <cfRule type="cellIs" dxfId="732" priority="629" operator="equal">
      <formula>"振込"</formula>
    </cfRule>
  </conditionalFormatting>
  <conditionalFormatting sqref="A425:A427">
    <cfRule type="cellIs" dxfId="731" priority="630" operator="equal">
      <formula>"審判費"</formula>
    </cfRule>
    <cfRule type="cellIs" dxfId="730" priority="631" operator="equal">
      <formula>"井上"</formula>
    </cfRule>
    <cfRule type="cellIs" dxfId="729" priority="632" operator="equal">
      <formula>"ねんりん"</formula>
    </cfRule>
    <cfRule type="cellIs" dxfId="728" priority="633" operator="equal">
      <formula>"千葉40"</formula>
    </cfRule>
    <cfRule type="cellIs" dxfId="727" priority="634" operator="equal">
      <formula>"千葉50"</formula>
    </cfRule>
    <cfRule type="cellIs" dxfId="726" priority="635" operator="equal">
      <formula>"55千葉"</formula>
    </cfRule>
    <cfRule type="cellIs" dxfId="725" priority="636" operator="equal">
      <formula>"千葉6570"</formula>
    </cfRule>
    <cfRule type="cellIs" dxfId="724" priority="637" operator="equal">
      <formula>"千葉60"</formula>
    </cfRule>
  </conditionalFormatting>
  <conditionalFormatting sqref="A428">
    <cfRule type="cellIs" dxfId="723" priority="613" operator="equal">
      <formula>"井上"</formula>
    </cfRule>
    <cfRule type="cellIs" dxfId="722" priority="614" operator="equal">
      <formula>"振込"</formula>
    </cfRule>
    <cfRule type="cellIs" dxfId="721" priority="615" operator="equal">
      <formula>"鈴木一夫"</formula>
    </cfRule>
    <cfRule type="cellIs" dxfId="720" priority="616" operator="equal">
      <formula>"鈴木一夫"</formula>
    </cfRule>
    <cfRule type="cellIs" dxfId="719" priority="626" operator="equal">
      <formula>"振込み"</formula>
    </cfRule>
  </conditionalFormatting>
  <conditionalFormatting sqref="A429:A430">
    <cfRule type="cellIs" dxfId="718" priority="605" operator="equal">
      <formula>"審判費"</formula>
    </cfRule>
    <cfRule type="cellIs" dxfId="717" priority="606" operator="equal">
      <formula>"井上"</formula>
    </cfRule>
    <cfRule type="cellIs" dxfId="716" priority="607" operator="equal">
      <formula>"ねんりん"</formula>
    </cfRule>
    <cfRule type="cellIs" dxfId="715" priority="608" operator="equal">
      <formula>"千葉40"</formula>
    </cfRule>
    <cfRule type="cellIs" dxfId="714" priority="609" operator="equal">
      <formula>"千葉50"</formula>
    </cfRule>
    <cfRule type="cellIs" dxfId="713" priority="610" operator="equal">
      <formula>"55千葉"</formula>
    </cfRule>
    <cfRule type="cellIs" dxfId="712" priority="611" operator="equal">
      <formula>"千葉6570"</formula>
    </cfRule>
    <cfRule type="cellIs" dxfId="711" priority="612" operator="equal">
      <formula>"千葉60"</formula>
    </cfRule>
  </conditionalFormatting>
  <conditionalFormatting sqref="A429:A432">
    <cfRule type="cellIs" dxfId="710" priority="601" operator="equal">
      <formula>"鈴木一夫"</formula>
    </cfRule>
  </conditionalFormatting>
  <conditionalFormatting sqref="A431:A432 A435">
    <cfRule type="cellIs" dxfId="709" priority="602" operator="equal">
      <formula>"鈴木一夫"</formula>
    </cfRule>
    <cfRule type="cellIs" dxfId="708" priority="603" operator="equal">
      <formula>"鈴木一夫"</formula>
    </cfRule>
  </conditionalFormatting>
  <conditionalFormatting sqref="A431:A432">
    <cfRule type="cellIs" dxfId="707" priority="604" operator="equal">
      <formula>"振込み"</formula>
    </cfRule>
  </conditionalFormatting>
  <conditionalFormatting sqref="A432">
    <cfRule type="cellIs" dxfId="706" priority="599" operator="equal">
      <formula>"井上"</formula>
    </cfRule>
    <cfRule type="cellIs" dxfId="705" priority="600" operator="equal">
      <formula>"振込"</formula>
    </cfRule>
  </conditionalFormatting>
  <conditionalFormatting sqref="A434">
    <cfRule type="cellIs" dxfId="704" priority="590" operator="equal">
      <formula>"鈴木一夫"</formula>
    </cfRule>
    <cfRule type="cellIs" dxfId="703" priority="591" operator="equal">
      <formula>"審判費"</formula>
    </cfRule>
    <cfRule type="cellIs" dxfId="702" priority="592" operator="equal">
      <formula>"井上"</formula>
    </cfRule>
    <cfRule type="cellIs" dxfId="701" priority="593" operator="equal">
      <formula>"ねんりん"</formula>
    </cfRule>
    <cfRule type="cellIs" dxfId="700" priority="594" operator="equal">
      <formula>"千葉40"</formula>
    </cfRule>
    <cfRule type="cellIs" dxfId="699" priority="595" operator="equal">
      <formula>"千葉50"</formula>
    </cfRule>
    <cfRule type="cellIs" dxfId="698" priority="596" operator="equal">
      <formula>"55千葉"</formula>
    </cfRule>
    <cfRule type="cellIs" dxfId="697" priority="597" operator="equal">
      <formula>"千葉6570"</formula>
    </cfRule>
    <cfRule type="cellIs" dxfId="696" priority="598" operator="equal">
      <formula>"千葉60"</formula>
    </cfRule>
  </conditionalFormatting>
  <conditionalFormatting sqref="A435:A436">
    <cfRule type="cellIs" dxfId="695" priority="580" operator="equal">
      <formula>"振込み"</formula>
    </cfRule>
  </conditionalFormatting>
  <conditionalFormatting sqref="A436">
    <cfRule type="cellIs" dxfId="694" priority="579" operator="equal">
      <formula>"井上"</formula>
    </cfRule>
    <cfRule type="cellIs" dxfId="693" priority="581" operator="equal">
      <formula>"振込"</formula>
    </cfRule>
  </conditionalFormatting>
  <conditionalFormatting sqref="A436:A440">
    <cfRule type="cellIs" dxfId="692" priority="575" operator="equal">
      <formula>"鈴木一夫"</formula>
    </cfRule>
  </conditionalFormatting>
  <conditionalFormatting sqref="A437:A439">
    <cfRule type="cellIs" dxfId="691" priority="582" operator="equal">
      <formula>"審判費"</formula>
    </cfRule>
    <cfRule type="cellIs" dxfId="690" priority="583" operator="equal">
      <formula>"井上"</formula>
    </cfRule>
    <cfRule type="cellIs" dxfId="689" priority="584" operator="equal">
      <formula>"ねんりん"</formula>
    </cfRule>
    <cfRule type="cellIs" dxfId="688" priority="585" operator="equal">
      <formula>"千葉40"</formula>
    </cfRule>
    <cfRule type="cellIs" dxfId="687" priority="586" operator="equal">
      <formula>"千葉50"</formula>
    </cfRule>
    <cfRule type="cellIs" dxfId="686" priority="587" operator="equal">
      <formula>"55千葉"</formula>
    </cfRule>
    <cfRule type="cellIs" dxfId="685" priority="588" operator="equal">
      <formula>"千葉6570"</formula>
    </cfRule>
    <cfRule type="cellIs" dxfId="684" priority="589" operator="equal">
      <formula>"千葉60"</formula>
    </cfRule>
  </conditionalFormatting>
  <conditionalFormatting sqref="A440 A443">
    <cfRule type="cellIs" dxfId="683" priority="576" operator="equal">
      <formula>"鈴木一夫"</formula>
    </cfRule>
    <cfRule type="cellIs" dxfId="682" priority="577" operator="equal">
      <formula>"鈴木一夫"</formula>
    </cfRule>
  </conditionalFormatting>
  <conditionalFormatting sqref="A440">
    <cfRule type="cellIs" dxfId="681" priority="573" operator="equal">
      <formula>"井上"</formula>
    </cfRule>
    <cfRule type="cellIs" dxfId="680" priority="574" operator="equal">
      <formula>"振込"</formula>
    </cfRule>
    <cfRule type="cellIs" dxfId="679" priority="578" operator="equal">
      <formula>"振込み"</formula>
    </cfRule>
  </conditionalFormatting>
  <conditionalFormatting sqref="A442">
    <cfRule type="cellIs" dxfId="678" priority="564" operator="equal">
      <formula>"鈴木一夫"</formula>
    </cfRule>
    <cfRule type="cellIs" dxfId="677" priority="565" operator="equal">
      <formula>"審判費"</formula>
    </cfRule>
    <cfRule type="cellIs" dxfId="676" priority="566" operator="equal">
      <formula>"井上"</formula>
    </cfRule>
    <cfRule type="cellIs" dxfId="675" priority="567" operator="equal">
      <formula>"ねんりん"</formula>
    </cfRule>
    <cfRule type="cellIs" dxfId="674" priority="568" operator="equal">
      <formula>"千葉40"</formula>
    </cfRule>
    <cfRule type="cellIs" dxfId="673" priority="569" operator="equal">
      <formula>"千葉50"</formula>
    </cfRule>
    <cfRule type="cellIs" dxfId="672" priority="570" operator="equal">
      <formula>"55千葉"</formula>
    </cfRule>
    <cfRule type="cellIs" dxfId="671" priority="571" operator="equal">
      <formula>"千葉6570"</formula>
    </cfRule>
    <cfRule type="cellIs" dxfId="670" priority="572" operator="equal">
      <formula>"千葉60"</formula>
    </cfRule>
  </conditionalFormatting>
  <conditionalFormatting sqref="A443:A444">
    <cfRule type="cellIs" dxfId="669" priority="553" operator="equal">
      <formula>"振込み"</formula>
    </cfRule>
  </conditionalFormatting>
  <conditionalFormatting sqref="A444">
    <cfRule type="cellIs" dxfId="668" priority="552" operator="equal">
      <formula>"井上"</formula>
    </cfRule>
    <cfRule type="cellIs" dxfId="667" priority="554" operator="equal">
      <formula>"振込"</formula>
    </cfRule>
    <cfRule type="cellIs" dxfId="666" priority="555" operator="equal">
      <formula>"鈴木一夫"</formula>
    </cfRule>
  </conditionalFormatting>
  <conditionalFormatting sqref="A446">
    <cfRule type="cellIs" dxfId="665" priority="541" operator="equal">
      <formula>"審判費"</formula>
    </cfRule>
    <cfRule type="cellIs" dxfId="664" priority="542" operator="equal">
      <formula>"井上"</formula>
    </cfRule>
    <cfRule type="cellIs" dxfId="663" priority="543" operator="equal">
      <formula>"ねんりん"</formula>
    </cfRule>
    <cfRule type="cellIs" dxfId="662" priority="544" operator="equal">
      <formula>"千葉40"</formula>
    </cfRule>
    <cfRule type="cellIs" dxfId="661" priority="545" operator="equal">
      <formula>"千葉50"</formula>
    </cfRule>
    <cfRule type="cellIs" dxfId="660" priority="546" operator="equal">
      <formula>"55千葉"</formula>
    </cfRule>
    <cfRule type="cellIs" dxfId="659" priority="547" operator="equal">
      <formula>"千葉6570"</formula>
    </cfRule>
    <cfRule type="cellIs" dxfId="658" priority="548" operator="equal">
      <formula>"千葉60"</formula>
    </cfRule>
  </conditionalFormatting>
  <conditionalFormatting sqref="A446:A448">
    <cfRule type="cellIs" dxfId="657" priority="540" operator="equal">
      <formula>"鈴木一夫"</formula>
    </cfRule>
  </conditionalFormatting>
  <conditionalFormatting sqref="A448">
    <cfRule type="cellIs" dxfId="656" priority="549" operator="equal">
      <formula>"井上"</formula>
    </cfRule>
    <cfRule type="cellIs" dxfId="655" priority="550" operator="equal">
      <formula>"振込み"</formula>
    </cfRule>
    <cfRule type="cellIs" dxfId="654" priority="551" operator="equal">
      <formula>"振込"</formula>
    </cfRule>
  </conditionalFormatting>
  <conditionalFormatting sqref="A450">
    <cfRule type="cellIs" dxfId="653" priority="526" operator="equal">
      <formula>"審判費"</formula>
    </cfRule>
    <cfRule type="cellIs" dxfId="652" priority="527" operator="equal">
      <formula>"井上"</formula>
    </cfRule>
    <cfRule type="cellIs" dxfId="651" priority="528" operator="equal">
      <formula>"ねんりん"</formula>
    </cfRule>
    <cfRule type="cellIs" dxfId="650" priority="529" operator="equal">
      <formula>"千葉40"</formula>
    </cfRule>
    <cfRule type="cellIs" dxfId="649" priority="530" operator="equal">
      <formula>"千葉50"</formula>
    </cfRule>
    <cfRule type="cellIs" dxfId="648" priority="531" operator="equal">
      <formula>"55千葉"</formula>
    </cfRule>
    <cfRule type="cellIs" dxfId="647" priority="532" operator="equal">
      <formula>"千葉6570"</formula>
    </cfRule>
    <cfRule type="cellIs" dxfId="646" priority="533" operator="equal">
      <formula>"千葉60"</formula>
    </cfRule>
  </conditionalFormatting>
  <conditionalFormatting sqref="A450:A452">
    <cfRule type="cellIs" dxfId="645" priority="525" operator="equal">
      <formula>"鈴木一夫"</formula>
    </cfRule>
  </conditionalFormatting>
  <conditionalFormatting sqref="A452">
    <cfRule type="cellIs" dxfId="644" priority="537" operator="equal">
      <formula>"井上"</formula>
    </cfRule>
    <cfRule type="cellIs" dxfId="643" priority="538" operator="equal">
      <formula>"振込み"</formula>
    </cfRule>
    <cfRule type="cellIs" dxfId="642" priority="539" operator="equal">
      <formula>"振込"</formula>
    </cfRule>
  </conditionalFormatting>
  <conditionalFormatting sqref="A454">
    <cfRule type="cellIs" dxfId="641" priority="517" operator="equal">
      <formula>"審判費"</formula>
    </cfRule>
    <cfRule type="cellIs" dxfId="640" priority="518" operator="equal">
      <formula>"井上"</formula>
    </cfRule>
    <cfRule type="cellIs" dxfId="639" priority="519" operator="equal">
      <formula>"ねんりん"</formula>
    </cfRule>
    <cfRule type="cellIs" dxfId="638" priority="520" operator="equal">
      <formula>"千葉40"</formula>
    </cfRule>
    <cfRule type="cellIs" dxfId="637" priority="521" operator="equal">
      <formula>"千葉50"</formula>
    </cfRule>
    <cfRule type="cellIs" dxfId="636" priority="522" operator="equal">
      <formula>"55千葉"</formula>
    </cfRule>
    <cfRule type="cellIs" dxfId="635" priority="523" operator="equal">
      <formula>"千葉6570"</formula>
    </cfRule>
    <cfRule type="cellIs" dxfId="634" priority="524" operator="equal">
      <formula>"千葉60"</formula>
    </cfRule>
  </conditionalFormatting>
  <conditionalFormatting sqref="A454:A456">
    <cfRule type="cellIs" dxfId="633" priority="516" operator="equal">
      <formula>"鈴木一夫"</formula>
    </cfRule>
  </conditionalFormatting>
  <conditionalFormatting sqref="A456">
    <cfRule type="cellIs" dxfId="632" priority="534" operator="equal">
      <formula>"井上"</formula>
    </cfRule>
    <cfRule type="cellIs" dxfId="631" priority="535" operator="equal">
      <formula>"振込み"</formula>
    </cfRule>
    <cfRule type="cellIs" dxfId="630" priority="536" operator="equal">
      <formula>"振込"</formula>
    </cfRule>
  </conditionalFormatting>
  <conditionalFormatting sqref="A458">
    <cfRule type="cellIs" dxfId="629" priority="508" operator="equal">
      <formula>"審判費"</formula>
    </cfRule>
    <cfRule type="cellIs" dxfId="628" priority="509" operator="equal">
      <formula>"井上"</formula>
    </cfRule>
    <cfRule type="cellIs" dxfId="627" priority="510" operator="equal">
      <formula>"ねんりん"</formula>
    </cfRule>
    <cfRule type="cellIs" dxfId="626" priority="511" operator="equal">
      <formula>"千葉40"</formula>
    </cfRule>
    <cfRule type="cellIs" dxfId="625" priority="512" operator="equal">
      <formula>"千葉50"</formula>
    </cfRule>
    <cfRule type="cellIs" dxfId="624" priority="513" operator="equal">
      <formula>"55千葉"</formula>
    </cfRule>
    <cfRule type="cellIs" dxfId="623" priority="514" operator="equal">
      <formula>"千葉6570"</formula>
    </cfRule>
    <cfRule type="cellIs" dxfId="622" priority="515" operator="equal">
      <formula>"千葉60"</formula>
    </cfRule>
  </conditionalFormatting>
  <conditionalFormatting sqref="A458:A460">
    <cfRule type="cellIs" dxfId="621" priority="506" operator="equal">
      <formula>"鈴木一夫"</formula>
    </cfRule>
  </conditionalFormatting>
  <conditionalFormatting sqref="A460 A463:A464 A467">
    <cfRule type="cellIs" dxfId="620" priority="503" operator="equal">
      <formula>"鈴木一夫"</formula>
    </cfRule>
  </conditionalFormatting>
  <conditionalFormatting sqref="A460 A463:A464">
    <cfRule type="cellIs" dxfId="619" priority="507" operator="equal">
      <formula>"振込み"</formula>
    </cfRule>
  </conditionalFormatting>
  <conditionalFormatting sqref="A460">
    <cfRule type="cellIs" dxfId="618" priority="504" operator="equal">
      <formula>"井上"</formula>
    </cfRule>
    <cfRule type="cellIs" dxfId="617" priority="505" operator="equal">
      <formula>"振込"</formula>
    </cfRule>
  </conditionalFormatting>
  <conditionalFormatting sqref="A462">
    <cfRule type="cellIs" dxfId="616" priority="493" operator="equal">
      <formula>"鈴木一夫"</formula>
    </cfRule>
    <cfRule type="cellIs" dxfId="615" priority="494" operator="equal">
      <formula>"審判費"</formula>
    </cfRule>
    <cfRule type="cellIs" dxfId="614" priority="495" operator="equal">
      <formula>"井上"</formula>
    </cfRule>
    <cfRule type="cellIs" dxfId="613" priority="496" operator="equal">
      <formula>"ねんりん"</formula>
    </cfRule>
    <cfRule type="cellIs" dxfId="612" priority="497" operator="equal">
      <formula>"千葉40"</formula>
    </cfRule>
    <cfRule type="cellIs" dxfId="611" priority="498" operator="equal">
      <formula>"千葉50"</formula>
    </cfRule>
    <cfRule type="cellIs" dxfId="610" priority="499" operator="equal">
      <formula>"55千葉"</formula>
    </cfRule>
    <cfRule type="cellIs" dxfId="609" priority="500" operator="equal">
      <formula>"千葉6570"</formula>
    </cfRule>
    <cfRule type="cellIs" dxfId="608" priority="501" operator="equal">
      <formula>"千葉60"</formula>
    </cfRule>
  </conditionalFormatting>
  <conditionalFormatting sqref="A463:A464 A460 A467">
    <cfRule type="cellIs" dxfId="607" priority="502" operator="equal">
      <formula>"鈴木一夫"</formula>
    </cfRule>
  </conditionalFormatting>
  <conditionalFormatting sqref="A464">
    <cfRule type="cellIs" dxfId="606" priority="490" operator="equal">
      <formula>"井上"</formula>
    </cfRule>
    <cfRule type="cellIs" dxfId="605" priority="491" operator="equal">
      <formula>"振込"</formula>
    </cfRule>
    <cfRule type="cellIs" dxfId="604" priority="492" operator="equal">
      <formula>"鈴木一夫"</formula>
    </cfRule>
  </conditionalFormatting>
  <conditionalFormatting sqref="A466">
    <cfRule type="cellIs" dxfId="603" priority="481" operator="equal">
      <formula>"鈴木一夫"</formula>
    </cfRule>
    <cfRule type="cellIs" dxfId="602" priority="482" operator="equal">
      <formula>"審判費"</formula>
    </cfRule>
    <cfRule type="cellIs" dxfId="601" priority="483" operator="equal">
      <formula>"井上"</formula>
    </cfRule>
    <cfRule type="cellIs" dxfId="600" priority="484" operator="equal">
      <formula>"ねんりん"</formula>
    </cfRule>
    <cfRule type="cellIs" dxfId="599" priority="485" operator="equal">
      <formula>"千葉40"</formula>
    </cfRule>
    <cfRule type="cellIs" dxfId="598" priority="486" operator="equal">
      <formula>"千葉50"</formula>
    </cfRule>
    <cfRule type="cellIs" dxfId="597" priority="487" operator="equal">
      <formula>"55千葉"</formula>
    </cfRule>
    <cfRule type="cellIs" dxfId="596" priority="488" operator="equal">
      <formula>"千葉6570"</formula>
    </cfRule>
    <cfRule type="cellIs" dxfId="595" priority="489" operator="equal">
      <formula>"千葉60"</formula>
    </cfRule>
  </conditionalFormatting>
  <conditionalFormatting sqref="A467:A468">
    <cfRule type="cellIs" dxfId="594" priority="471" operator="equal">
      <formula>"振込み"</formula>
    </cfRule>
  </conditionalFormatting>
  <conditionalFormatting sqref="A468">
    <cfRule type="cellIs" dxfId="593" priority="469" operator="equal">
      <formula>"鈴木一夫"</formula>
    </cfRule>
    <cfRule type="cellIs" dxfId="592" priority="470" operator="equal">
      <formula>"井上"</formula>
    </cfRule>
    <cfRule type="cellIs" dxfId="591" priority="472" operator="equal">
      <formula>"振込"</formula>
    </cfRule>
  </conditionalFormatting>
  <conditionalFormatting sqref="A470">
    <cfRule type="cellIs" dxfId="590" priority="461" operator="equal">
      <formula>"審判費"</formula>
    </cfRule>
    <cfRule type="cellIs" dxfId="589" priority="462" operator="equal">
      <formula>"井上"</formula>
    </cfRule>
    <cfRule type="cellIs" dxfId="588" priority="463" operator="equal">
      <formula>"ねんりん"</formula>
    </cfRule>
    <cfRule type="cellIs" dxfId="587" priority="464" operator="equal">
      <formula>"千葉40"</formula>
    </cfRule>
    <cfRule type="cellIs" dxfId="586" priority="465" operator="equal">
      <formula>"千葉50"</formula>
    </cfRule>
    <cfRule type="cellIs" dxfId="585" priority="466" operator="equal">
      <formula>"55千葉"</formula>
    </cfRule>
    <cfRule type="cellIs" dxfId="584" priority="467" operator="equal">
      <formula>"千葉6570"</formula>
    </cfRule>
    <cfRule type="cellIs" dxfId="583" priority="468" operator="equal">
      <formula>"千葉60"</formula>
    </cfRule>
  </conditionalFormatting>
  <conditionalFormatting sqref="A470:A479 A481">
    <cfRule type="cellIs" dxfId="582" priority="446" operator="equal">
      <formula>"鈴木一夫"</formula>
    </cfRule>
  </conditionalFormatting>
  <conditionalFormatting sqref="A472">
    <cfRule type="cellIs" dxfId="581" priority="450" operator="equal">
      <formula>"井上"</formula>
    </cfRule>
    <cfRule type="cellIs" dxfId="580" priority="451" operator="equal">
      <formula>"振込み"</formula>
    </cfRule>
    <cfRule type="cellIs" dxfId="579" priority="452" operator="equal">
      <formula>"振込"</formula>
    </cfRule>
  </conditionalFormatting>
  <conditionalFormatting sqref="A473:A479">
    <cfRule type="cellIs" dxfId="578" priority="453" operator="equal">
      <formula>"審判費"</formula>
    </cfRule>
    <cfRule type="cellIs" dxfId="577" priority="454" operator="equal">
      <formula>"井上"</formula>
    </cfRule>
    <cfRule type="cellIs" dxfId="576" priority="455" operator="equal">
      <formula>"ねんりん"</formula>
    </cfRule>
    <cfRule type="cellIs" dxfId="575" priority="456" operator="equal">
      <formula>"千葉40"</formula>
    </cfRule>
    <cfRule type="cellIs" dxfId="574" priority="457" operator="equal">
      <formula>"千葉50"</formula>
    </cfRule>
    <cfRule type="cellIs" dxfId="573" priority="458" operator="equal">
      <formula>"55千葉"</formula>
    </cfRule>
    <cfRule type="cellIs" dxfId="572" priority="459" operator="equal">
      <formula>"千葉6570"</formula>
    </cfRule>
    <cfRule type="cellIs" dxfId="571" priority="460" operator="equal">
      <formula>"千葉60"</formula>
    </cfRule>
  </conditionalFormatting>
  <conditionalFormatting sqref="A481 A484">
    <cfRule type="cellIs" dxfId="570" priority="447" operator="equal">
      <formula>"鈴木一夫"</formula>
    </cfRule>
    <cfRule type="cellIs" dxfId="569" priority="448" operator="equal">
      <formula>"鈴木一夫"</formula>
    </cfRule>
  </conditionalFormatting>
  <conditionalFormatting sqref="A481">
    <cfRule type="cellIs" dxfId="568" priority="444" operator="equal">
      <formula>"井上"</formula>
    </cfRule>
    <cfRule type="cellIs" dxfId="567" priority="445" operator="equal">
      <formula>"振込"</formula>
    </cfRule>
    <cfRule type="cellIs" dxfId="566" priority="449" operator="equal">
      <formula>"振込み"</formula>
    </cfRule>
  </conditionalFormatting>
  <conditionalFormatting sqref="A483">
    <cfRule type="cellIs" dxfId="565" priority="435" operator="equal">
      <formula>"鈴木一夫"</formula>
    </cfRule>
    <cfRule type="cellIs" dxfId="564" priority="436" operator="equal">
      <formula>"審判費"</formula>
    </cfRule>
    <cfRule type="cellIs" dxfId="563" priority="437" operator="equal">
      <formula>"井上"</formula>
    </cfRule>
    <cfRule type="cellIs" dxfId="562" priority="438" operator="equal">
      <formula>"ねんりん"</formula>
    </cfRule>
    <cfRule type="cellIs" dxfId="561" priority="439" operator="equal">
      <formula>"千葉40"</formula>
    </cfRule>
    <cfRule type="cellIs" dxfId="560" priority="440" operator="equal">
      <formula>"千葉50"</formula>
    </cfRule>
    <cfRule type="cellIs" dxfId="559" priority="441" operator="equal">
      <formula>"55千葉"</formula>
    </cfRule>
    <cfRule type="cellIs" dxfId="558" priority="442" operator="equal">
      <formula>"千葉6570"</formula>
    </cfRule>
    <cfRule type="cellIs" dxfId="557" priority="443" operator="equal">
      <formula>"千葉60"</formula>
    </cfRule>
  </conditionalFormatting>
  <conditionalFormatting sqref="A484:A485">
    <cfRule type="cellIs" dxfId="556" priority="425" operator="equal">
      <formula>"振込み"</formula>
    </cfRule>
  </conditionalFormatting>
  <conditionalFormatting sqref="A485">
    <cfRule type="cellIs" dxfId="555" priority="424" operator="equal">
      <formula>"井上"</formula>
    </cfRule>
    <cfRule type="cellIs" dxfId="554" priority="426" operator="equal">
      <formula>"振込"</formula>
    </cfRule>
  </conditionalFormatting>
  <conditionalFormatting sqref="A485:A489">
    <cfRule type="cellIs" dxfId="553" priority="420" operator="equal">
      <formula>"鈴木一夫"</formula>
    </cfRule>
  </conditionalFormatting>
  <conditionalFormatting sqref="A486:A488">
    <cfRule type="cellIs" dxfId="552" priority="427" operator="equal">
      <formula>"審判費"</formula>
    </cfRule>
    <cfRule type="cellIs" dxfId="551" priority="428" operator="equal">
      <formula>"井上"</formula>
    </cfRule>
    <cfRule type="cellIs" dxfId="550" priority="429" operator="equal">
      <formula>"ねんりん"</formula>
    </cfRule>
    <cfRule type="cellIs" dxfId="549" priority="430" operator="equal">
      <formula>"千葉40"</formula>
    </cfRule>
    <cfRule type="cellIs" dxfId="548" priority="431" operator="equal">
      <formula>"千葉50"</formula>
    </cfRule>
    <cfRule type="cellIs" dxfId="547" priority="432" operator="equal">
      <formula>"55千葉"</formula>
    </cfRule>
    <cfRule type="cellIs" dxfId="546" priority="433" operator="equal">
      <formula>"千葉6570"</formula>
    </cfRule>
    <cfRule type="cellIs" dxfId="545" priority="434" operator="equal">
      <formula>"千葉60"</formula>
    </cfRule>
  </conditionalFormatting>
  <conditionalFormatting sqref="A489">
    <cfRule type="cellIs" dxfId="544" priority="418" operator="equal">
      <formula>"井上"</formula>
    </cfRule>
    <cfRule type="cellIs" dxfId="543" priority="419" operator="equal">
      <formula>"振込"</formula>
    </cfRule>
    <cfRule type="cellIs" dxfId="542" priority="421" operator="equal">
      <formula>"鈴木一夫"</formula>
    </cfRule>
    <cfRule type="cellIs" dxfId="541" priority="422" operator="equal">
      <formula>"鈴木一夫"</formula>
    </cfRule>
    <cfRule type="cellIs" dxfId="540" priority="423" operator="equal">
      <formula>"振込み"</formula>
    </cfRule>
  </conditionalFormatting>
  <conditionalFormatting sqref="A491">
    <cfRule type="cellIs" dxfId="539" priority="409" operator="equal">
      <formula>"鈴木一夫"</formula>
    </cfRule>
    <cfRule type="cellIs" dxfId="538" priority="410" operator="equal">
      <formula>"審判費"</formula>
    </cfRule>
    <cfRule type="cellIs" dxfId="537" priority="411" operator="equal">
      <formula>"井上"</formula>
    </cfRule>
    <cfRule type="cellIs" dxfId="536" priority="412" operator="equal">
      <formula>"ねんりん"</formula>
    </cfRule>
    <cfRule type="cellIs" dxfId="535" priority="413" operator="equal">
      <formula>"千葉40"</formula>
    </cfRule>
    <cfRule type="cellIs" dxfId="534" priority="414" operator="equal">
      <formula>"千葉50"</formula>
    </cfRule>
    <cfRule type="cellIs" dxfId="533" priority="415" operator="equal">
      <formula>"55千葉"</formula>
    </cfRule>
    <cfRule type="cellIs" dxfId="532" priority="416" operator="equal">
      <formula>"千葉6570"</formula>
    </cfRule>
    <cfRule type="cellIs" dxfId="531" priority="417" operator="equal">
      <formula>"千葉60"</formula>
    </cfRule>
  </conditionalFormatting>
  <conditionalFormatting sqref="A492:A493 A496:A497 A500">
    <cfRule type="cellIs" dxfId="530" priority="404" operator="equal">
      <formula>"鈴木一夫"</formula>
    </cfRule>
  </conditionalFormatting>
  <conditionalFormatting sqref="A492:A493 A496:A497">
    <cfRule type="cellIs" dxfId="529" priority="408" operator="equal">
      <formula>"振込み"</formula>
    </cfRule>
  </conditionalFormatting>
  <conditionalFormatting sqref="A493">
    <cfRule type="cellIs" dxfId="528" priority="405" operator="equal">
      <formula>"井上"</formula>
    </cfRule>
    <cfRule type="cellIs" dxfId="527" priority="406" operator="equal">
      <formula>"振込"</formula>
    </cfRule>
    <cfRule type="cellIs" dxfId="526" priority="407" operator="equal">
      <formula>"鈴木一夫"</formula>
    </cfRule>
  </conditionalFormatting>
  <conditionalFormatting sqref="A495">
    <cfRule type="cellIs" dxfId="525" priority="394" operator="equal">
      <formula>"鈴木一夫"</formula>
    </cfRule>
    <cfRule type="cellIs" dxfId="524" priority="395" operator="equal">
      <formula>"審判費"</formula>
    </cfRule>
    <cfRule type="cellIs" dxfId="523" priority="396" operator="equal">
      <formula>"井上"</formula>
    </cfRule>
    <cfRule type="cellIs" dxfId="522" priority="397" operator="equal">
      <formula>"ねんりん"</formula>
    </cfRule>
    <cfRule type="cellIs" dxfId="521" priority="398" operator="equal">
      <formula>"千葉40"</formula>
    </cfRule>
    <cfRule type="cellIs" dxfId="520" priority="399" operator="equal">
      <formula>"千葉50"</formula>
    </cfRule>
    <cfRule type="cellIs" dxfId="519" priority="400" operator="equal">
      <formula>"55千葉"</formula>
    </cfRule>
    <cfRule type="cellIs" dxfId="518" priority="401" operator="equal">
      <formula>"千葉6570"</formula>
    </cfRule>
    <cfRule type="cellIs" dxfId="517" priority="402" operator="equal">
      <formula>"千葉60"</formula>
    </cfRule>
  </conditionalFormatting>
  <conditionalFormatting sqref="A496:A497 A492:A493 A500">
    <cfRule type="cellIs" dxfId="516" priority="403" operator="equal">
      <formula>"鈴木一夫"</formula>
    </cfRule>
  </conditionalFormatting>
  <conditionalFormatting sqref="A497">
    <cfRule type="cellIs" dxfId="515" priority="391" operator="equal">
      <formula>"井上"</formula>
    </cfRule>
    <cfRule type="cellIs" dxfId="514" priority="392" operator="equal">
      <formula>"振込"</formula>
    </cfRule>
    <cfRule type="cellIs" dxfId="513" priority="393" operator="equal">
      <formula>"鈴木一夫"</formula>
    </cfRule>
  </conditionalFormatting>
  <conditionalFormatting sqref="A499">
    <cfRule type="cellIs" dxfId="512" priority="382" operator="equal">
      <formula>"鈴木一夫"</formula>
    </cfRule>
    <cfRule type="cellIs" dxfId="511" priority="383" operator="equal">
      <formula>"審判費"</formula>
    </cfRule>
    <cfRule type="cellIs" dxfId="510" priority="384" operator="equal">
      <formula>"井上"</formula>
    </cfRule>
    <cfRule type="cellIs" dxfId="509" priority="385" operator="equal">
      <formula>"ねんりん"</formula>
    </cfRule>
    <cfRule type="cellIs" dxfId="508" priority="386" operator="equal">
      <formula>"千葉40"</formula>
    </cfRule>
    <cfRule type="cellIs" dxfId="507" priority="387" operator="equal">
      <formula>"千葉50"</formula>
    </cfRule>
    <cfRule type="cellIs" dxfId="506" priority="388" operator="equal">
      <formula>"55千葉"</formula>
    </cfRule>
    <cfRule type="cellIs" dxfId="505" priority="389" operator="equal">
      <formula>"千葉6570"</formula>
    </cfRule>
    <cfRule type="cellIs" dxfId="504" priority="390" operator="equal">
      <formula>"千葉60"</formula>
    </cfRule>
  </conditionalFormatting>
  <conditionalFormatting sqref="A500 A505">
    <cfRule type="cellIs" dxfId="503" priority="372" operator="equal">
      <formula>"振込み"</formula>
    </cfRule>
  </conditionalFormatting>
  <conditionalFormatting sqref="A505">
    <cfRule type="cellIs" dxfId="502" priority="371" operator="equal">
      <formula>"井上"</formula>
    </cfRule>
    <cfRule type="cellIs" dxfId="501" priority="373" operator="equal">
      <formula>"振込"</formula>
    </cfRule>
  </conditionalFormatting>
  <conditionalFormatting sqref="A505:A512 A514">
    <cfRule type="cellIs" dxfId="500" priority="364" operator="equal">
      <formula>"鈴木一夫"</formula>
    </cfRule>
  </conditionalFormatting>
  <conditionalFormatting sqref="A506:A508 A510:A512">
    <cfRule type="cellIs" dxfId="499" priority="374" operator="equal">
      <formula>"審判費"</formula>
    </cfRule>
    <cfRule type="cellIs" dxfId="498" priority="375" operator="equal">
      <formula>"井上"</formula>
    </cfRule>
    <cfRule type="cellIs" dxfId="497" priority="376" operator="equal">
      <formula>"ねんりん"</formula>
    </cfRule>
    <cfRule type="cellIs" dxfId="496" priority="377" operator="equal">
      <formula>"千葉40"</formula>
    </cfRule>
    <cfRule type="cellIs" dxfId="495" priority="378" operator="equal">
      <formula>"千葉50"</formula>
    </cfRule>
    <cfRule type="cellIs" dxfId="494" priority="379" operator="equal">
      <formula>"55千葉"</formula>
    </cfRule>
    <cfRule type="cellIs" dxfId="493" priority="380" operator="equal">
      <formula>"千葉6570"</formula>
    </cfRule>
    <cfRule type="cellIs" dxfId="492" priority="381" operator="equal">
      <formula>"千葉60"</formula>
    </cfRule>
  </conditionalFormatting>
  <conditionalFormatting sqref="A509">
    <cfRule type="cellIs" dxfId="491" priority="368" operator="equal">
      <formula>"井上"</formula>
    </cfRule>
    <cfRule type="cellIs" dxfId="490" priority="369" operator="equal">
      <formula>"振込み"</formula>
    </cfRule>
    <cfRule type="cellIs" dxfId="489" priority="370" operator="equal">
      <formula>"振込"</formula>
    </cfRule>
  </conditionalFormatting>
  <conditionalFormatting sqref="A514">
    <cfRule type="cellIs" dxfId="488" priority="362" operator="equal">
      <formula>"井上"</formula>
    </cfRule>
    <cfRule type="cellIs" dxfId="487" priority="363" operator="equal">
      <formula>"振込"</formula>
    </cfRule>
    <cfRule type="cellIs" dxfId="486" priority="365" operator="equal">
      <formula>"鈴木一夫"</formula>
    </cfRule>
    <cfRule type="cellIs" dxfId="485" priority="366" operator="equal">
      <formula>"鈴木一夫"</formula>
    </cfRule>
    <cfRule type="cellIs" dxfId="484" priority="367" operator="equal">
      <formula>"振込み"</formula>
    </cfRule>
  </conditionalFormatting>
  <conditionalFormatting sqref="A516">
    <cfRule type="cellIs" dxfId="483" priority="353" operator="equal">
      <formula>"鈴木一夫"</formula>
    </cfRule>
    <cfRule type="cellIs" dxfId="482" priority="354" operator="equal">
      <formula>"審判費"</formula>
    </cfRule>
    <cfRule type="cellIs" dxfId="481" priority="355" operator="equal">
      <formula>"井上"</formula>
    </cfRule>
    <cfRule type="cellIs" dxfId="480" priority="356" operator="equal">
      <formula>"ねんりん"</formula>
    </cfRule>
    <cfRule type="cellIs" dxfId="479" priority="357" operator="equal">
      <formula>"千葉40"</formula>
    </cfRule>
    <cfRule type="cellIs" dxfId="478" priority="358" operator="equal">
      <formula>"千葉50"</formula>
    </cfRule>
    <cfRule type="cellIs" dxfId="477" priority="359" operator="equal">
      <formula>"55千葉"</formula>
    </cfRule>
    <cfRule type="cellIs" dxfId="476" priority="360" operator="equal">
      <formula>"千葉6570"</formula>
    </cfRule>
    <cfRule type="cellIs" dxfId="475" priority="361" operator="equal">
      <formula>"千葉60"</formula>
    </cfRule>
  </conditionalFormatting>
  <conditionalFormatting sqref="A517:A518 A521">
    <cfRule type="cellIs" dxfId="474" priority="342" operator="equal">
      <formula>"鈴木一夫"</formula>
    </cfRule>
  </conditionalFormatting>
  <conditionalFormatting sqref="A517:A518">
    <cfRule type="cellIs" dxfId="473" priority="352" operator="equal">
      <formula>"振込み"</formula>
    </cfRule>
  </conditionalFormatting>
  <conditionalFormatting sqref="A518">
    <cfRule type="cellIs" dxfId="472" priority="339" operator="equal">
      <formula>"井上"</formula>
    </cfRule>
    <cfRule type="cellIs" dxfId="471" priority="340" operator="equal">
      <formula>"振込"</formula>
    </cfRule>
    <cfRule type="cellIs" dxfId="470" priority="343" operator="equal">
      <formula>"鈴木一夫"</formula>
    </cfRule>
  </conditionalFormatting>
  <conditionalFormatting sqref="A519:A520">
    <cfRule type="cellIs" dxfId="469" priority="331" operator="equal">
      <formula>"審判費"</formula>
    </cfRule>
    <cfRule type="cellIs" dxfId="468" priority="332" operator="equal">
      <formula>"井上"</formula>
    </cfRule>
    <cfRule type="cellIs" dxfId="467" priority="333" operator="equal">
      <formula>"ねんりん"</formula>
    </cfRule>
    <cfRule type="cellIs" dxfId="466" priority="334" operator="equal">
      <formula>"千葉40"</formula>
    </cfRule>
    <cfRule type="cellIs" dxfId="465" priority="335" operator="equal">
      <formula>"千葉50"</formula>
    </cfRule>
    <cfRule type="cellIs" dxfId="464" priority="336" operator="equal">
      <formula>"55千葉"</formula>
    </cfRule>
    <cfRule type="cellIs" dxfId="463" priority="337" operator="equal">
      <formula>"千葉6570"</formula>
    </cfRule>
    <cfRule type="cellIs" dxfId="462" priority="338" operator="equal">
      <formula>"千葉60"</formula>
    </cfRule>
  </conditionalFormatting>
  <conditionalFormatting sqref="A519:A522">
    <cfRule type="cellIs" dxfId="461" priority="322" operator="equal">
      <formula>"鈴木一夫"</formula>
    </cfRule>
  </conditionalFormatting>
  <conditionalFormatting sqref="A521 A517:A518">
    <cfRule type="cellIs" dxfId="460" priority="341" operator="equal">
      <formula>"鈴木一夫"</formula>
    </cfRule>
  </conditionalFormatting>
  <conditionalFormatting sqref="A521:A522">
    <cfRule type="cellIs" dxfId="459" priority="320" operator="equal">
      <formula>"振込み"</formula>
    </cfRule>
  </conditionalFormatting>
  <conditionalFormatting sqref="A522">
    <cfRule type="cellIs" dxfId="458" priority="319" operator="equal">
      <formula>"井上"</formula>
    </cfRule>
    <cfRule type="cellIs" dxfId="457" priority="321" operator="equal">
      <formula>"振込"</formula>
    </cfRule>
  </conditionalFormatting>
  <conditionalFormatting sqref="A524">
    <cfRule type="cellIs" dxfId="456" priority="308" operator="equal">
      <formula>"審判費"</formula>
    </cfRule>
    <cfRule type="cellIs" dxfId="455" priority="309" operator="equal">
      <formula>"井上"</formula>
    </cfRule>
    <cfRule type="cellIs" dxfId="454" priority="310" operator="equal">
      <formula>"ねんりん"</formula>
    </cfRule>
    <cfRule type="cellIs" dxfId="453" priority="311" operator="equal">
      <formula>"千葉40"</formula>
    </cfRule>
    <cfRule type="cellIs" dxfId="452" priority="312" operator="equal">
      <formula>"千葉50"</formula>
    </cfRule>
    <cfRule type="cellIs" dxfId="451" priority="313" operator="equal">
      <formula>"55千葉"</formula>
    </cfRule>
    <cfRule type="cellIs" dxfId="450" priority="314" operator="equal">
      <formula>"千葉6570"</formula>
    </cfRule>
    <cfRule type="cellIs" dxfId="449" priority="315" operator="equal">
      <formula>"千葉60"</formula>
    </cfRule>
  </conditionalFormatting>
  <conditionalFormatting sqref="A524:A526">
    <cfRule type="cellIs" dxfId="448" priority="307" operator="equal">
      <formula>"鈴木一夫"</formula>
    </cfRule>
  </conditionalFormatting>
  <conditionalFormatting sqref="A526">
    <cfRule type="cellIs" dxfId="447" priority="316" operator="equal">
      <formula>"井上"</formula>
    </cfRule>
    <cfRule type="cellIs" dxfId="446" priority="317" operator="equal">
      <formula>"振込み"</formula>
    </cfRule>
    <cfRule type="cellIs" dxfId="445" priority="318" operator="equal">
      <formula>"振込"</formula>
    </cfRule>
  </conditionalFormatting>
  <conditionalFormatting sqref="A528">
    <cfRule type="cellIs" dxfId="444" priority="299" operator="equal">
      <formula>"審判費"</formula>
    </cfRule>
    <cfRule type="cellIs" dxfId="443" priority="300" operator="equal">
      <formula>"井上"</formula>
    </cfRule>
    <cfRule type="cellIs" dxfId="442" priority="301" operator="equal">
      <formula>"ねんりん"</formula>
    </cfRule>
    <cfRule type="cellIs" dxfId="441" priority="302" operator="equal">
      <formula>"千葉40"</formula>
    </cfRule>
    <cfRule type="cellIs" dxfId="440" priority="303" operator="equal">
      <formula>"千葉50"</formula>
    </cfRule>
    <cfRule type="cellIs" dxfId="439" priority="304" operator="equal">
      <formula>"55千葉"</formula>
    </cfRule>
    <cfRule type="cellIs" dxfId="438" priority="305" operator="equal">
      <formula>"千葉6570"</formula>
    </cfRule>
    <cfRule type="cellIs" dxfId="437" priority="306" operator="equal">
      <formula>"千葉60"</formula>
    </cfRule>
  </conditionalFormatting>
  <conditionalFormatting sqref="A528:A530">
    <cfRule type="cellIs" dxfId="436" priority="295" operator="equal">
      <formula>"鈴木一夫"</formula>
    </cfRule>
  </conditionalFormatting>
  <conditionalFormatting sqref="A530 A533:A534">
    <cfRule type="cellIs" dxfId="435" priority="296" operator="equal">
      <formula>"鈴木一夫"</formula>
    </cfRule>
    <cfRule type="cellIs" dxfId="434" priority="297" operator="equal">
      <formula>"鈴木一夫"</formula>
    </cfRule>
    <cfRule type="cellIs" dxfId="433" priority="298" operator="equal">
      <formula>"振込み"</formula>
    </cfRule>
  </conditionalFormatting>
  <conditionalFormatting sqref="A530">
    <cfRule type="cellIs" dxfId="432" priority="293" operator="equal">
      <formula>"井上"</formula>
    </cfRule>
    <cfRule type="cellIs" dxfId="431" priority="294" operator="equal">
      <formula>"振込"</formula>
    </cfRule>
  </conditionalFormatting>
  <conditionalFormatting sqref="A532">
    <cfRule type="cellIs" dxfId="430" priority="284" operator="equal">
      <formula>"鈴木一夫"</formula>
    </cfRule>
    <cfRule type="cellIs" dxfId="429" priority="285" operator="equal">
      <formula>"審判費"</formula>
    </cfRule>
    <cfRule type="cellIs" dxfId="428" priority="286" operator="equal">
      <formula>"井上"</formula>
    </cfRule>
    <cfRule type="cellIs" dxfId="427" priority="287" operator="equal">
      <formula>"ねんりん"</formula>
    </cfRule>
    <cfRule type="cellIs" dxfId="426" priority="288" operator="equal">
      <formula>"千葉40"</formula>
    </cfRule>
    <cfRule type="cellIs" dxfId="425" priority="289" operator="equal">
      <formula>"千葉50"</formula>
    </cfRule>
    <cfRule type="cellIs" dxfId="424" priority="290" operator="equal">
      <formula>"55千葉"</formula>
    </cfRule>
    <cfRule type="cellIs" dxfId="423" priority="291" operator="equal">
      <formula>"千葉6570"</formula>
    </cfRule>
    <cfRule type="cellIs" dxfId="422" priority="292" operator="equal">
      <formula>"千葉60"</formula>
    </cfRule>
  </conditionalFormatting>
  <conditionalFormatting sqref="A534">
    <cfRule type="cellIs" dxfId="421" priority="281" operator="equal">
      <formula>"井上"</formula>
    </cfRule>
    <cfRule type="cellIs" dxfId="420" priority="282" operator="equal">
      <formula>"振込"</formula>
    </cfRule>
    <cfRule type="cellIs" dxfId="419" priority="283" operator="equal">
      <formula>"鈴木一夫"</formula>
    </cfRule>
  </conditionalFormatting>
  <conditionalFormatting sqref="A536">
    <cfRule type="cellIs" dxfId="418" priority="272" operator="equal">
      <formula>"鈴木一夫"</formula>
    </cfRule>
    <cfRule type="cellIs" dxfId="417" priority="273" operator="equal">
      <formula>"審判費"</formula>
    </cfRule>
    <cfRule type="cellIs" dxfId="416" priority="274" operator="equal">
      <formula>"井上"</formula>
    </cfRule>
    <cfRule type="cellIs" dxfId="415" priority="275" operator="equal">
      <formula>"ねんりん"</formula>
    </cfRule>
    <cfRule type="cellIs" dxfId="414" priority="276" operator="equal">
      <formula>"千葉40"</formula>
    </cfRule>
    <cfRule type="cellIs" dxfId="413" priority="277" operator="equal">
      <formula>"千葉50"</formula>
    </cfRule>
    <cfRule type="cellIs" dxfId="412" priority="278" operator="equal">
      <formula>"55千葉"</formula>
    </cfRule>
    <cfRule type="cellIs" dxfId="411" priority="279" operator="equal">
      <formula>"千葉6570"</formula>
    </cfRule>
    <cfRule type="cellIs" dxfId="410" priority="280" operator="equal">
      <formula>"千葉60"</formula>
    </cfRule>
  </conditionalFormatting>
  <conditionalFormatting sqref="A537 A539">
    <cfRule type="cellIs" dxfId="409" priority="269" operator="equal">
      <formula>"鈴木一夫"</formula>
    </cfRule>
    <cfRule type="cellIs" dxfId="408" priority="270" operator="equal">
      <formula>"鈴木一夫"</formula>
    </cfRule>
    <cfRule type="cellIs" dxfId="407" priority="271" operator="equal">
      <formula>"振込み"</formula>
    </cfRule>
  </conditionalFormatting>
  <conditionalFormatting sqref="A539">
    <cfRule type="cellIs" dxfId="406" priority="266" operator="equal">
      <formula>"井上"</formula>
    </cfRule>
    <cfRule type="cellIs" dxfId="405" priority="267" operator="equal">
      <formula>"振込"</formula>
    </cfRule>
    <cfRule type="cellIs" dxfId="404" priority="268" operator="equal">
      <formula>"鈴木一夫"</formula>
    </cfRule>
  </conditionalFormatting>
  <conditionalFormatting sqref="A541">
    <cfRule type="cellIs" dxfId="403" priority="257" operator="equal">
      <formula>"鈴木一夫"</formula>
    </cfRule>
    <cfRule type="cellIs" dxfId="402" priority="258" operator="equal">
      <formula>"審判費"</formula>
    </cfRule>
    <cfRule type="cellIs" dxfId="401" priority="259" operator="equal">
      <formula>"井上"</formula>
    </cfRule>
    <cfRule type="cellIs" dxfId="400" priority="260" operator="equal">
      <formula>"ねんりん"</formula>
    </cfRule>
    <cfRule type="cellIs" dxfId="399" priority="261" operator="equal">
      <formula>"千葉40"</formula>
    </cfRule>
    <cfRule type="cellIs" dxfId="398" priority="262" operator="equal">
      <formula>"千葉50"</formula>
    </cfRule>
    <cfRule type="cellIs" dxfId="397" priority="263" operator="equal">
      <formula>"55千葉"</formula>
    </cfRule>
    <cfRule type="cellIs" dxfId="396" priority="264" operator="equal">
      <formula>"千葉6570"</formula>
    </cfRule>
    <cfRule type="cellIs" dxfId="395" priority="265" operator="equal">
      <formula>"千葉60"</formula>
    </cfRule>
  </conditionalFormatting>
  <conditionalFormatting sqref="A542:A543">
    <cfRule type="cellIs" dxfId="394" priority="245" operator="equal">
      <formula>"鈴木一夫"</formula>
    </cfRule>
    <cfRule type="cellIs" dxfId="393" priority="246" operator="equal">
      <formula>"鈴木一夫"</formula>
    </cfRule>
    <cfRule type="cellIs" dxfId="392" priority="256" operator="equal">
      <formula>"振込み"</formula>
    </cfRule>
  </conditionalFormatting>
  <conditionalFormatting sqref="A543">
    <cfRule type="cellIs" dxfId="391" priority="243" operator="equal">
      <formula>"井上"</formula>
    </cfRule>
    <cfRule type="cellIs" dxfId="390" priority="244" operator="equal">
      <formula>"振込"</formula>
    </cfRule>
    <cfRule type="cellIs" dxfId="389" priority="247" operator="equal">
      <formula>"鈴木一夫"</formula>
    </cfRule>
  </conditionalFormatting>
  <conditionalFormatting sqref="A544:A545">
    <cfRule type="cellIs" dxfId="388" priority="235" operator="equal">
      <formula>"審判費"</formula>
    </cfRule>
    <cfRule type="cellIs" dxfId="387" priority="236" operator="equal">
      <formula>"井上"</formula>
    </cfRule>
    <cfRule type="cellIs" dxfId="386" priority="237" operator="equal">
      <formula>"ねんりん"</formula>
    </cfRule>
    <cfRule type="cellIs" dxfId="385" priority="238" operator="equal">
      <formula>"千葉40"</formula>
    </cfRule>
    <cfRule type="cellIs" dxfId="384" priority="239" operator="equal">
      <formula>"千葉50"</formula>
    </cfRule>
    <cfRule type="cellIs" dxfId="383" priority="240" operator="equal">
      <formula>"55千葉"</formula>
    </cfRule>
    <cfRule type="cellIs" dxfId="382" priority="241" operator="equal">
      <formula>"千葉6570"</formula>
    </cfRule>
    <cfRule type="cellIs" dxfId="381" priority="242" operator="equal">
      <formula>"千葉60"</formula>
    </cfRule>
  </conditionalFormatting>
  <conditionalFormatting sqref="A544:A547">
    <cfRule type="cellIs" dxfId="380" priority="231" operator="equal">
      <formula>"鈴木一夫"</formula>
    </cfRule>
  </conditionalFormatting>
  <conditionalFormatting sqref="A546:A547 A550">
    <cfRule type="cellIs" dxfId="379" priority="232" operator="equal">
      <formula>"鈴木一夫"</formula>
    </cfRule>
    <cfRule type="cellIs" dxfId="378" priority="233" operator="equal">
      <formula>"鈴木一夫"</formula>
    </cfRule>
    <cfRule type="cellIs" dxfId="377" priority="234" operator="equal">
      <formula>"振込み"</formula>
    </cfRule>
  </conditionalFormatting>
  <conditionalFormatting sqref="A547">
    <cfRule type="cellIs" dxfId="376" priority="229" operator="equal">
      <formula>"井上"</formula>
    </cfRule>
    <cfRule type="cellIs" dxfId="375" priority="230" operator="equal">
      <formula>"振込"</formula>
    </cfRule>
  </conditionalFormatting>
  <conditionalFormatting sqref="A549">
    <cfRule type="cellIs" dxfId="374" priority="220" operator="equal">
      <formula>"鈴木一夫"</formula>
    </cfRule>
    <cfRule type="cellIs" dxfId="373" priority="221" operator="equal">
      <formula>"審判費"</formula>
    </cfRule>
    <cfRule type="cellIs" dxfId="372" priority="222" operator="equal">
      <formula>"井上"</formula>
    </cfRule>
    <cfRule type="cellIs" dxfId="371" priority="223" operator="equal">
      <formula>"ねんりん"</formula>
    </cfRule>
    <cfRule type="cellIs" dxfId="370" priority="224" operator="equal">
      <formula>"千葉40"</formula>
    </cfRule>
    <cfRule type="cellIs" dxfId="369" priority="225" operator="equal">
      <formula>"千葉50"</formula>
    </cfRule>
    <cfRule type="cellIs" dxfId="368" priority="226" operator="equal">
      <formula>"55千葉"</formula>
    </cfRule>
    <cfRule type="cellIs" dxfId="367" priority="227" operator="equal">
      <formula>"千葉6570"</formula>
    </cfRule>
    <cfRule type="cellIs" dxfId="366" priority="228" operator="equal">
      <formula>"千葉60"</formula>
    </cfRule>
  </conditionalFormatting>
  <conditionalFormatting sqref="A293:B293 A297:B297">
    <cfRule type="cellIs" dxfId="365" priority="1091" operator="equal">
      <formula>"審判費"</formula>
    </cfRule>
    <cfRule type="cellIs" dxfId="364" priority="1092" operator="equal">
      <formula>"井上"</formula>
    </cfRule>
    <cfRule type="cellIs" dxfId="363" priority="1093" operator="equal">
      <formula>"ねんりん"</formula>
    </cfRule>
    <cfRule type="cellIs" dxfId="362" priority="1094" operator="equal">
      <formula>"千葉40"</formula>
    </cfRule>
    <cfRule type="cellIs" dxfId="361" priority="1095" operator="equal">
      <formula>"千葉50"</formula>
    </cfRule>
    <cfRule type="cellIs" dxfId="360" priority="1096" operator="equal">
      <formula>"55千葉"</formula>
    </cfRule>
    <cfRule type="cellIs" dxfId="359" priority="1097" operator="equal">
      <formula>"千葉6570"</formula>
    </cfRule>
    <cfRule type="cellIs" dxfId="358" priority="1098" operator="equal">
      <formula>"千葉60"</formula>
    </cfRule>
  </conditionalFormatting>
  <conditionalFormatting sqref="A309:B309">
    <cfRule type="cellIs" dxfId="357" priority="1044" operator="equal">
      <formula>"審判費"</formula>
    </cfRule>
    <cfRule type="cellIs" dxfId="356" priority="1045" operator="equal">
      <formula>"井上"</formula>
    </cfRule>
    <cfRule type="cellIs" dxfId="355" priority="1046" operator="equal">
      <formula>"ねんりん"</formula>
    </cfRule>
    <cfRule type="cellIs" dxfId="354" priority="1047" operator="equal">
      <formula>"千葉40"</formula>
    </cfRule>
    <cfRule type="cellIs" dxfId="353" priority="1048" operator="equal">
      <formula>"千葉50"</formula>
    </cfRule>
    <cfRule type="cellIs" dxfId="352" priority="1049" operator="equal">
      <formula>"55千葉"</formula>
    </cfRule>
    <cfRule type="cellIs" dxfId="351" priority="1050" operator="equal">
      <formula>"千葉6570"</formula>
    </cfRule>
    <cfRule type="cellIs" dxfId="350" priority="1051" operator="equal">
      <formula>"千葉60"</formula>
    </cfRule>
  </conditionalFormatting>
  <conditionalFormatting sqref="A322:B322 A326:B326">
    <cfRule type="cellIs" dxfId="349" priority="1013" operator="equal">
      <formula>"審判費"</formula>
    </cfRule>
    <cfRule type="cellIs" dxfId="348" priority="1014" operator="equal">
      <formula>"井上"</formula>
    </cfRule>
    <cfRule type="cellIs" dxfId="347" priority="1015" operator="equal">
      <formula>"ねんりん"</formula>
    </cfRule>
    <cfRule type="cellIs" dxfId="346" priority="1016" operator="equal">
      <formula>"千葉40"</formula>
    </cfRule>
    <cfRule type="cellIs" dxfId="345" priority="1017" operator="equal">
      <formula>"千葉50"</formula>
    </cfRule>
    <cfRule type="cellIs" dxfId="344" priority="1018" operator="equal">
      <formula>"55千葉"</formula>
    </cfRule>
    <cfRule type="cellIs" dxfId="343" priority="1019" operator="equal">
      <formula>"千葉6570"</formula>
    </cfRule>
    <cfRule type="cellIs" dxfId="342" priority="1020" operator="equal">
      <formula>"千葉60"</formula>
    </cfRule>
  </conditionalFormatting>
  <conditionalFormatting sqref="A334:B334">
    <cfRule type="cellIs" dxfId="341" priority="969" operator="equal">
      <formula>"審判費"</formula>
    </cfRule>
    <cfRule type="cellIs" dxfId="340" priority="970" operator="equal">
      <formula>"井上"</formula>
    </cfRule>
    <cfRule type="cellIs" dxfId="339" priority="971" operator="equal">
      <formula>"ねんりん"</formula>
    </cfRule>
    <cfRule type="cellIs" dxfId="338" priority="972" operator="equal">
      <formula>"千葉40"</formula>
    </cfRule>
    <cfRule type="cellIs" dxfId="337" priority="973" operator="equal">
      <formula>"千葉50"</formula>
    </cfRule>
    <cfRule type="cellIs" dxfId="336" priority="974" operator="equal">
      <formula>"55千葉"</formula>
    </cfRule>
    <cfRule type="cellIs" dxfId="335" priority="975" operator="equal">
      <formula>"千葉6570"</formula>
    </cfRule>
    <cfRule type="cellIs" dxfId="334" priority="976" operator="equal">
      <formula>"千葉60"</formula>
    </cfRule>
  </conditionalFormatting>
  <conditionalFormatting sqref="A338:B338">
    <cfRule type="cellIs" dxfId="333" priority="948" operator="equal">
      <formula>"審判費"</formula>
    </cfRule>
    <cfRule type="cellIs" dxfId="332" priority="949" operator="equal">
      <formula>"井上"</formula>
    </cfRule>
    <cfRule type="cellIs" dxfId="331" priority="950" operator="equal">
      <formula>"ねんりん"</formula>
    </cfRule>
    <cfRule type="cellIs" dxfId="330" priority="951" operator="equal">
      <formula>"千葉40"</formula>
    </cfRule>
    <cfRule type="cellIs" dxfId="329" priority="952" operator="equal">
      <formula>"千葉50"</formula>
    </cfRule>
    <cfRule type="cellIs" dxfId="328" priority="953" operator="equal">
      <formula>"55千葉"</formula>
    </cfRule>
    <cfRule type="cellIs" dxfId="327" priority="954" operator="equal">
      <formula>"千葉6570"</formula>
    </cfRule>
    <cfRule type="cellIs" dxfId="326" priority="955" operator="equal">
      <formula>"千葉60"</formula>
    </cfRule>
  </conditionalFormatting>
  <conditionalFormatting sqref="A350:B350">
    <cfRule type="cellIs" dxfId="325" priority="901" operator="equal">
      <formula>"審判費"</formula>
    </cfRule>
    <cfRule type="cellIs" dxfId="324" priority="902" operator="equal">
      <formula>"井上"</formula>
    </cfRule>
    <cfRule type="cellIs" dxfId="323" priority="903" operator="equal">
      <formula>"ねんりん"</formula>
    </cfRule>
    <cfRule type="cellIs" dxfId="322" priority="904" operator="equal">
      <formula>"千葉40"</formula>
    </cfRule>
    <cfRule type="cellIs" dxfId="321" priority="905" operator="equal">
      <formula>"千葉50"</formula>
    </cfRule>
    <cfRule type="cellIs" dxfId="320" priority="906" operator="equal">
      <formula>"55千葉"</formula>
    </cfRule>
    <cfRule type="cellIs" dxfId="319" priority="907" operator="equal">
      <formula>"千葉6570"</formula>
    </cfRule>
    <cfRule type="cellIs" dxfId="318" priority="908" operator="equal">
      <formula>"千葉60"</formula>
    </cfRule>
  </conditionalFormatting>
  <conditionalFormatting sqref="A358:B358">
    <cfRule type="cellIs" dxfId="317" priority="870" operator="equal">
      <formula>"審判費"</formula>
    </cfRule>
    <cfRule type="cellIs" dxfId="316" priority="871" operator="equal">
      <formula>"井上"</formula>
    </cfRule>
    <cfRule type="cellIs" dxfId="315" priority="872" operator="equal">
      <formula>"ねんりん"</formula>
    </cfRule>
    <cfRule type="cellIs" dxfId="314" priority="873" operator="equal">
      <formula>"千葉40"</formula>
    </cfRule>
    <cfRule type="cellIs" dxfId="313" priority="874" operator="equal">
      <formula>"千葉50"</formula>
    </cfRule>
    <cfRule type="cellIs" dxfId="312" priority="875" operator="equal">
      <formula>"55千葉"</formula>
    </cfRule>
    <cfRule type="cellIs" dxfId="311" priority="876" operator="equal">
      <formula>"千葉6570"</formula>
    </cfRule>
    <cfRule type="cellIs" dxfId="310" priority="877" operator="equal">
      <formula>"千葉60"</formula>
    </cfRule>
  </conditionalFormatting>
  <conditionalFormatting sqref="A379:B379">
    <cfRule type="cellIs" dxfId="309" priority="821" operator="equal">
      <formula>"審判費"</formula>
    </cfRule>
    <cfRule type="cellIs" dxfId="308" priority="822" operator="equal">
      <formula>"井上"</formula>
    </cfRule>
    <cfRule type="cellIs" dxfId="307" priority="823" operator="equal">
      <formula>"ねんりん"</formula>
    </cfRule>
    <cfRule type="cellIs" dxfId="306" priority="824" operator="equal">
      <formula>"千葉40"</formula>
    </cfRule>
    <cfRule type="cellIs" dxfId="305" priority="825" operator="equal">
      <formula>"千葉50"</formula>
    </cfRule>
    <cfRule type="cellIs" dxfId="304" priority="826" operator="equal">
      <formula>"55千葉"</formula>
    </cfRule>
    <cfRule type="cellIs" dxfId="303" priority="827" operator="equal">
      <formula>"千葉6570"</formula>
    </cfRule>
    <cfRule type="cellIs" dxfId="302" priority="828" operator="equal">
      <formula>"千葉60"</formula>
    </cfRule>
  </conditionalFormatting>
  <conditionalFormatting sqref="A387:B387">
    <cfRule type="cellIs" dxfId="301" priority="786" operator="equal">
      <formula>"審判費"</formula>
    </cfRule>
    <cfRule type="cellIs" dxfId="300" priority="787" operator="equal">
      <formula>"井上"</formula>
    </cfRule>
    <cfRule type="cellIs" dxfId="299" priority="788" operator="equal">
      <formula>"ねんりん"</formula>
    </cfRule>
    <cfRule type="cellIs" dxfId="298" priority="789" operator="equal">
      <formula>"千葉40"</formula>
    </cfRule>
    <cfRule type="cellIs" dxfId="297" priority="790" operator="equal">
      <formula>"千葉50"</formula>
    </cfRule>
    <cfRule type="cellIs" dxfId="296" priority="791" operator="equal">
      <formula>"55千葉"</formula>
    </cfRule>
    <cfRule type="cellIs" dxfId="295" priority="792" operator="equal">
      <formula>"千葉6570"</formula>
    </cfRule>
    <cfRule type="cellIs" dxfId="294" priority="793" operator="equal">
      <formula>"千葉60"</formula>
    </cfRule>
  </conditionalFormatting>
  <conditionalFormatting sqref="A395:B395 A399:B399">
    <cfRule type="cellIs" dxfId="293" priority="755" operator="equal">
      <formula>"審判費"</formula>
    </cfRule>
    <cfRule type="cellIs" dxfId="292" priority="756" operator="equal">
      <formula>"井上"</formula>
    </cfRule>
    <cfRule type="cellIs" dxfId="291" priority="757" operator="equal">
      <formula>"ねんりん"</formula>
    </cfRule>
    <cfRule type="cellIs" dxfId="290" priority="758" operator="equal">
      <formula>"千葉40"</formula>
    </cfRule>
    <cfRule type="cellIs" dxfId="289" priority="759" operator="equal">
      <formula>"千葉50"</formula>
    </cfRule>
    <cfRule type="cellIs" dxfId="288" priority="760" operator="equal">
      <formula>"55千葉"</formula>
    </cfRule>
    <cfRule type="cellIs" dxfId="287" priority="761" operator="equal">
      <formula>"千葉6570"</formula>
    </cfRule>
    <cfRule type="cellIs" dxfId="286" priority="762" operator="equal">
      <formula>"千葉60"</formula>
    </cfRule>
  </conditionalFormatting>
  <conditionalFormatting sqref="A411:B411">
    <cfRule type="cellIs" dxfId="285" priority="696" operator="equal">
      <formula>"審判費"</formula>
    </cfRule>
    <cfRule type="cellIs" dxfId="284" priority="697" operator="equal">
      <formula>"井上"</formula>
    </cfRule>
    <cfRule type="cellIs" dxfId="283" priority="698" operator="equal">
      <formula>"ねんりん"</formula>
    </cfRule>
    <cfRule type="cellIs" dxfId="282" priority="699" operator="equal">
      <formula>"千葉40"</formula>
    </cfRule>
    <cfRule type="cellIs" dxfId="281" priority="700" operator="equal">
      <formula>"千葉50"</formula>
    </cfRule>
    <cfRule type="cellIs" dxfId="280" priority="701" operator="equal">
      <formula>"55千葉"</formula>
    </cfRule>
    <cfRule type="cellIs" dxfId="279" priority="702" operator="equal">
      <formula>"千葉6570"</formula>
    </cfRule>
    <cfRule type="cellIs" dxfId="278" priority="703" operator="equal">
      <formula>"千葉60"</formula>
    </cfRule>
  </conditionalFormatting>
  <conditionalFormatting sqref="A423:B423">
    <cfRule type="cellIs" dxfId="277" priority="650" operator="equal">
      <formula>"審判費"</formula>
    </cfRule>
    <cfRule type="cellIs" dxfId="276" priority="651" operator="equal">
      <formula>"井上"</formula>
    </cfRule>
    <cfRule type="cellIs" dxfId="275" priority="652" operator="equal">
      <formula>"ねんりん"</formula>
    </cfRule>
    <cfRule type="cellIs" dxfId="274" priority="653" operator="equal">
      <formula>"千葉40"</formula>
    </cfRule>
    <cfRule type="cellIs" dxfId="273" priority="654" operator="equal">
      <formula>"千葉50"</formula>
    </cfRule>
    <cfRule type="cellIs" dxfId="272" priority="655" operator="equal">
      <formula>"55千葉"</formula>
    </cfRule>
    <cfRule type="cellIs" dxfId="271" priority="656" operator="equal">
      <formula>"千葉6570"</formula>
    </cfRule>
    <cfRule type="cellIs" dxfId="270" priority="657" operator="equal">
      <formula>"千葉60"</formula>
    </cfRule>
  </conditionalFormatting>
  <conditionalFormatting sqref="A431:B431">
    <cfRule type="cellIs" dxfId="269" priority="618" operator="equal">
      <formula>"審判費"</formula>
    </cfRule>
    <cfRule type="cellIs" dxfId="268" priority="619" operator="equal">
      <formula>"井上"</formula>
    </cfRule>
    <cfRule type="cellIs" dxfId="267" priority="620" operator="equal">
      <formula>"ねんりん"</formula>
    </cfRule>
    <cfRule type="cellIs" dxfId="266" priority="621" operator="equal">
      <formula>"千葉40"</formula>
    </cfRule>
    <cfRule type="cellIs" dxfId="265" priority="622" operator="equal">
      <formula>"千葉50"</formula>
    </cfRule>
    <cfRule type="cellIs" dxfId="264" priority="623" operator="equal">
      <formula>"55千葉"</formula>
    </cfRule>
    <cfRule type="cellIs" dxfId="263" priority="624" operator="equal">
      <formula>"千葉6570"</formula>
    </cfRule>
    <cfRule type="cellIs" dxfId="262" priority="625" operator="equal">
      <formula>"千葉60"</formula>
    </cfRule>
  </conditionalFormatting>
  <conditionalFormatting sqref="A447:B447 A451:B451 A455:B455 A459:B459">
    <cfRule type="cellIs" dxfId="261" priority="556" operator="equal">
      <formula>"審判費"</formula>
    </cfRule>
    <cfRule type="cellIs" dxfId="260" priority="557" operator="equal">
      <formula>"井上"</formula>
    </cfRule>
    <cfRule type="cellIs" dxfId="259" priority="558" operator="equal">
      <formula>"ねんりん"</formula>
    </cfRule>
    <cfRule type="cellIs" dxfId="258" priority="559" operator="equal">
      <formula>"千葉40"</formula>
    </cfRule>
    <cfRule type="cellIs" dxfId="257" priority="560" operator="equal">
      <formula>"千葉50"</formula>
    </cfRule>
    <cfRule type="cellIs" dxfId="256" priority="561" operator="equal">
      <formula>"55千葉"</formula>
    </cfRule>
    <cfRule type="cellIs" dxfId="255" priority="562" operator="equal">
      <formula>"千葉6570"</formula>
    </cfRule>
    <cfRule type="cellIs" dxfId="254" priority="563" operator="equal">
      <formula>"千葉60"</formula>
    </cfRule>
  </conditionalFormatting>
  <conditionalFormatting sqref="A471:B471">
    <cfRule type="cellIs" dxfId="253" priority="473" operator="equal">
      <formula>"審判費"</formula>
    </cfRule>
    <cfRule type="cellIs" dxfId="252" priority="474" operator="equal">
      <formula>"井上"</formula>
    </cfRule>
    <cfRule type="cellIs" dxfId="251" priority="475" operator="equal">
      <formula>"ねんりん"</formula>
    </cfRule>
    <cfRule type="cellIs" dxfId="250" priority="476" operator="equal">
      <formula>"千葉40"</formula>
    </cfRule>
    <cfRule type="cellIs" dxfId="249" priority="477" operator="equal">
      <formula>"千葉50"</formula>
    </cfRule>
    <cfRule type="cellIs" dxfId="248" priority="478" operator="equal">
      <formula>"55千葉"</formula>
    </cfRule>
    <cfRule type="cellIs" dxfId="247" priority="479" operator="equal">
      <formula>"千葉6570"</formula>
    </cfRule>
    <cfRule type="cellIs" dxfId="246" priority="480" operator="equal">
      <formula>"千葉60"</formula>
    </cfRule>
  </conditionalFormatting>
  <conditionalFormatting sqref="A521:B521">
    <cfRule type="cellIs" dxfId="245" priority="344" operator="equal">
      <formula>"審判費"</formula>
    </cfRule>
    <cfRule type="cellIs" dxfId="244" priority="345" operator="equal">
      <formula>"井上"</formula>
    </cfRule>
    <cfRule type="cellIs" dxfId="243" priority="346" operator="equal">
      <formula>"ねんりん"</formula>
    </cfRule>
    <cfRule type="cellIs" dxfId="242" priority="347" operator="equal">
      <formula>"千葉40"</formula>
    </cfRule>
    <cfRule type="cellIs" dxfId="241" priority="348" operator="equal">
      <formula>"千葉50"</formula>
    </cfRule>
    <cfRule type="cellIs" dxfId="240" priority="349" operator="equal">
      <formula>"55千葉"</formula>
    </cfRule>
    <cfRule type="cellIs" dxfId="239" priority="350" operator="equal">
      <formula>"千葉6570"</formula>
    </cfRule>
    <cfRule type="cellIs" dxfId="238" priority="351" operator="equal">
      <formula>"千葉60"</formula>
    </cfRule>
  </conditionalFormatting>
  <conditionalFormatting sqref="A525:B525 A529:B529">
    <cfRule type="cellIs" dxfId="237" priority="323" operator="equal">
      <formula>"審判費"</formula>
    </cfRule>
    <cfRule type="cellIs" dxfId="236" priority="324" operator="equal">
      <formula>"井上"</formula>
    </cfRule>
    <cfRule type="cellIs" dxfId="235" priority="325" operator="equal">
      <formula>"ねんりん"</formula>
    </cfRule>
    <cfRule type="cellIs" dxfId="234" priority="326" operator="equal">
      <formula>"千葉40"</formula>
    </cfRule>
    <cfRule type="cellIs" dxfId="233" priority="327" operator="equal">
      <formula>"千葉50"</formula>
    </cfRule>
    <cfRule type="cellIs" dxfId="232" priority="328" operator="equal">
      <formula>"55千葉"</formula>
    </cfRule>
    <cfRule type="cellIs" dxfId="231" priority="329" operator="equal">
      <formula>"千葉6570"</formula>
    </cfRule>
    <cfRule type="cellIs" dxfId="230" priority="330" operator="equal">
      <formula>"千葉60"</formula>
    </cfRule>
  </conditionalFormatting>
  <conditionalFormatting sqref="A546:B546">
    <cfRule type="cellIs" dxfId="229" priority="248" operator="equal">
      <formula>"審判費"</formula>
    </cfRule>
    <cfRule type="cellIs" dxfId="228" priority="249" operator="equal">
      <formula>"井上"</formula>
    </cfRule>
    <cfRule type="cellIs" dxfId="227" priority="250" operator="equal">
      <formula>"ねんりん"</formula>
    </cfRule>
    <cfRule type="cellIs" dxfId="226" priority="251" operator="equal">
      <formula>"千葉40"</formula>
    </cfRule>
    <cfRule type="cellIs" dxfId="225" priority="252" operator="equal">
      <formula>"千葉50"</formula>
    </cfRule>
    <cfRule type="cellIs" dxfId="224" priority="253" operator="equal">
      <formula>"55千葉"</formula>
    </cfRule>
    <cfRule type="cellIs" dxfId="223" priority="254" operator="equal">
      <formula>"千葉6570"</formula>
    </cfRule>
    <cfRule type="cellIs" dxfId="222" priority="255" operator="equal">
      <formula>"千葉60"</formula>
    </cfRule>
  </conditionalFormatting>
  <conditionalFormatting sqref="A298:A300">
    <cfRule type="cellIs" dxfId="221" priority="208" operator="equal">
      <formula>"鈴木一夫"</formula>
    </cfRule>
  </conditionalFormatting>
  <conditionalFormatting sqref="A298:A299">
    <cfRule type="cellIs" dxfId="220" priority="217" operator="equal">
      <formula>"井上"</formula>
    </cfRule>
    <cfRule type="cellIs" dxfId="219" priority="218" operator="equal">
      <formula>"振込み"</formula>
    </cfRule>
    <cfRule type="cellIs" dxfId="218" priority="219" operator="equal">
      <formula>"振込"</formula>
    </cfRule>
  </conditionalFormatting>
  <conditionalFormatting sqref="A300">
    <cfRule type="cellIs" dxfId="217" priority="209" operator="equal">
      <formula>"審判費"</formula>
    </cfRule>
    <cfRule type="cellIs" dxfId="216" priority="210" operator="equal">
      <formula>"井上"</formula>
    </cfRule>
    <cfRule type="cellIs" dxfId="215" priority="211" operator="equal">
      <formula>"ねんりん"</formula>
    </cfRule>
    <cfRule type="cellIs" dxfId="214" priority="212" operator="equal">
      <formula>"千葉40"</formula>
    </cfRule>
    <cfRule type="cellIs" dxfId="213" priority="213" operator="equal">
      <formula>"千葉50"</formula>
    </cfRule>
    <cfRule type="cellIs" dxfId="212" priority="214" operator="equal">
      <formula>"55千葉"</formula>
    </cfRule>
    <cfRule type="cellIs" dxfId="211" priority="215" operator="equal">
      <formula>"千葉6570"</formula>
    </cfRule>
    <cfRule type="cellIs" dxfId="210" priority="216" operator="equal">
      <formula>"千葉60"</formula>
    </cfRule>
  </conditionalFormatting>
  <conditionalFormatting sqref="A314:A317">
    <cfRule type="cellIs" dxfId="209" priority="207" operator="equal">
      <formula>"振込み"</formula>
    </cfRule>
  </conditionalFormatting>
  <conditionalFormatting sqref="A314:A317">
    <cfRule type="cellIs" dxfId="208" priority="193" operator="equal">
      <formula>"鈴木一夫"</formula>
    </cfRule>
  </conditionalFormatting>
  <conditionalFormatting sqref="A314:A317">
    <cfRule type="cellIs" dxfId="207" priority="206" operator="equal">
      <formula>"鈴木一夫"</formula>
    </cfRule>
  </conditionalFormatting>
  <conditionalFormatting sqref="A314">
    <cfRule type="cellIs" dxfId="206" priority="203" operator="equal">
      <formula>"井上"</formula>
    </cfRule>
    <cfRule type="cellIs" dxfId="205" priority="204" operator="equal">
      <formula>"鈴木一夫"</formula>
    </cfRule>
    <cfRule type="cellIs" dxfId="204" priority="205" operator="equal">
      <formula>"振込"</formula>
    </cfRule>
  </conditionalFormatting>
  <conditionalFormatting sqref="A316">
    <cfRule type="cellIs" dxfId="203" priority="194" operator="equal">
      <formula>"鈴木一夫"</formula>
    </cfRule>
    <cfRule type="cellIs" dxfId="202" priority="195" operator="equal">
      <formula>"審判費"</formula>
    </cfRule>
    <cfRule type="cellIs" dxfId="201" priority="196" operator="equal">
      <formula>"井上"</formula>
    </cfRule>
    <cfRule type="cellIs" dxfId="200" priority="197" operator="equal">
      <formula>"ねんりん"</formula>
    </cfRule>
    <cfRule type="cellIs" dxfId="199" priority="198" operator="equal">
      <formula>"千葉40"</formula>
    </cfRule>
    <cfRule type="cellIs" dxfId="198" priority="199" operator="equal">
      <formula>"千葉50"</formula>
    </cfRule>
    <cfRule type="cellIs" dxfId="197" priority="200" operator="equal">
      <formula>"55千葉"</formula>
    </cfRule>
    <cfRule type="cellIs" dxfId="196" priority="201" operator="equal">
      <formula>"千葉6570"</formula>
    </cfRule>
    <cfRule type="cellIs" dxfId="195" priority="202" operator="equal">
      <formula>"千葉60"</formula>
    </cfRule>
  </conditionalFormatting>
  <conditionalFormatting sqref="A363:A365">
    <cfRule type="cellIs" dxfId="194" priority="181" operator="equal">
      <formula>"鈴木一夫"</formula>
    </cfRule>
  </conditionalFormatting>
  <conditionalFormatting sqref="A363:A364">
    <cfRule type="cellIs" dxfId="193" priority="190" operator="equal">
      <formula>"井上"</formula>
    </cfRule>
    <cfRule type="cellIs" dxfId="192" priority="191" operator="equal">
      <formula>"振込み"</formula>
    </cfRule>
    <cfRule type="cellIs" dxfId="191" priority="192" operator="equal">
      <formula>"振込"</formula>
    </cfRule>
  </conditionalFormatting>
  <conditionalFormatting sqref="A365">
    <cfRule type="cellIs" dxfId="190" priority="182" operator="equal">
      <formula>"審判費"</formula>
    </cfRule>
    <cfRule type="cellIs" dxfId="189" priority="183" operator="equal">
      <formula>"井上"</formula>
    </cfRule>
    <cfRule type="cellIs" dxfId="188" priority="184" operator="equal">
      <formula>"ねんりん"</formula>
    </cfRule>
    <cfRule type="cellIs" dxfId="187" priority="185" operator="equal">
      <formula>"千葉40"</formula>
    </cfRule>
    <cfRule type="cellIs" dxfId="186" priority="186" operator="equal">
      <formula>"千葉50"</formula>
    </cfRule>
    <cfRule type="cellIs" dxfId="185" priority="187" operator="equal">
      <formula>"55千葉"</formula>
    </cfRule>
    <cfRule type="cellIs" dxfId="184" priority="188" operator="equal">
      <formula>"千葉6570"</formula>
    </cfRule>
    <cfRule type="cellIs" dxfId="183" priority="189" operator="equal">
      <formula>"千葉60"</formula>
    </cfRule>
  </conditionalFormatting>
  <conditionalFormatting sqref="A476:A478">
    <cfRule type="cellIs" dxfId="182" priority="169" operator="equal">
      <formula>"鈴木一夫"</formula>
    </cfRule>
  </conditionalFormatting>
  <conditionalFormatting sqref="A476:A477">
    <cfRule type="cellIs" dxfId="181" priority="178" operator="equal">
      <formula>"井上"</formula>
    </cfRule>
    <cfRule type="cellIs" dxfId="180" priority="179" operator="equal">
      <formula>"振込み"</formula>
    </cfRule>
    <cfRule type="cellIs" dxfId="179" priority="180" operator="equal">
      <formula>"振込"</formula>
    </cfRule>
  </conditionalFormatting>
  <conditionalFormatting sqref="A478">
    <cfRule type="cellIs" dxfId="178" priority="170" operator="equal">
      <formula>"審判費"</formula>
    </cfRule>
    <cfRule type="cellIs" dxfId="177" priority="171" operator="equal">
      <formula>"井上"</formula>
    </cfRule>
    <cfRule type="cellIs" dxfId="176" priority="172" operator="equal">
      <formula>"ねんりん"</formula>
    </cfRule>
    <cfRule type="cellIs" dxfId="175" priority="173" operator="equal">
      <formula>"千葉40"</formula>
    </cfRule>
    <cfRule type="cellIs" dxfId="174" priority="174" operator="equal">
      <formula>"千葉50"</formula>
    </cfRule>
    <cfRule type="cellIs" dxfId="173" priority="175" operator="equal">
      <formula>"55千葉"</formula>
    </cfRule>
    <cfRule type="cellIs" dxfId="172" priority="176" operator="equal">
      <formula>"千葉6570"</formula>
    </cfRule>
    <cfRule type="cellIs" dxfId="171" priority="177" operator="equal">
      <formula>"千葉60"</formula>
    </cfRule>
  </conditionalFormatting>
  <conditionalFormatting sqref="A501:A504">
    <cfRule type="cellIs" dxfId="170" priority="160" operator="equal">
      <formula>"鈴木一夫"</formula>
    </cfRule>
  </conditionalFormatting>
  <conditionalFormatting sqref="A501:A504">
    <cfRule type="cellIs" dxfId="169" priority="161" operator="equal">
      <formula>"審判費"</formula>
    </cfRule>
    <cfRule type="cellIs" dxfId="168" priority="162" operator="equal">
      <formula>"井上"</formula>
    </cfRule>
    <cfRule type="cellIs" dxfId="167" priority="163" operator="equal">
      <formula>"ねんりん"</formula>
    </cfRule>
    <cfRule type="cellIs" dxfId="166" priority="164" operator="equal">
      <formula>"千葉40"</formula>
    </cfRule>
    <cfRule type="cellIs" dxfId="165" priority="165" operator="equal">
      <formula>"千葉50"</formula>
    </cfRule>
    <cfRule type="cellIs" dxfId="164" priority="166" operator="equal">
      <formula>"55千葉"</formula>
    </cfRule>
    <cfRule type="cellIs" dxfId="163" priority="167" operator="equal">
      <formula>"千葉6570"</formula>
    </cfRule>
    <cfRule type="cellIs" dxfId="162" priority="168" operator="equal">
      <formula>"千葉60"</formula>
    </cfRule>
  </conditionalFormatting>
  <conditionalFormatting sqref="A501:A503">
    <cfRule type="cellIs" dxfId="161" priority="148" operator="equal">
      <formula>"鈴木一夫"</formula>
    </cfRule>
  </conditionalFormatting>
  <conditionalFormatting sqref="A501:A502">
    <cfRule type="cellIs" dxfId="160" priority="157" operator="equal">
      <formula>"井上"</formula>
    </cfRule>
    <cfRule type="cellIs" dxfId="159" priority="158" operator="equal">
      <formula>"振込み"</formula>
    </cfRule>
    <cfRule type="cellIs" dxfId="158" priority="159" operator="equal">
      <formula>"振込"</formula>
    </cfRule>
  </conditionalFormatting>
  <conditionalFormatting sqref="A503">
    <cfRule type="cellIs" dxfId="157" priority="149" operator="equal">
      <formula>"審判費"</formula>
    </cfRule>
    <cfRule type="cellIs" dxfId="156" priority="150" operator="equal">
      <formula>"井上"</formula>
    </cfRule>
    <cfRule type="cellIs" dxfId="155" priority="151" operator="equal">
      <formula>"ねんりん"</formula>
    </cfRule>
    <cfRule type="cellIs" dxfId="154" priority="152" operator="equal">
      <formula>"千葉40"</formula>
    </cfRule>
    <cfRule type="cellIs" dxfId="153" priority="153" operator="equal">
      <formula>"千葉50"</formula>
    </cfRule>
    <cfRule type="cellIs" dxfId="152" priority="154" operator="equal">
      <formula>"55千葉"</formula>
    </cfRule>
    <cfRule type="cellIs" dxfId="151" priority="155" operator="equal">
      <formula>"千葉6570"</formula>
    </cfRule>
    <cfRule type="cellIs" dxfId="150" priority="156" operator="equal">
      <formula>"千葉60"</formula>
    </cfRule>
  </conditionalFormatting>
  <conditionalFormatting sqref="A551:A554">
    <cfRule type="cellIs" dxfId="149" priority="139" operator="equal">
      <formula>"鈴木一夫"</formula>
    </cfRule>
  </conditionalFormatting>
  <conditionalFormatting sqref="A551:A554">
    <cfRule type="cellIs" dxfId="148" priority="140" operator="equal">
      <formula>"審判費"</formula>
    </cfRule>
    <cfRule type="cellIs" dxfId="147" priority="141" operator="equal">
      <formula>"井上"</formula>
    </cfRule>
    <cfRule type="cellIs" dxfId="146" priority="142" operator="equal">
      <formula>"ねんりん"</formula>
    </cfRule>
    <cfRule type="cellIs" dxfId="145" priority="143" operator="equal">
      <formula>"千葉40"</formula>
    </cfRule>
    <cfRule type="cellIs" dxfId="144" priority="144" operator="equal">
      <formula>"千葉50"</formula>
    </cfRule>
    <cfRule type="cellIs" dxfId="143" priority="145" operator="equal">
      <formula>"55千葉"</formula>
    </cfRule>
    <cfRule type="cellIs" dxfId="142" priority="146" operator="equal">
      <formula>"千葉6570"</formula>
    </cfRule>
    <cfRule type="cellIs" dxfId="141" priority="147" operator="equal">
      <formula>"千葉60"</formula>
    </cfRule>
  </conditionalFormatting>
  <conditionalFormatting sqref="A551:A553">
    <cfRule type="cellIs" dxfId="140" priority="127" operator="equal">
      <formula>"鈴木一夫"</formula>
    </cfRule>
  </conditionalFormatting>
  <conditionalFormatting sqref="A551:A552">
    <cfRule type="cellIs" dxfId="139" priority="136" operator="equal">
      <formula>"井上"</formula>
    </cfRule>
    <cfRule type="cellIs" dxfId="138" priority="137" operator="equal">
      <formula>"振込み"</formula>
    </cfRule>
    <cfRule type="cellIs" dxfId="137" priority="138" operator="equal">
      <formula>"振込"</formula>
    </cfRule>
  </conditionalFormatting>
  <conditionalFormatting sqref="A553">
    <cfRule type="cellIs" dxfId="136" priority="128" operator="equal">
      <formula>"審判費"</formula>
    </cfRule>
    <cfRule type="cellIs" dxfId="135" priority="129" operator="equal">
      <formula>"井上"</formula>
    </cfRule>
    <cfRule type="cellIs" dxfId="134" priority="130" operator="equal">
      <formula>"ねんりん"</formula>
    </cfRule>
    <cfRule type="cellIs" dxfId="133" priority="131" operator="equal">
      <formula>"千葉40"</formula>
    </cfRule>
    <cfRule type="cellIs" dxfId="132" priority="132" operator="equal">
      <formula>"千葉50"</formula>
    </cfRule>
    <cfRule type="cellIs" dxfId="131" priority="133" operator="equal">
      <formula>"55千葉"</formula>
    </cfRule>
    <cfRule type="cellIs" dxfId="130" priority="134" operator="equal">
      <formula>"千葉6570"</formula>
    </cfRule>
    <cfRule type="cellIs" dxfId="129" priority="135" operator="equal">
      <formula>"千葉60"</formula>
    </cfRule>
  </conditionalFormatting>
  <conditionalFormatting sqref="A555 A558">
    <cfRule type="cellIs" dxfId="128" priority="126" operator="equal">
      <formula>"振込み"</formula>
    </cfRule>
  </conditionalFormatting>
  <conditionalFormatting sqref="A555 A558">
    <cfRule type="cellIs" dxfId="127" priority="125" operator="equal">
      <formula>"鈴木一夫"</formula>
    </cfRule>
  </conditionalFormatting>
  <conditionalFormatting sqref="A555 A558">
    <cfRule type="cellIs" dxfId="126" priority="124" operator="equal">
      <formula>"鈴木一夫"</formula>
    </cfRule>
  </conditionalFormatting>
  <conditionalFormatting sqref="A555">
    <cfRule type="cellIs" dxfId="125" priority="121" operator="equal">
      <formula>"鈴木一夫"</formula>
    </cfRule>
    <cfRule type="cellIs" dxfId="124" priority="122" operator="equal">
      <formula>"井上"</formula>
    </cfRule>
    <cfRule type="cellIs" dxfId="123" priority="123" operator="equal">
      <formula>"振込"</formula>
    </cfRule>
  </conditionalFormatting>
  <conditionalFormatting sqref="A557">
    <cfRule type="cellIs" dxfId="122" priority="112" operator="equal">
      <formula>"鈴木一夫"</formula>
    </cfRule>
    <cfRule type="cellIs" dxfId="121" priority="113" operator="equal">
      <formula>"審判費"</formula>
    </cfRule>
    <cfRule type="cellIs" dxfId="120" priority="114" operator="equal">
      <formula>"井上"</formula>
    </cfRule>
    <cfRule type="cellIs" dxfId="119" priority="115" operator="equal">
      <formula>"ねんりん"</formula>
    </cfRule>
    <cfRule type="cellIs" dxfId="118" priority="116" operator="equal">
      <formula>"千葉40"</formula>
    </cfRule>
    <cfRule type="cellIs" dxfId="117" priority="117" operator="equal">
      <formula>"千葉50"</formula>
    </cfRule>
    <cfRule type="cellIs" dxfId="116" priority="118" operator="equal">
      <formula>"55千葉"</formula>
    </cfRule>
    <cfRule type="cellIs" dxfId="115" priority="119" operator="equal">
      <formula>"千葉6570"</formula>
    </cfRule>
    <cfRule type="cellIs" dxfId="114" priority="120" operator="equal">
      <formula>"千葉60"</formula>
    </cfRule>
  </conditionalFormatting>
  <conditionalFormatting sqref="A559:A562">
    <cfRule type="cellIs" dxfId="113" priority="111" operator="equal">
      <formula>"振込み"</formula>
    </cfRule>
  </conditionalFormatting>
  <conditionalFormatting sqref="A559:A562">
    <cfRule type="cellIs" dxfId="112" priority="97" operator="equal">
      <formula>"鈴木一夫"</formula>
    </cfRule>
  </conditionalFormatting>
  <conditionalFormatting sqref="A559:A562">
    <cfRule type="cellIs" dxfId="111" priority="110" operator="equal">
      <formula>"鈴木一夫"</formula>
    </cfRule>
  </conditionalFormatting>
  <conditionalFormatting sqref="A559">
    <cfRule type="cellIs" dxfId="110" priority="107" operator="equal">
      <formula>"井上"</formula>
    </cfRule>
    <cfRule type="cellIs" dxfId="109" priority="108" operator="equal">
      <formula>"鈴木一夫"</formula>
    </cfRule>
    <cfRule type="cellIs" dxfId="108" priority="109" operator="equal">
      <formula>"振込"</formula>
    </cfRule>
  </conditionalFormatting>
  <conditionalFormatting sqref="A561">
    <cfRule type="cellIs" dxfId="107" priority="98" operator="equal">
      <formula>"鈴木一夫"</formula>
    </cfRule>
    <cfRule type="cellIs" dxfId="106" priority="99" operator="equal">
      <formula>"審判費"</formula>
    </cfRule>
    <cfRule type="cellIs" dxfId="105" priority="100" operator="equal">
      <formula>"井上"</formula>
    </cfRule>
    <cfRule type="cellIs" dxfId="104" priority="101" operator="equal">
      <formula>"ねんりん"</formula>
    </cfRule>
    <cfRule type="cellIs" dxfId="103" priority="102" operator="equal">
      <formula>"千葉40"</formula>
    </cfRule>
    <cfRule type="cellIs" dxfId="102" priority="103" operator="equal">
      <formula>"千葉50"</formula>
    </cfRule>
    <cfRule type="cellIs" dxfId="101" priority="104" operator="equal">
      <formula>"55千葉"</formula>
    </cfRule>
    <cfRule type="cellIs" dxfId="100" priority="105" operator="equal">
      <formula>"千葉6570"</formula>
    </cfRule>
    <cfRule type="cellIs" dxfId="99" priority="106" operator="equal">
      <formula>"千葉60"</formula>
    </cfRule>
  </conditionalFormatting>
  <conditionalFormatting sqref="A563 A566">
    <cfRule type="cellIs" dxfId="98" priority="96" operator="equal">
      <formula>"振込み"</formula>
    </cfRule>
  </conditionalFormatting>
  <conditionalFormatting sqref="A563 A566">
    <cfRule type="cellIs" dxfId="97" priority="95" operator="equal">
      <formula>"鈴木一夫"</formula>
    </cfRule>
  </conditionalFormatting>
  <conditionalFormatting sqref="A563 A566">
    <cfRule type="cellIs" dxfId="96" priority="94" operator="equal">
      <formula>"鈴木一夫"</formula>
    </cfRule>
  </conditionalFormatting>
  <conditionalFormatting sqref="A563">
    <cfRule type="cellIs" dxfId="95" priority="91" operator="equal">
      <formula>"鈴木一夫"</formula>
    </cfRule>
    <cfRule type="cellIs" dxfId="94" priority="92" operator="equal">
      <formula>"井上"</formula>
    </cfRule>
    <cfRule type="cellIs" dxfId="93" priority="93" operator="equal">
      <formula>"振込"</formula>
    </cfRule>
  </conditionalFormatting>
  <conditionalFormatting sqref="A565">
    <cfRule type="cellIs" dxfId="92" priority="82" operator="equal">
      <formula>"鈴木一夫"</formula>
    </cfRule>
    <cfRule type="cellIs" dxfId="91" priority="83" operator="equal">
      <formula>"審判費"</formula>
    </cfRule>
    <cfRule type="cellIs" dxfId="90" priority="84" operator="equal">
      <formula>"井上"</formula>
    </cfRule>
    <cfRule type="cellIs" dxfId="89" priority="85" operator="equal">
      <formula>"ねんりん"</formula>
    </cfRule>
    <cfRule type="cellIs" dxfId="88" priority="86" operator="equal">
      <formula>"千葉40"</formula>
    </cfRule>
    <cfRule type="cellIs" dxfId="87" priority="87" operator="equal">
      <formula>"千葉50"</formula>
    </cfRule>
    <cfRule type="cellIs" dxfId="86" priority="88" operator="equal">
      <formula>"55千葉"</formula>
    </cfRule>
    <cfRule type="cellIs" dxfId="85" priority="89" operator="equal">
      <formula>"千葉6570"</formula>
    </cfRule>
    <cfRule type="cellIs" dxfId="84" priority="90" operator="equal">
      <formula>"千葉60"</formula>
    </cfRule>
  </conditionalFormatting>
  <conditionalFormatting sqref="A569">
    <cfRule type="cellIs" dxfId="83" priority="72" operator="equal">
      <formula>"振込み"</formula>
    </cfRule>
  </conditionalFormatting>
  <conditionalFormatting sqref="A569">
    <cfRule type="cellIs" dxfId="82" priority="71" operator="equal">
      <formula>"井上"</formula>
    </cfRule>
    <cfRule type="cellIs" dxfId="81" priority="73" operator="equal">
      <formula>"振込"</formula>
    </cfRule>
  </conditionalFormatting>
  <conditionalFormatting sqref="A569:A572">
    <cfRule type="cellIs" dxfId="80" priority="70" operator="equal">
      <formula>"鈴木一夫"</formula>
    </cfRule>
  </conditionalFormatting>
  <conditionalFormatting sqref="A570:A572">
    <cfRule type="cellIs" dxfId="79" priority="74" operator="equal">
      <formula>"審判費"</formula>
    </cfRule>
    <cfRule type="cellIs" dxfId="78" priority="75" operator="equal">
      <formula>"井上"</formula>
    </cfRule>
    <cfRule type="cellIs" dxfId="77" priority="76" operator="equal">
      <formula>"ねんりん"</formula>
    </cfRule>
    <cfRule type="cellIs" dxfId="76" priority="77" operator="equal">
      <formula>"千葉40"</formula>
    </cfRule>
    <cfRule type="cellIs" dxfId="75" priority="78" operator="equal">
      <formula>"千葉50"</formula>
    </cfRule>
    <cfRule type="cellIs" dxfId="74" priority="79" operator="equal">
      <formula>"55千葉"</formula>
    </cfRule>
    <cfRule type="cellIs" dxfId="73" priority="80" operator="equal">
      <formula>"千葉6570"</formula>
    </cfRule>
    <cfRule type="cellIs" dxfId="72" priority="81" operator="equal">
      <formula>"千葉60"</formula>
    </cfRule>
  </conditionalFormatting>
  <conditionalFormatting sqref="A573 A576">
    <cfRule type="cellIs" dxfId="71" priority="69" operator="equal">
      <formula>"振込み"</formula>
    </cfRule>
  </conditionalFormatting>
  <conditionalFormatting sqref="A573 A576">
    <cfRule type="cellIs" dxfId="70" priority="68" operator="equal">
      <formula>"鈴木一夫"</formula>
    </cfRule>
  </conditionalFormatting>
  <conditionalFormatting sqref="A573 A576">
    <cfRule type="cellIs" dxfId="69" priority="67" operator="equal">
      <formula>"鈴木一夫"</formula>
    </cfRule>
  </conditionalFormatting>
  <conditionalFormatting sqref="A573">
    <cfRule type="cellIs" dxfId="68" priority="64" operator="equal">
      <formula>"鈴木一夫"</formula>
    </cfRule>
    <cfRule type="cellIs" dxfId="67" priority="65" operator="equal">
      <formula>"井上"</formula>
    </cfRule>
    <cfRule type="cellIs" dxfId="66" priority="66" operator="equal">
      <formula>"振込"</formula>
    </cfRule>
  </conditionalFormatting>
  <conditionalFormatting sqref="A575">
    <cfRule type="cellIs" dxfId="65" priority="55" operator="equal">
      <formula>"鈴木一夫"</formula>
    </cfRule>
    <cfRule type="cellIs" dxfId="64" priority="56" operator="equal">
      <formula>"審判費"</formula>
    </cfRule>
    <cfRule type="cellIs" dxfId="63" priority="57" operator="equal">
      <formula>"井上"</formula>
    </cfRule>
    <cfRule type="cellIs" dxfId="62" priority="58" operator="equal">
      <formula>"ねんりん"</formula>
    </cfRule>
    <cfRule type="cellIs" dxfId="61" priority="59" operator="equal">
      <formula>"千葉40"</formula>
    </cfRule>
    <cfRule type="cellIs" dxfId="60" priority="60" operator="equal">
      <formula>"千葉50"</formula>
    </cfRule>
    <cfRule type="cellIs" dxfId="59" priority="61" operator="equal">
      <formula>"55千葉"</formula>
    </cfRule>
    <cfRule type="cellIs" dxfId="58" priority="62" operator="equal">
      <formula>"千葉6570"</formula>
    </cfRule>
    <cfRule type="cellIs" dxfId="57" priority="63" operator="equal">
      <formula>"千葉60"</formula>
    </cfRule>
  </conditionalFormatting>
  <conditionalFormatting sqref="A577">
    <cfRule type="cellIs" dxfId="56" priority="45" operator="equal">
      <formula>"振込み"</formula>
    </cfRule>
  </conditionalFormatting>
  <conditionalFormatting sqref="A577">
    <cfRule type="cellIs" dxfId="55" priority="44" operator="equal">
      <formula>"井上"</formula>
    </cfRule>
    <cfRule type="cellIs" dxfId="54" priority="46" operator="equal">
      <formula>"振込"</formula>
    </cfRule>
  </conditionalFormatting>
  <conditionalFormatting sqref="A577:A580">
    <cfRule type="cellIs" dxfId="53" priority="43" operator="equal">
      <formula>"鈴木一夫"</formula>
    </cfRule>
  </conditionalFormatting>
  <conditionalFormatting sqref="A578:A580">
    <cfRule type="cellIs" dxfId="52" priority="47" operator="equal">
      <formula>"審判費"</formula>
    </cfRule>
    <cfRule type="cellIs" dxfId="51" priority="48" operator="equal">
      <formula>"井上"</formula>
    </cfRule>
    <cfRule type="cellIs" dxfId="50" priority="49" operator="equal">
      <formula>"ねんりん"</formula>
    </cfRule>
    <cfRule type="cellIs" dxfId="49" priority="50" operator="equal">
      <formula>"千葉40"</formula>
    </cfRule>
    <cfRule type="cellIs" dxfId="48" priority="51" operator="equal">
      <formula>"千葉50"</formula>
    </cfRule>
    <cfRule type="cellIs" dxfId="47" priority="52" operator="equal">
      <formula>"55千葉"</formula>
    </cfRule>
    <cfRule type="cellIs" dxfId="46" priority="53" operator="equal">
      <formula>"千葉6570"</formula>
    </cfRule>
    <cfRule type="cellIs" dxfId="45" priority="54" operator="equal">
      <formula>"千葉60"</formula>
    </cfRule>
  </conditionalFormatting>
  <conditionalFormatting sqref="A581">
    <cfRule type="cellIs" dxfId="44" priority="33" operator="equal">
      <formula>"振込み"</formula>
    </cfRule>
  </conditionalFormatting>
  <conditionalFormatting sqref="A581">
    <cfRule type="cellIs" dxfId="43" priority="32" operator="equal">
      <formula>"井上"</formula>
    </cfRule>
    <cfRule type="cellIs" dxfId="42" priority="34" operator="equal">
      <formula>"振込"</formula>
    </cfRule>
  </conditionalFormatting>
  <conditionalFormatting sqref="A581:A584">
    <cfRule type="cellIs" dxfId="41" priority="31" operator="equal">
      <formula>"鈴木一夫"</formula>
    </cfRule>
  </conditionalFormatting>
  <conditionalFormatting sqref="A582:A584">
    <cfRule type="cellIs" dxfId="40" priority="35" operator="equal">
      <formula>"審判費"</formula>
    </cfRule>
    <cfRule type="cellIs" dxfId="39" priority="36" operator="equal">
      <formula>"井上"</formula>
    </cfRule>
    <cfRule type="cellIs" dxfId="38" priority="37" operator="equal">
      <formula>"ねんりん"</formula>
    </cfRule>
    <cfRule type="cellIs" dxfId="37" priority="38" operator="equal">
      <formula>"千葉40"</formula>
    </cfRule>
    <cfRule type="cellIs" dxfId="36" priority="39" operator="equal">
      <formula>"千葉50"</formula>
    </cfRule>
    <cfRule type="cellIs" dxfId="35" priority="40" operator="equal">
      <formula>"55千葉"</formula>
    </cfRule>
    <cfRule type="cellIs" dxfId="34" priority="41" operator="equal">
      <formula>"千葉6570"</formula>
    </cfRule>
    <cfRule type="cellIs" dxfId="33" priority="42" operator="equal">
      <formula>"千葉60"</formula>
    </cfRule>
  </conditionalFormatting>
  <conditionalFormatting sqref="A585 A588">
    <cfRule type="cellIs" dxfId="32" priority="30" operator="equal">
      <formula>"振込み"</formula>
    </cfRule>
  </conditionalFormatting>
  <conditionalFormatting sqref="A585 A588">
    <cfRule type="cellIs" dxfId="31" priority="29" operator="equal">
      <formula>"鈴木一夫"</formula>
    </cfRule>
  </conditionalFormatting>
  <conditionalFormatting sqref="A585 A588">
    <cfRule type="cellIs" dxfId="30" priority="28" operator="equal">
      <formula>"鈴木一夫"</formula>
    </cfRule>
  </conditionalFormatting>
  <conditionalFormatting sqref="A585">
    <cfRule type="cellIs" dxfId="29" priority="25" operator="equal">
      <formula>"鈴木一夫"</formula>
    </cfRule>
    <cfRule type="cellIs" dxfId="28" priority="26" operator="equal">
      <formula>"井上"</formula>
    </cfRule>
    <cfRule type="cellIs" dxfId="27" priority="27" operator="equal">
      <formula>"振込"</formula>
    </cfRule>
  </conditionalFormatting>
  <conditionalFormatting sqref="A587">
    <cfRule type="cellIs" dxfId="26" priority="16" operator="equal">
      <formula>"鈴木一夫"</formula>
    </cfRule>
    <cfRule type="cellIs" dxfId="25" priority="17" operator="equal">
      <formula>"審判費"</formula>
    </cfRule>
    <cfRule type="cellIs" dxfId="24" priority="18" operator="equal">
      <formula>"井上"</formula>
    </cfRule>
    <cfRule type="cellIs" dxfId="23" priority="19" operator="equal">
      <formula>"ねんりん"</formula>
    </cfRule>
    <cfRule type="cellIs" dxfId="22" priority="20" operator="equal">
      <formula>"千葉40"</formula>
    </cfRule>
    <cfRule type="cellIs" dxfId="21" priority="21" operator="equal">
      <formula>"千葉50"</formula>
    </cfRule>
    <cfRule type="cellIs" dxfId="20" priority="22" operator="equal">
      <formula>"55千葉"</formula>
    </cfRule>
    <cfRule type="cellIs" dxfId="19" priority="23" operator="equal">
      <formula>"千葉6570"</formula>
    </cfRule>
    <cfRule type="cellIs" dxfId="18" priority="24" operator="equal">
      <formula>"千葉60"</formula>
    </cfRule>
  </conditionalFormatting>
  <conditionalFormatting sqref="A589:A592">
    <cfRule type="cellIs" dxfId="17" priority="15" operator="equal">
      <formula>"振込み"</formula>
    </cfRule>
  </conditionalFormatting>
  <conditionalFormatting sqref="A589:A592">
    <cfRule type="cellIs" dxfId="16" priority="1" operator="equal">
      <formula>"鈴木一夫"</formula>
    </cfRule>
  </conditionalFormatting>
  <conditionalFormatting sqref="A589:A592">
    <cfRule type="cellIs" dxfId="15" priority="14" operator="equal">
      <formula>"鈴木一夫"</formula>
    </cfRule>
  </conditionalFormatting>
  <conditionalFormatting sqref="A589">
    <cfRule type="cellIs" dxfId="14" priority="11" operator="equal">
      <formula>"井上"</formula>
    </cfRule>
    <cfRule type="cellIs" dxfId="13" priority="12" operator="equal">
      <formula>"鈴木一夫"</formula>
    </cfRule>
    <cfRule type="cellIs" dxfId="12" priority="13" operator="equal">
      <formula>"振込"</formula>
    </cfRule>
  </conditionalFormatting>
  <conditionalFormatting sqref="A591">
    <cfRule type="cellIs" dxfId="11" priority="2" operator="equal">
      <formula>"鈴木一夫"</formula>
    </cfRule>
    <cfRule type="cellIs" dxfId="10" priority="3" operator="equal">
      <formula>"審判費"</formula>
    </cfRule>
    <cfRule type="cellIs" dxfId="9" priority="4" operator="equal">
      <formula>"井上"</formula>
    </cfRule>
    <cfRule type="cellIs" dxfId="8" priority="5" operator="equal">
      <formula>"ねんりん"</formula>
    </cfRule>
    <cfRule type="cellIs" dxfId="7" priority="6" operator="equal">
      <formula>"千葉40"</formula>
    </cfRule>
    <cfRule type="cellIs" dxfId="6" priority="7" operator="equal">
      <formula>"千葉50"</formula>
    </cfRule>
    <cfRule type="cellIs" dxfId="5" priority="8" operator="equal">
      <formula>"55千葉"</formula>
    </cfRule>
    <cfRule type="cellIs" dxfId="4" priority="9" operator="equal">
      <formula>"千葉6570"</formula>
    </cfRule>
    <cfRule type="cellIs" dxfId="3" priority="10" operator="equal">
      <formula>"千葉60"</formula>
    </cfRule>
  </conditionalFormatting>
  <dataValidations count="4">
    <dataValidation imeMode="hiragana" allowBlank="1" showInputMessage="1" showErrorMessage="1" sqref="B1" xr:uid="{2640D91F-DF3F-40D9-B4DA-7D6D46978E4E}"/>
    <dataValidation imeMode="off" allowBlank="1" showInputMessage="1" showErrorMessage="1" sqref="F2:G2" xr:uid="{76CC827D-2504-4EA0-819C-D4C26155A9A9}"/>
    <dataValidation allowBlank="1" sqref="D3:O3 F6 N6 D7:Q8 Q6 J47:J48 H9 D40:M40 F47:F48 L48 J51:J52 L52 M43:Q43 F31 D12 F39 H12 L11:Q11 F12 J15:Q15 D16:D17 F15:F17 L20:L22 L24 J19:Q19 F19:F21 J20:J22 H16:H17 L16:L18 J16:J18 D20:D21 F23:F24 H20:H21 J23:Q23 J24 H24 D24 D32:M32 F27 L27:Q27 D28:M28 L31:Q31 F35 D36:M36 L44:M44 F43:F44 M51 M39:Q39 D52 F64 J59 L35:Q35 M55 F59 M63 O63 D9 J9:J12 F9 L9:L12 O40 D44 F51:F52 H44 J44 D48 D56:K56 J64 D60:M60 L64 P64:Q64 H52 D64 M59 H64 L47:Q47 H48 L115 F130:F131 D131 D277:M277 H131 L118:M118 F79:F81 D101:M101 D68:M68 F71 P68:Q68 F67 L276:Q276 D72:M72 F75 P72:Q72 D76:M76 L75:M75 J79:J80 D119:Q119 L80 D80 H80 P101:Q101 L104:Q104 P80:Q80 L131 J131 F104 F100 J134:Q134 F276 L96:M96 F108 L79:O79 D109:M109 D105:M105 P76:Q76 L67:M67 L71:M71 N91 F118 D281:M281 L228:Q228 D285 L284:Q284 F284:F285 J284:J285 N95 H285 L285 J110 F110:F111 L110:Q111 L114:Q114 L89 J81:Q81 F84 D85:K85 L88:Q88 F88:F89 D89 H89 J89 F96 D93:M93 P97:Q97 P93:Q93 D115 D97:M97 L84:Q84 H115 L92:M92 J114:J115 F114:F115 J100:M100 F122 D123:M123 F288:F289 D289 H289 J289 L288:Q288 P123:Q123 J126:Q126 F126 J135:M135 D135 H135 D127:K127 F134:F135 P131:Q131 H139 J138:J139 F138:F139 L139 D139 L138:O138 P139:Q139 L122:M122 L130:O130 L108:M108 F280 L280:Q280 P109:Q109 J108 P272:Q272 J167:Q167 H272:H273 L168:M168 D156:M156 L272:M272 J184 L143:M143 L159:Q159 F146 F179 L187:M187 L183:Q183 F187 D184 J179:Q179 D188:M188 F183:F184 H184 D164:M164 F159 J150:J152 L152:Q152 F150:F152 D160:M160 F155 L155:Q155 J171:Q171 D172:M172 F167:F168 F163 F171 J168 D151 J163:Q163 F191 L191:Q191 L203:Q203 J272:J273 F272:F273 L150:O150 D272:D273 D192:M192 L184:M184 D147:M147 L151:M151 D180:M180 L175:Q175 N187:Q188 P143:Q143 J142:J143 L142:O142 H150:H151 L146:Q146 F143 D142:D143 P151:Q151 H142:H143 D200:O200 D196:O196 F195 L199:Q199 F199 F203:F205 D204:D205 H204:H205 J204:J205 F268:F270 J269:J270 H269:H270 D269:D270 L195:Q195 D176:M176 D168 H168 P208:Q208 Q207 L207:O207 D212:M212 L223:Q223 D245:M245 H207:H208 D207:D208 F207:F208 L208 F215 L215:Q215 F211 L211:Q211 D216:M216 F219 L219:Q219 D224 H224 D220:M220 L225:Q225 F223:F225 L261 F228 D229:M229 F232 D233:M233 D253:M253 J224:M224 F256 L256:Q256 D249 F236 L236:Q236 L232:Q232 F244 L244:Q244 D237:M237 J248:Q248 H249 F248:F249 D241:M241 J249:K249 F252 D257:M257 L260:Q260 D261 F260:F261 J260:J261 H261 L264:Q264 H265 D265 F264:F265 J265 L268:Q268 J207:J208 L252:Q252 F240 L240:Q240 L549:Q549 L292:Q292 D293:M293 F296 L296:Q296 F292 F538 L304:Q304 F304 D305:M305 F321 F308 L308:Q308 D309:M309 H313:H314 L312:Q312 L313 D313:D314 F316:F318 L321:Q321 D322:M322 F325 L325:Q325 D326:M326 J333:Q333 J329:J330 L329:Q329 H330 L330 D330 F329:F330 F333 D334:M334 L337:Q337 F337 D338:M338 F341 L341:Q341 D342:M342 L345:Q345 F345 D346:M346 L370:Q370 F349 L349:Q349 D350:M350 J353:J354 L353:Q353 H354 L354 D354 F353:F354 F357 L357:Q357 D358:M358 L362 L361:Q361 D362 F361:F362 J361:J362 J316:J317 F370 D371:M371 L378:Q378 H375 L374:Q374 L375 D375 F374:F375 J374:J375 F378 J367:Q367 F382 L382:Q382 D383:M383 L398:Q398 F386 L386:Q386 D387:M387 H391 L390:Q390 L391 D391 F390:F391 J390:J391 F394 L394:Q394 D395:M395 F398 D399:M399 L418:Q418 F402 L402:Q402 D403:M403 L406:Q406 F406 D407:M407 F410 L410:Q410 D411:M411 H415 L414:Q414 L415 D415 F414:F415 J414:J415 F418 D419:M419 F430 F422 L422:Q422 D423:M423 L427 L426:Q426 D427 F426:F427 J426:J427 H427 J430:Q430 D431:M431 F434 L434:Q434 D435:M435 L442:Q442 D439 L438:Q438 F438:F439 J438:J439 H439 L439 F442 D443:M443 F450 L450:Q450 F446 L446:Q446 D447:M447 D451:M451 D455:M455 F458 L458:Q458 F454 L454:Q454 D459:M459 F483 F462 L462:Q462 D463:M463 L466:Q466 F466 D467:M467 F470 L470:Q470 D471:M471 J474:J479 L474:Q474 L483:Q483 L365:Q365 L491:Q491 D488 L487:Q487 F487:F488 J487:J488 H488 L488 F491 D492:M492 F499 F495 L495:Q495 D496:M496 L499:Q499 F474:F480 L516:Q516 F507:F508 L507:Q507 J507:J508 H508 L508 D508 D511:D512 Q511 L511:O511 F511:F513 L512 J511:J512 P512:Q512 F516 D517:M517 J520:Q520 F520 D521:M521 L524:Q524 D525:M525 F528 L528:Q528 F524 D529:M529 F532 L532:Q532 D533:M533 F536 F545 L536:Q536 J318:Q318 L541:Q541 F541 D542:M542 J545:Q545 D546:M546 H501:H504 F549 F300:F301 D537:O537 J538:Q538 D297:M297 D301 H301 J301 L300:Q300 F312:F314 J312:J314 P317:Q317 Q316 L316:O316 H316:H317 D316:D317 L317 H362 D366 H366 J366 H551:H554 D484:M484 L478:Q478 D475:D479 H475:H479 J513:Q513 D500:M500 L501:L504 J501:J504 L503:Q503 F501:F504 D501:D504 D550:M550 F557 L551:L554 J551:J554 F551:F554 L553:Q553 J480:Q480 F365:F367 D379:M379 H511:H512 L475:L479 D551:D554 L557:Q557 D558:M558 L565:Q565 L572 D572 F571:F572 F565 J589 F575 J571:J572 L571:Q571 H561:H562 D561:D562 Q561 L561:O561 F561:F562 L562 J561:J562 P562:Q562 H572 L575:Q575 D576:M576 L587:Q587 D580 F579:F580 J579:J580 H580 L579:Q579 L580 L584 D584 F583:F584 F587 J583:J584 L583:Q583 H584 D588:M588 D593:M593 P592:Q592 Q591 L591:O591 H591:H592 D591:D592 F591:F592 L592 J591:J592 F589 D589 H589 D566:M566 J567:Q568 F567:F568" xr:uid="{3E71522D-C588-4856-B62D-FD5B17E3EF01}"/>
    <dataValidation imeMode="halfAlpha" allowBlank="1" showInputMessage="1" showErrorMessage="1" sqref="L2:M2 U1:U5 P2:S2 R1:T1 D110:D111 D152 B157:B161 B163:B169 B171:B208 U9:U593 A2:B156 A157:A208 A209:B593" xr:uid="{90D3F458-7AE6-45A1-9300-8B1E12908F45}"/>
  </dataValidations>
  <pageMargins left="0.39370078740157483" right="0.11811023622047245" top="0.11811023622047245" bottom="0.11811023622047245" header="0.11811023622047245" footer="0.51181102362204722"/>
  <pageSetup paperSize="9" scale="90" fitToHeight="0" orientation="landscape" horizontalDpi="4294967293" r:id="rId1"/>
  <headerFooter alignWithMargins="0"/>
  <rowBreaks count="12" manualBreakCount="12">
    <brk id="44" max="20" man="1"/>
    <brk id="115" max="20" man="1"/>
    <brk id="139" max="20" man="1"/>
    <brk id="168" max="20" man="1"/>
    <brk id="204" max="20" man="1"/>
    <brk id="237" max="20" man="1"/>
    <brk id="269" max="20" man="1"/>
    <brk id="305" max="20" man="1"/>
    <brk id="346" max="20" man="1"/>
    <brk id="387" max="20" man="1"/>
    <brk id="517" max="20" man="1"/>
    <brk id="558" max="20" man="1"/>
  </rowBreaks>
  <extLst>
    <ext xmlns:x14="http://schemas.microsoft.com/office/spreadsheetml/2009/9/main" uri="{CCE6A557-97BC-4b89-ADB6-D9C93CAAB3DF}">
      <x14:dataValidations xmlns:xm="http://schemas.microsoft.com/office/excel/2006/main" count="1">
        <x14:dataValidation type="list" showInputMessage="1" showErrorMessage="1" xr:uid="{91F64747-1A14-438E-B403-619A51D29EC3}">
          <x14:formula1>
            <xm:f>'プルダウンリストマスター（チーム名・リーグ構成）'!$F$3:$F$172</xm:f>
          </x14:formula1>
          <xm:sqref>D5:Q5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78DF7-BFA4-4B79-856B-11CE495660C0}">
  <sheetPr>
    <tabColor rgb="FF92D050"/>
    <pageSetUpPr fitToPage="1"/>
  </sheetPr>
  <dimension ref="A1:R238"/>
  <sheetViews>
    <sheetView view="pageBreakPreview" zoomScale="90" zoomScaleNormal="100" zoomScaleSheetLayoutView="90" workbookViewId="0">
      <pane xSplit="2" ySplit="1" topLeftCell="C2" activePane="bottomRight" state="frozen"/>
      <selection activeCell="B71" sqref="B71:B72"/>
      <selection pane="topRight" activeCell="B71" sqref="B71:B72"/>
      <selection pane="bottomLeft" activeCell="B71" sqref="B71:B72"/>
      <selection pane="bottomRight"/>
    </sheetView>
  </sheetViews>
  <sheetFormatPr defaultColWidth="10.33203125" defaultRowHeight="14.4"/>
  <cols>
    <col min="1" max="1" width="4" style="12" customWidth="1"/>
    <col min="2" max="2" width="13" style="13" customWidth="1"/>
    <col min="3" max="12" width="7.6640625" style="14" customWidth="1"/>
    <col min="13" max="14" width="7.6640625" style="19" customWidth="1"/>
    <col min="15" max="15" width="7.5546875" style="19" customWidth="1"/>
    <col min="16" max="18" width="7.109375" style="13" customWidth="1"/>
    <col min="19" max="19" width="5.6640625" style="13" customWidth="1"/>
    <col min="20" max="20" width="5.88671875" style="13" customWidth="1"/>
    <col min="21" max="24" width="4.33203125" style="13" customWidth="1"/>
    <col min="25" max="25" width="5.109375" style="13" customWidth="1"/>
    <col min="26" max="26" width="4" style="13" customWidth="1"/>
    <col min="27" max="27" width="4.109375" style="13" customWidth="1"/>
    <col min="28" max="28" width="5.88671875" style="13" customWidth="1"/>
    <col min="29" max="16384" width="10.33203125" style="13"/>
  </cols>
  <sheetData>
    <row r="1" spans="1:17" s="2" customFormat="1" ht="18.75" customHeight="1">
      <c r="A1" s="1"/>
      <c r="B1" s="2" t="s">
        <v>366</v>
      </c>
      <c r="C1" s="3"/>
      <c r="D1" s="3" t="s">
        <v>16</v>
      </c>
      <c r="E1" s="4" t="s">
        <v>17</v>
      </c>
      <c r="F1" s="5" t="s">
        <v>274</v>
      </c>
      <c r="G1" s="6" t="s">
        <v>18</v>
      </c>
      <c r="H1" s="7" t="s">
        <v>19</v>
      </c>
      <c r="I1" s="7" t="s">
        <v>20</v>
      </c>
      <c r="J1" s="7" t="s">
        <v>21</v>
      </c>
      <c r="K1" s="6" t="s">
        <v>275</v>
      </c>
      <c r="L1" s="8" t="s">
        <v>144</v>
      </c>
      <c r="M1" s="8" t="s">
        <v>276</v>
      </c>
      <c r="N1" s="9" t="s">
        <v>22</v>
      </c>
      <c r="O1" s="586">
        <v>46078</v>
      </c>
      <c r="P1" s="10" t="s">
        <v>23</v>
      </c>
      <c r="Q1" s="11" t="s">
        <v>24</v>
      </c>
    </row>
    <row r="2" spans="1:17" ht="15.75" customHeight="1" thickBot="1">
      <c r="B2" s="13" t="s">
        <v>209</v>
      </c>
      <c r="F2" s="14" t="s">
        <v>25</v>
      </c>
      <c r="G2" s="15">
        <f>COUNTIF(C4:N15,"")-Q4-1</f>
        <v>55</v>
      </c>
      <c r="H2" s="14">
        <f>J2-G2</f>
        <v>11</v>
      </c>
      <c r="J2" s="16">
        <f>Q15</f>
        <v>66</v>
      </c>
      <c r="K2" s="14" t="s">
        <v>26</v>
      </c>
      <c r="L2" s="17" t="s">
        <v>27</v>
      </c>
      <c r="M2" s="18">
        <v>46069</v>
      </c>
      <c r="O2" s="20">
        <v>588</v>
      </c>
      <c r="P2" s="21"/>
    </row>
    <row r="3" spans="1:17" ht="20.25" customHeight="1" thickTop="1">
      <c r="B3" s="271"/>
      <c r="C3" s="22" t="str">
        <f>B4</f>
        <v>船橋40</v>
      </c>
      <c r="D3" s="23" t="str">
        <f>B5</f>
        <v>MVCC</v>
      </c>
      <c r="E3" s="23" t="str">
        <f>B6</f>
        <v>MITシニア</v>
      </c>
      <c r="F3" s="24" t="str">
        <f>B7</f>
        <v>トキガネ</v>
      </c>
      <c r="G3" s="24" t="str">
        <f>B8</f>
        <v>Y-AJA40</v>
      </c>
      <c r="H3" s="24" t="str">
        <f>B9</f>
        <v>浦安シ40</v>
      </c>
      <c r="I3" s="25" t="str">
        <f>B10</f>
        <v>ブラゼンチン</v>
      </c>
      <c r="J3" s="24" t="str">
        <f>B11</f>
        <v>レーベン</v>
      </c>
      <c r="K3" s="24" t="str">
        <f>B12</f>
        <v>商大ク40</v>
      </c>
      <c r="L3" s="24" t="str">
        <f>B13</f>
        <v>習台シ40</v>
      </c>
      <c r="M3" s="24" t="str">
        <f>B14</f>
        <v>市原シニア</v>
      </c>
      <c r="N3" s="26" t="str">
        <f>B15</f>
        <v>古河シ40</v>
      </c>
      <c r="O3" s="286"/>
      <c r="P3" s="296"/>
      <c r="Q3" s="44" t="s">
        <v>28</v>
      </c>
    </row>
    <row r="4" spans="1:17" ht="18.75" customHeight="1">
      <c r="A4" s="12" t="s">
        <v>29</v>
      </c>
      <c r="B4" s="268" t="s">
        <v>146</v>
      </c>
      <c r="C4" s="272"/>
      <c r="D4" s="433"/>
      <c r="E4" s="433"/>
      <c r="F4" s="433"/>
      <c r="G4" s="486"/>
      <c r="H4" s="487"/>
      <c r="I4" s="487"/>
      <c r="J4" s="487"/>
      <c r="K4" s="487"/>
      <c r="L4" s="487"/>
      <c r="M4" s="488" t="s">
        <v>699</v>
      </c>
      <c r="N4" s="931"/>
      <c r="O4" s="263"/>
      <c r="P4" s="297"/>
      <c r="Q4" s="243">
        <v>11</v>
      </c>
    </row>
    <row r="5" spans="1:17" ht="18.75" customHeight="1">
      <c r="A5" s="12" t="s">
        <v>30</v>
      </c>
      <c r="B5" s="269" t="s">
        <v>277</v>
      </c>
      <c r="C5" s="471">
        <f>D4</f>
        <v>0</v>
      </c>
      <c r="D5" s="274"/>
      <c r="E5" s="435"/>
      <c r="F5" s="435"/>
      <c r="G5" s="439"/>
      <c r="H5" s="439"/>
      <c r="I5" s="489"/>
      <c r="J5" s="439"/>
      <c r="K5" s="435" t="s">
        <v>655</v>
      </c>
      <c r="L5" s="435"/>
      <c r="M5" s="435" t="s">
        <v>702</v>
      </c>
      <c r="N5" s="490" t="s">
        <v>700</v>
      </c>
      <c r="O5" s="282"/>
      <c r="P5" s="298"/>
      <c r="Q5" s="243">
        <v>10</v>
      </c>
    </row>
    <row r="6" spans="1:17" ht="18.75" customHeight="1">
      <c r="A6" s="12" t="s">
        <v>31</v>
      </c>
      <c r="B6" s="269" t="s">
        <v>147</v>
      </c>
      <c r="C6" s="471">
        <f>E4</f>
        <v>0</v>
      </c>
      <c r="D6" s="435">
        <f>E5</f>
        <v>0</v>
      </c>
      <c r="E6" s="274"/>
      <c r="F6" s="439"/>
      <c r="G6" s="436"/>
      <c r="H6" s="435"/>
      <c r="I6" s="439"/>
      <c r="J6" s="435"/>
      <c r="K6" s="445"/>
      <c r="L6" s="435" t="s">
        <v>701</v>
      </c>
      <c r="M6" s="436"/>
      <c r="N6" s="491"/>
      <c r="O6" s="284"/>
      <c r="P6" s="299"/>
      <c r="Q6" s="243">
        <v>9</v>
      </c>
    </row>
    <row r="7" spans="1:17" ht="18.75" customHeight="1">
      <c r="A7" s="12" t="s">
        <v>32</v>
      </c>
      <c r="B7" s="269" t="s">
        <v>97</v>
      </c>
      <c r="C7" s="471">
        <f>F4</f>
        <v>0</v>
      </c>
      <c r="D7" s="435">
        <f>F5</f>
        <v>0</v>
      </c>
      <c r="E7" s="435">
        <f>F6</f>
        <v>0</v>
      </c>
      <c r="F7" s="274"/>
      <c r="G7" s="435"/>
      <c r="H7" s="435" t="s">
        <v>658</v>
      </c>
      <c r="I7" s="435"/>
      <c r="J7" s="436"/>
      <c r="K7" s="435" t="s">
        <v>703</v>
      </c>
      <c r="L7" s="445"/>
      <c r="M7" s="435"/>
      <c r="N7" s="492"/>
      <c r="O7" s="283"/>
      <c r="P7" s="300"/>
      <c r="Q7" s="243">
        <v>8</v>
      </c>
    </row>
    <row r="8" spans="1:17" ht="18.75" customHeight="1">
      <c r="A8" s="12" t="s">
        <v>33</v>
      </c>
      <c r="B8" s="269" t="s">
        <v>179</v>
      </c>
      <c r="C8" s="471">
        <f>G4</f>
        <v>0</v>
      </c>
      <c r="D8" s="435">
        <f>G5</f>
        <v>0</v>
      </c>
      <c r="E8" s="435">
        <f>G6</f>
        <v>0</v>
      </c>
      <c r="F8" s="435">
        <f>G7</f>
        <v>0</v>
      </c>
      <c r="G8" s="274"/>
      <c r="H8" s="435"/>
      <c r="I8" s="435" t="s">
        <v>704</v>
      </c>
      <c r="J8" s="445" t="s">
        <v>647</v>
      </c>
      <c r="K8" s="435"/>
      <c r="L8" s="439"/>
      <c r="M8" s="436"/>
      <c r="N8" s="483"/>
      <c r="O8" s="283"/>
      <c r="P8" s="300"/>
      <c r="Q8" s="243">
        <v>7</v>
      </c>
    </row>
    <row r="9" spans="1:17" ht="18.75" customHeight="1">
      <c r="A9" s="12" t="s">
        <v>34</v>
      </c>
      <c r="B9" s="269" t="s">
        <v>182</v>
      </c>
      <c r="C9" s="471">
        <f>H4</f>
        <v>0</v>
      </c>
      <c r="D9" s="435">
        <f>H5</f>
        <v>0</v>
      </c>
      <c r="E9" s="435">
        <f>H6</f>
        <v>0</v>
      </c>
      <c r="F9" s="435" t="str">
        <f>H7</f>
        <v>2/28 ﾔ②</v>
      </c>
      <c r="G9" s="435">
        <f>H8</f>
        <v>0</v>
      </c>
      <c r="H9" s="274"/>
      <c r="I9" s="435"/>
      <c r="J9" s="435" t="s">
        <v>705</v>
      </c>
      <c r="K9" s="460"/>
      <c r="L9" s="435"/>
      <c r="M9" s="436"/>
      <c r="N9" s="483"/>
      <c r="O9" s="283"/>
      <c r="P9" s="300"/>
      <c r="Q9" s="243">
        <v>6</v>
      </c>
    </row>
    <row r="10" spans="1:17" ht="18.75" customHeight="1">
      <c r="A10" s="12" t="s">
        <v>35</v>
      </c>
      <c r="B10" s="269" t="s">
        <v>11</v>
      </c>
      <c r="C10" s="471">
        <f>I4</f>
        <v>0</v>
      </c>
      <c r="D10" s="435">
        <f>I5</f>
        <v>0</v>
      </c>
      <c r="E10" s="435">
        <f>I6</f>
        <v>0</v>
      </c>
      <c r="F10" s="435">
        <f>I7</f>
        <v>0</v>
      </c>
      <c r="G10" s="435" t="str">
        <f>I8</f>
        <v>3/22 CFA②</v>
      </c>
      <c r="H10" s="435">
        <f>I9</f>
        <v>0</v>
      </c>
      <c r="I10" s="274"/>
      <c r="J10" s="435"/>
      <c r="K10" s="435"/>
      <c r="L10" s="436"/>
      <c r="M10" s="435"/>
      <c r="N10" s="483"/>
      <c r="O10" s="283"/>
      <c r="P10" s="300"/>
      <c r="Q10" s="243">
        <v>5</v>
      </c>
    </row>
    <row r="11" spans="1:17" ht="18.75" customHeight="1">
      <c r="A11" s="12" t="s">
        <v>36</v>
      </c>
      <c r="B11" s="269" t="s">
        <v>98</v>
      </c>
      <c r="C11" s="471">
        <f>J4</f>
        <v>0</v>
      </c>
      <c r="D11" s="435">
        <f>J5</f>
        <v>0</v>
      </c>
      <c r="E11" s="435">
        <f>J6</f>
        <v>0</v>
      </c>
      <c r="F11" s="435">
        <f>J7</f>
        <v>0</v>
      </c>
      <c r="G11" s="435" t="str">
        <f>J8</f>
        <v>3/1 ATS②</v>
      </c>
      <c r="H11" s="435" t="str">
        <f>J9</f>
        <v>3/22 CFA③</v>
      </c>
      <c r="I11" s="435">
        <f>J10</f>
        <v>0</v>
      </c>
      <c r="J11" s="274"/>
      <c r="K11" s="435" t="s">
        <v>706</v>
      </c>
      <c r="L11" s="435"/>
      <c r="M11" s="439"/>
      <c r="N11" s="490"/>
      <c r="O11" s="282"/>
      <c r="P11" s="298"/>
      <c r="Q11" s="243">
        <v>4</v>
      </c>
    </row>
    <row r="12" spans="1:17" ht="18.75" customHeight="1">
      <c r="A12" s="12" t="s">
        <v>37</v>
      </c>
      <c r="B12" s="722" t="s">
        <v>185</v>
      </c>
      <c r="C12" s="471">
        <f>K4</f>
        <v>0</v>
      </c>
      <c r="D12" s="435" t="str">
        <f>K5</f>
        <v>2/28 ｼ②</v>
      </c>
      <c r="E12" s="435">
        <f>K6</f>
        <v>0</v>
      </c>
      <c r="F12" s="435" t="str">
        <f>K7</f>
        <v>3/22 CFA①</v>
      </c>
      <c r="G12" s="435">
        <f>K8</f>
        <v>0</v>
      </c>
      <c r="H12" s="435">
        <f>K9</f>
        <v>0</v>
      </c>
      <c r="I12" s="435">
        <f>K10</f>
        <v>0</v>
      </c>
      <c r="J12" s="435" t="str">
        <f>K11</f>
        <v>3/15 ｼ②</v>
      </c>
      <c r="K12" s="274"/>
      <c r="L12" s="435"/>
      <c r="M12" s="435"/>
      <c r="N12" s="483"/>
      <c r="O12" s="283"/>
      <c r="P12" s="300"/>
      <c r="Q12" s="243">
        <v>3</v>
      </c>
    </row>
    <row r="13" spans="1:17" ht="18.75" customHeight="1">
      <c r="A13" s="12" t="s">
        <v>38</v>
      </c>
      <c r="B13" s="269" t="s">
        <v>183</v>
      </c>
      <c r="C13" s="471">
        <f>L4</f>
        <v>0</v>
      </c>
      <c r="D13" s="435">
        <f>L5</f>
        <v>0</v>
      </c>
      <c r="E13" s="435" t="str">
        <f>L6</f>
        <v>3/20 ﾅﾙ④</v>
      </c>
      <c r="F13" s="435">
        <f>L7</f>
        <v>0</v>
      </c>
      <c r="G13" s="435">
        <f>L8</f>
        <v>0</v>
      </c>
      <c r="H13" s="435">
        <f>L9</f>
        <v>0</v>
      </c>
      <c r="I13" s="435">
        <f>L10</f>
        <v>0</v>
      </c>
      <c r="J13" s="435">
        <f>L11</f>
        <v>0</v>
      </c>
      <c r="K13" s="435">
        <f>L12</f>
        <v>0</v>
      </c>
      <c r="L13" s="274"/>
      <c r="M13" s="439"/>
      <c r="N13" s="483"/>
      <c r="O13" s="283"/>
      <c r="P13" s="300"/>
      <c r="Q13" s="243">
        <v>2</v>
      </c>
    </row>
    <row r="14" spans="1:17" ht="18.75" customHeight="1">
      <c r="A14" s="12" t="s">
        <v>39</v>
      </c>
      <c r="B14" s="269" t="s">
        <v>333</v>
      </c>
      <c r="C14" s="471" t="str">
        <f>M4</f>
        <v>3/22 ATS③</v>
      </c>
      <c r="D14" s="435" t="str">
        <f>M5</f>
        <v>3/15 ｼ④</v>
      </c>
      <c r="E14" s="435">
        <f>M6</f>
        <v>0</v>
      </c>
      <c r="F14" s="435">
        <f>M7</f>
        <v>0</v>
      </c>
      <c r="G14" s="435">
        <f>M8</f>
        <v>0</v>
      </c>
      <c r="H14" s="435">
        <f>M9</f>
        <v>0</v>
      </c>
      <c r="I14" s="435">
        <f>M10</f>
        <v>0</v>
      </c>
      <c r="J14" s="435">
        <f>M11</f>
        <v>0</v>
      </c>
      <c r="K14" s="435">
        <f>M12</f>
        <v>0</v>
      </c>
      <c r="L14" s="435">
        <f>M13</f>
        <v>0</v>
      </c>
      <c r="M14" s="274"/>
      <c r="N14" s="483"/>
      <c r="O14" s="287"/>
      <c r="P14" s="301"/>
      <c r="Q14" s="244">
        <v>1</v>
      </c>
    </row>
    <row r="15" spans="1:17" ht="18.75" customHeight="1" thickBot="1">
      <c r="A15" s="12" t="s">
        <v>40</v>
      </c>
      <c r="B15" s="270" t="s">
        <v>186</v>
      </c>
      <c r="C15" s="473">
        <f>N4</f>
        <v>0</v>
      </c>
      <c r="D15" s="474" t="str">
        <f>N5</f>
        <v>3/22 ATS④</v>
      </c>
      <c r="E15" s="474">
        <f>N6</f>
        <v>0</v>
      </c>
      <c r="F15" s="474">
        <f>N7</f>
        <v>0</v>
      </c>
      <c r="G15" s="474">
        <f>N8</f>
        <v>0</v>
      </c>
      <c r="H15" s="474">
        <f>N9</f>
        <v>0</v>
      </c>
      <c r="I15" s="474">
        <f>N10</f>
        <v>0</v>
      </c>
      <c r="J15" s="474">
        <f>N11</f>
        <v>0</v>
      </c>
      <c r="K15" s="474">
        <f>N12</f>
        <v>0</v>
      </c>
      <c r="L15" s="474">
        <f>N13</f>
        <v>0</v>
      </c>
      <c r="M15" s="474">
        <f>N14</f>
        <v>0</v>
      </c>
      <c r="N15" s="273"/>
      <c r="O15" s="279"/>
      <c r="P15" s="302"/>
      <c r="Q15" s="29">
        <f>SUM(Q4:Q14)</f>
        <v>66</v>
      </c>
    </row>
    <row r="16" spans="1:17" ht="8.25" customHeight="1" thickTop="1">
      <c r="B16" s="30"/>
      <c r="C16" s="31"/>
      <c r="D16" s="31"/>
      <c r="E16" s="31"/>
      <c r="F16" s="31"/>
      <c r="G16" s="31"/>
      <c r="H16" s="31"/>
      <c r="I16" s="31"/>
      <c r="J16" s="31"/>
      <c r="K16" s="31"/>
      <c r="L16" s="31"/>
      <c r="M16" s="31"/>
      <c r="N16" s="32"/>
      <c r="O16" s="32"/>
      <c r="P16" s="32"/>
      <c r="Q16" s="32"/>
    </row>
    <row r="17" spans="1:17" ht="17.25" customHeight="1" thickBot="1">
      <c r="B17" s="33" t="s">
        <v>208</v>
      </c>
      <c r="C17" s="34"/>
      <c r="D17" s="34"/>
      <c r="E17" s="34"/>
      <c r="F17" s="35" t="s">
        <v>25</v>
      </c>
      <c r="G17" s="15">
        <f>COUNTIF(C19:N30,"")-Q19-1</f>
        <v>47</v>
      </c>
      <c r="H17" s="14">
        <f>J17-G17</f>
        <v>19</v>
      </c>
      <c r="I17" s="35"/>
      <c r="J17" s="16">
        <f>Q30</f>
        <v>66</v>
      </c>
      <c r="K17" s="35" t="s">
        <v>26</v>
      </c>
      <c r="L17" s="36"/>
      <c r="M17" s="37"/>
      <c r="N17" s="37"/>
      <c r="O17" s="37"/>
      <c r="P17" s="38"/>
      <c r="Q17" s="38"/>
    </row>
    <row r="18" spans="1:17" ht="20.25" customHeight="1" thickTop="1">
      <c r="B18" s="271"/>
      <c r="C18" s="39" t="str">
        <f>B19</f>
        <v>袖ヶ浦シ40</v>
      </c>
      <c r="D18" s="40" t="str">
        <f>B20</f>
        <v>フォルテ40</v>
      </c>
      <c r="E18" s="40" t="str">
        <f>B21</f>
        <v>市船OB40</v>
      </c>
      <c r="F18" s="41" t="str">
        <f>B22</f>
        <v>八千代40</v>
      </c>
      <c r="G18" s="41" t="str">
        <f>B23</f>
        <v>カラクテル</v>
      </c>
      <c r="H18" s="41" t="str">
        <f>B24</f>
        <v>東京40</v>
      </c>
      <c r="I18" s="41" t="str">
        <f>B25</f>
        <v>ハルオ</v>
      </c>
      <c r="J18" s="41" t="str">
        <f>B26</f>
        <v>花園40</v>
      </c>
      <c r="K18" s="41" t="str">
        <f>B27</f>
        <v>九十九40</v>
      </c>
      <c r="L18" s="41" t="str">
        <f>B28</f>
        <v>AKECHI</v>
      </c>
      <c r="M18" s="42" t="str">
        <f>B29</f>
        <v>JSC</v>
      </c>
      <c r="N18" s="43" t="str">
        <f>IF(B30&lt;&gt;"",B30,"")</f>
        <v>千葉40</v>
      </c>
      <c r="O18" s="305"/>
      <c r="P18" s="306"/>
      <c r="Q18" s="44" t="s">
        <v>28</v>
      </c>
    </row>
    <row r="19" spans="1:17" ht="18.75" customHeight="1">
      <c r="A19" s="12" t="s">
        <v>29</v>
      </c>
      <c r="B19" s="268" t="s">
        <v>184</v>
      </c>
      <c r="C19" s="272"/>
      <c r="D19" s="431"/>
      <c r="E19" s="431"/>
      <c r="F19" s="431"/>
      <c r="G19" s="430"/>
      <c r="H19" s="431"/>
      <c r="I19" s="431"/>
      <c r="J19" s="432" t="s">
        <v>707</v>
      </c>
      <c r="K19" s="430"/>
      <c r="L19" s="430"/>
      <c r="M19" s="493"/>
      <c r="N19" s="494" t="s">
        <v>630</v>
      </c>
      <c r="O19" s="281"/>
      <c r="P19" s="303"/>
      <c r="Q19" s="243">
        <v>11</v>
      </c>
    </row>
    <row r="20" spans="1:17" ht="18.75" customHeight="1">
      <c r="A20" s="12" t="s">
        <v>30</v>
      </c>
      <c r="B20" s="722" t="s">
        <v>177</v>
      </c>
      <c r="C20" s="471">
        <f>D19</f>
        <v>0</v>
      </c>
      <c r="D20" s="274"/>
      <c r="E20" s="435" t="s">
        <v>631</v>
      </c>
      <c r="F20" s="436"/>
      <c r="G20" s="439"/>
      <c r="H20" s="435" t="s">
        <v>587</v>
      </c>
      <c r="I20" s="445"/>
      <c r="J20" s="435"/>
      <c r="K20" s="445"/>
      <c r="L20" s="439"/>
      <c r="M20" s="445" t="s">
        <v>632</v>
      </c>
      <c r="N20" s="490" t="s">
        <v>708</v>
      </c>
      <c r="O20" s="282"/>
      <c r="P20" s="298"/>
      <c r="Q20" s="243">
        <v>10</v>
      </c>
    </row>
    <row r="21" spans="1:17" ht="16.8" customHeight="1">
      <c r="A21" s="12" t="s">
        <v>31</v>
      </c>
      <c r="B21" s="722" t="s">
        <v>478</v>
      </c>
      <c r="C21" s="471">
        <f>E19</f>
        <v>0</v>
      </c>
      <c r="D21" s="435" t="str">
        <f>E20</f>
        <v>2/22 ｿﾃﾞ④</v>
      </c>
      <c r="E21" s="274"/>
      <c r="F21" s="439"/>
      <c r="G21" s="439"/>
      <c r="H21" s="435"/>
      <c r="I21" s="435"/>
      <c r="J21" s="436"/>
      <c r="K21" s="435" t="s">
        <v>709</v>
      </c>
      <c r="L21" s="445"/>
      <c r="M21" s="435" t="s">
        <v>588</v>
      </c>
      <c r="N21" s="483" t="s">
        <v>633</v>
      </c>
      <c r="O21" s="283"/>
      <c r="P21" s="300"/>
      <c r="Q21" s="243">
        <v>9</v>
      </c>
    </row>
    <row r="22" spans="1:17" ht="18.75" customHeight="1">
      <c r="A22" s="12" t="s">
        <v>32</v>
      </c>
      <c r="B22" s="269" t="s">
        <v>191</v>
      </c>
      <c r="C22" s="471">
        <f>F19</f>
        <v>0</v>
      </c>
      <c r="D22" s="435">
        <f>F20</f>
        <v>0</v>
      </c>
      <c r="E22" s="435">
        <f>F21</f>
        <v>0</v>
      </c>
      <c r="F22" s="274"/>
      <c r="G22" s="435"/>
      <c r="H22" s="436"/>
      <c r="I22" s="435"/>
      <c r="J22" s="435" t="s">
        <v>656</v>
      </c>
      <c r="K22" s="445" t="s">
        <v>710</v>
      </c>
      <c r="L22" s="435" t="s">
        <v>634</v>
      </c>
      <c r="M22" s="445" t="s">
        <v>711</v>
      </c>
      <c r="N22" s="483"/>
      <c r="O22" s="283"/>
      <c r="P22" s="300"/>
      <c r="Q22" s="243">
        <v>8</v>
      </c>
    </row>
    <row r="23" spans="1:17" ht="18.75" customHeight="1">
      <c r="A23" s="12" t="s">
        <v>33</v>
      </c>
      <c r="B23" s="269" t="s">
        <v>84</v>
      </c>
      <c r="C23" s="471">
        <f>G19</f>
        <v>0</v>
      </c>
      <c r="D23" s="435">
        <f>G20</f>
        <v>0</v>
      </c>
      <c r="E23" s="435">
        <f>G21</f>
        <v>0</v>
      </c>
      <c r="F23" s="435">
        <f>G22</f>
        <v>0</v>
      </c>
      <c r="G23" s="274"/>
      <c r="H23" s="445" t="s">
        <v>712</v>
      </c>
      <c r="I23" s="436"/>
      <c r="J23" s="435" t="s">
        <v>635</v>
      </c>
      <c r="K23" s="435"/>
      <c r="L23" s="435"/>
      <c r="M23" s="435"/>
      <c r="N23" s="483" t="s">
        <v>645</v>
      </c>
      <c r="O23" s="283"/>
      <c r="P23" s="300"/>
      <c r="Q23" s="243">
        <v>7</v>
      </c>
    </row>
    <row r="24" spans="1:17" ht="18.75" customHeight="1">
      <c r="A24" s="12" t="s">
        <v>34</v>
      </c>
      <c r="B24" s="722" t="s">
        <v>187</v>
      </c>
      <c r="C24" s="471">
        <f>H19</f>
        <v>0</v>
      </c>
      <c r="D24" s="435" t="str">
        <f>H20</f>
        <v>2/15ｶﾓ③</v>
      </c>
      <c r="E24" s="435">
        <f>H21</f>
        <v>0</v>
      </c>
      <c r="F24" s="435">
        <f>H22</f>
        <v>0</v>
      </c>
      <c r="G24" s="435" t="str">
        <f>H23</f>
        <v>3/22 ATS②</v>
      </c>
      <c r="H24" s="274"/>
      <c r="I24" s="445" t="s">
        <v>636</v>
      </c>
      <c r="J24" s="435"/>
      <c r="K24" s="435"/>
      <c r="L24" s="435"/>
      <c r="M24" s="435"/>
      <c r="N24" s="492"/>
      <c r="O24" s="283"/>
      <c r="P24" s="300"/>
      <c r="Q24" s="243">
        <v>6</v>
      </c>
    </row>
    <row r="25" spans="1:17" ht="18.75" customHeight="1">
      <c r="A25" s="12" t="s">
        <v>35</v>
      </c>
      <c r="B25" s="269" t="s">
        <v>83</v>
      </c>
      <c r="C25" s="471">
        <f>I19</f>
        <v>0</v>
      </c>
      <c r="D25" s="435">
        <f>I20</f>
        <v>0</v>
      </c>
      <c r="E25" s="435">
        <f>I21</f>
        <v>0</v>
      </c>
      <c r="F25" s="435">
        <f>I22</f>
        <v>0</v>
      </c>
      <c r="G25" s="435">
        <f>I23</f>
        <v>0</v>
      </c>
      <c r="H25" s="435" t="str">
        <f>I24</f>
        <v>3/1 ATS④</v>
      </c>
      <c r="I25" s="274"/>
      <c r="J25" s="445" t="s">
        <v>713</v>
      </c>
      <c r="K25" s="435"/>
      <c r="L25" s="435" t="s">
        <v>714</v>
      </c>
      <c r="M25" s="435"/>
      <c r="N25" s="483"/>
      <c r="O25" s="283"/>
      <c r="P25" s="300"/>
      <c r="Q25" s="243">
        <v>5</v>
      </c>
    </row>
    <row r="26" spans="1:17" ht="18.75" customHeight="1">
      <c r="A26" s="12" t="s">
        <v>36</v>
      </c>
      <c r="B26" s="269" t="s">
        <v>468</v>
      </c>
      <c r="C26" s="471" t="str">
        <f>J19</f>
        <v>3/22 ｼ②</v>
      </c>
      <c r="D26" s="435">
        <f>J20</f>
        <v>0</v>
      </c>
      <c r="E26" s="435">
        <f>J21</f>
        <v>0</v>
      </c>
      <c r="F26" s="435" t="str">
        <f>J22</f>
        <v>2/28 ｼ③</v>
      </c>
      <c r="G26" s="435" t="str">
        <f>J23</f>
        <v>2/22 ｿﾃﾞ③</v>
      </c>
      <c r="H26" s="435">
        <f>J24</f>
        <v>0</v>
      </c>
      <c r="I26" s="435" t="str">
        <f>J25</f>
        <v>3/15 ﾅﾙ③</v>
      </c>
      <c r="J26" s="274"/>
      <c r="K26" s="445"/>
      <c r="L26" s="445"/>
      <c r="M26" s="436"/>
      <c r="N26" s="491"/>
      <c r="O26" s="284"/>
      <c r="P26" s="299"/>
      <c r="Q26" s="243">
        <v>4</v>
      </c>
    </row>
    <row r="27" spans="1:17" ht="18.75" customHeight="1">
      <c r="A27" s="12" t="s">
        <v>37</v>
      </c>
      <c r="B27" s="269" t="s">
        <v>178</v>
      </c>
      <c r="C27" s="471">
        <f>K19</f>
        <v>0</v>
      </c>
      <c r="D27" s="435">
        <f>K20</f>
        <v>0</v>
      </c>
      <c r="E27" s="435" t="str">
        <f>K21</f>
        <v>3/22 ｶﾓ④</v>
      </c>
      <c r="F27" s="435" t="str">
        <f>K22</f>
        <v>3/15 ﾅﾙ①</v>
      </c>
      <c r="G27" s="435">
        <f>K23</f>
        <v>0</v>
      </c>
      <c r="H27" s="435">
        <f>K24</f>
        <v>0</v>
      </c>
      <c r="I27" s="435">
        <f>K25</f>
        <v>0</v>
      </c>
      <c r="J27" s="435">
        <f>K26</f>
        <v>0</v>
      </c>
      <c r="K27" s="274"/>
      <c r="L27" s="435"/>
      <c r="M27" s="460"/>
      <c r="N27" s="483"/>
      <c r="O27" s="283"/>
      <c r="P27" s="300"/>
      <c r="Q27" s="243">
        <v>3</v>
      </c>
    </row>
    <row r="28" spans="1:17" ht="18.75" customHeight="1">
      <c r="A28" s="12" t="s">
        <v>38</v>
      </c>
      <c r="B28" s="269" t="s">
        <v>309</v>
      </c>
      <c r="C28" s="471">
        <f>L19</f>
        <v>0</v>
      </c>
      <c r="D28" s="435">
        <f>L20</f>
        <v>0</v>
      </c>
      <c r="E28" s="435">
        <f>L21</f>
        <v>0</v>
      </c>
      <c r="F28" s="435" t="str">
        <f>L22</f>
        <v>2/22 ｿﾃﾞ②</v>
      </c>
      <c r="G28" s="435">
        <f>L23</f>
        <v>0</v>
      </c>
      <c r="H28" s="435">
        <f>L24</f>
        <v>0</v>
      </c>
      <c r="I28" s="435" t="str">
        <f>L25</f>
        <v>3/22 ｼ④</v>
      </c>
      <c r="J28" s="435">
        <f>L26</f>
        <v>0</v>
      </c>
      <c r="K28" s="435">
        <f>L27</f>
        <v>0</v>
      </c>
      <c r="L28" s="274"/>
      <c r="M28" s="434"/>
      <c r="N28" s="483"/>
      <c r="O28" s="283"/>
      <c r="P28" s="300"/>
      <c r="Q28" s="243">
        <v>2</v>
      </c>
    </row>
    <row r="29" spans="1:17" ht="18.75" customHeight="1">
      <c r="A29" s="12" t="s">
        <v>39</v>
      </c>
      <c r="B29" s="722" t="s">
        <v>310</v>
      </c>
      <c r="C29" s="471">
        <f>M19</f>
        <v>0</v>
      </c>
      <c r="D29" s="435" t="str">
        <f>M20</f>
        <v>3/8 ATS①</v>
      </c>
      <c r="E29" s="435" t="str">
        <f>M21</f>
        <v>2/15ﾅﾙ①</v>
      </c>
      <c r="F29" s="435" t="str">
        <f>M22</f>
        <v>3/22 ATS①</v>
      </c>
      <c r="G29" s="435">
        <f>M23</f>
        <v>0</v>
      </c>
      <c r="H29" s="435">
        <f>M24</f>
        <v>0</v>
      </c>
      <c r="I29" s="435">
        <f>M25</f>
        <v>0</v>
      </c>
      <c r="J29" s="435">
        <f>M26</f>
        <v>0</v>
      </c>
      <c r="K29" s="435">
        <f>M27</f>
        <v>0</v>
      </c>
      <c r="L29" s="435">
        <f>M28</f>
        <v>0</v>
      </c>
      <c r="M29" s="274"/>
      <c r="N29" s="491"/>
      <c r="O29" s="285"/>
      <c r="P29" s="304"/>
      <c r="Q29" s="244">
        <v>1</v>
      </c>
    </row>
    <row r="30" spans="1:17" ht="18.75" customHeight="1" thickBot="1">
      <c r="A30" s="12" t="s">
        <v>41</v>
      </c>
      <c r="B30" s="723" t="s">
        <v>148</v>
      </c>
      <c r="C30" s="473" t="str">
        <f>N19</f>
        <v xml:space="preserve">2/22 ｿﾃﾞ① </v>
      </c>
      <c r="D30" s="474" t="str">
        <f>N20</f>
        <v>3/22 ｶﾓ②</v>
      </c>
      <c r="E30" s="474" t="str">
        <f>N21</f>
        <v>3/8 ｲﾜ①</v>
      </c>
      <c r="F30" s="474">
        <f>N22</f>
        <v>0</v>
      </c>
      <c r="G30" s="474" t="str">
        <f>N23</f>
        <v>3/1 ATS①</v>
      </c>
      <c r="H30" s="474">
        <f>N24</f>
        <v>0</v>
      </c>
      <c r="I30" s="474">
        <f>N25</f>
        <v>0</v>
      </c>
      <c r="J30" s="474">
        <f>N26</f>
        <v>0</v>
      </c>
      <c r="K30" s="474">
        <f>N27</f>
        <v>0</v>
      </c>
      <c r="L30" s="474">
        <f>N28</f>
        <v>0</v>
      </c>
      <c r="M30" s="474">
        <f>N29</f>
        <v>0</v>
      </c>
      <c r="N30" s="273"/>
      <c r="O30" s="279"/>
      <c r="P30" s="302"/>
      <c r="Q30" s="29">
        <f>SUM(Q19:Q29)</f>
        <v>66</v>
      </c>
    </row>
    <row r="31" spans="1:17" ht="10.5" customHeight="1" thickTop="1">
      <c r="C31" s="45"/>
      <c r="D31" s="19"/>
      <c r="E31" s="45"/>
      <c r="F31" s="45"/>
      <c r="G31" s="13"/>
      <c r="H31" s="13"/>
      <c r="I31" s="13"/>
      <c r="J31" s="13"/>
      <c r="K31" s="13"/>
      <c r="L31" s="45"/>
      <c r="N31" s="45"/>
      <c r="O31" s="332"/>
      <c r="P31" s="45"/>
      <c r="Q31" s="45"/>
    </row>
    <row r="32" spans="1:17" ht="18" customHeight="1" thickBot="1">
      <c r="B32" s="38" t="s">
        <v>222</v>
      </c>
      <c r="C32" s="34"/>
      <c r="D32" s="251"/>
      <c r="E32" s="34"/>
      <c r="F32" s="34" t="s">
        <v>25</v>
      </c>
      <c r="G32" s="15">
        <f>COUNTIF(C34:O46,"")-Q34-1</f>
        <v>63</v>
      </c>
      <c r="H32" s="14">
        <f>J32-G32</f>
        <v>15</v>
      </c>
      <c r="I32" s="34"/>
      <c r="J32" s="16">
        <f>Q47</f>
        <v>78</v>
      </c>
      <c r="K32" s="34" t="s">
        <v>26</v>
      </c>
      <c r="L32" s="37"/>
      <c r="M32" s="37"/>
      <c r="N32" s="37"/>
      <c r="O32" s="37"/>
      <c r="P32" s="38"/>
      <c r="Q32" s="38"/>
    </row>
    <row r="33" spans="1:17" ht="18" customHeight="1" thickTop="1">
      <c r="B33" s="271"/>
      <c r="C33" s="50" t="str">
        <f>B34</f>
        <v>H-AJA</v>
      </c>
      <c r="D33" s="48" t="str">
        <f>B35</f>
        <v>佐倉シ40</v>
      </c>
      <c r="E33" s="47" t="str">
        <f>B36</f>
        <v>45トキガネ</v>
      </c>
      <c r="F33" s="47" t="str">
        <f>B37</f>
        <v>エスペ40</v>
      </c>
      <c r="G33" s="48" t="str">
        <f>B38</f>
        <v>マクハリ40</v>
      </c>
      <c r="H33" s="47" t="str">
        <f>B39</f>
        <v>浜野シ40</v>
      </c>
      <c r="I33" s="47" t="str">
        <f>B40</f>
        <v>習志野40</v>
      </c>
      <c r="J33" s="47" t="str">
        <f>B41</f>
        <v>MCFC40</v>
      </c>
      <c r="K33" s="47" t="str">
        <f>B42</f>
        <v>大倉商40</v>
      </c>
      <c r="L33" s="47" t="str">
        <f>B43</f>
        <v>ZEAL</v>
      </c>
      <c r="M33" s="47" t="str">
        <f>B44</f>
        <v>Lien40</v>
      </c>
      <c r="N33" s="47" t="str">
        <f>B45</f>
        <v>ソルジャ</v>
      </c>
      <c r="O33" s="47" t="str">
        <f>B46</f>
        <v>45八千代</v>
      </c>
      <c r="P33" s="76" t="str">
        <f>IF(B47="","",B47)</f>
        <v/>
      </c>
      <c r="Q33" s="53" t="s">
        <v>28</v>
      </c>
    </row>
    <row r="34" spans="1:17" ht="18" customHeight="1">
      <c r="A34" s="12" t="s">
        <v>29</v>
      </c>
      <c r="B34" s="724" t="s">
        <v>491</v>
      </c>
      <c r="C34" s="272"/>
      <c r="D34" s="456"/>
      <c r="E34" s="457"/>
      <c r="F34" s="457"/>
      <c r="G34" s="456"/>
      <c r="H34" s="458"/>
      <c r="I34" s="457"/>
      <c r="J34" s="458"/>
      <c r="K34" s="457"/>
      <c r="L34" s="434" t="s">
        <v>637</v>
      </c>
      <c r="M34" s="434" t="s">
        <v>589</v>
      </c>
      <c r="N34" s="457" t="s">
        <v>691</v>
      </c>
      <c r="O34" s="459"/>
      <c r="P34" s="67"/>
      <c r="Q34" s="245">
        <v>12</v>
      </c>
    </row>
    <row r="35" spans="1:17" ht="18" customHeight="1">
      <c r="A35" s="12" t="s">
        <v>493</v>
      </c>
      <c r="B35" s="722" t="s">
        <v>189</v>
      </c>
      <c r="C35" s="471">
        <f>D34</f>
        <v>0</v>
      </c>
      <c r="D35" s="274"/>
      <c r="E35" s="436"/>
      <c r="F35" s="435" t="s">
        <v>715</v>
      </c>
      <c r="G35" s="439"/>
      <c r="H35" s="435"/>
      <c r="I35" s="460"/>
      <c r="J35" s="435"/>
      <c r="K35" s="435"/>
      <c r="L35" s="438" t="s">
        <v>638</v>
      </c>
      <c r="M35" s="461"/>
      <c r="N35" s="436" t="s">
        <v>639</v>
      </c>
      <c r="O35" s="27"/>
      <c r="P35" s="55"/>
      <c r="Q35" s="243">
        <v>11</v>
      </c>
    </row>
    <row r="36" spans="1:17" ht="18" customHeight="1">
      <c r="A36" s="12" t="s">
        <v>31</v>
      </c>
      <c r="B36" s="269" t="s">
        <v>279</v>
      </c>
      <c r="C36" s="471">
        <f>E34</f>
        <v>0</v>
      </c>
      <c r="D36" s="435">
        <f>E35</f>
        <v>0</v>
      </c>
      <c r="E36" s="274"/>
      <c r="F36" s="435"/>
      <c r="G36" s="436"/>
      <c r="H36" s="460"/>
      <c r="I36" s="435"/>
      <c r="J36" s="435" t="s">
        <v>641</v>
      </c>
      <c r="K36" s="445" t="s">
        <v>716</v>
      </c>
      <c r="L36" s="435"/>
      <c r="M36" s="438"/>
      <c r="N36" s="456"/>
      <c r="O36" s="464"/>
      <c r="P36" s="55"/>
      <c r="Q36" s="243">
        <v>10</v>
      </c>
    </row>
    <row r="37" spans="1:17" ht="18" customHeight="1">
      <c r="A37" s="12" t="s">
        <v>32</v>
      </c>
      <c r="B37" s="269" t="s">
        <v>190</v>
      </c>
      <c r="C37" s="471">
        <f>F34</f>
        <v>0</v>
      </c>
      <c r="D37" s="435" t="str">
        <f>F35</f>
        <v>3/14 ｶﾓ②</v>
      </c>
      <c r="E37" s="435">
        <f>F36</f>
        <v>0</v>
      </c>
      <c r="F37" s="274"/>
      <c r="G37" s="435"/>
      <c r="H37" s="435"/>
      <c r="I37" s="439"/>
      <c r="J37" s="445" t="s">
        <v>640</v>
      </c>
      <c r="K37" s="435"/>
      <c r="L37" s="435"/>
      <c r="M37" s="456"/>
      <c r="N37" s="435"/>
      <c r="O37" s="27"/>
      <c r="P37" s="587"/>
      <c r="Q37" s="243">
        <v>9</v>
      </c>
    </row>
    <row r="38" spans="1:17" ht="18" customHeight="1">
      <c r="A38" s="12" t="s">
        <v>33</v>
      </c>
      <c r="B38" s="269" t="s">
        <v>152</v>
      </c>
      <c r="C38" s="471">
        <f>G34</f>
        <v>0</v>
      </c>
      <c r="D38" s="435">
        <f>G35</f>
        <v>0</v>
      </c>
      <c r="E38" s="435">
        <f>G36</f>
        <v>0</v>
      </c>
      <c r="F38" s="435">
        <f>G37</f>
        <v>0</v>
      </c>
      <c r="G38" s="274"/>
      <c r="H38" s="457"/>
      <c r="I38" s="436"/>
      <c r="J38" s="436"/>
      <c r="K38" s="27"/>
      <c r="L38" s="435"/>
      <c r="M38" s="467"/>
      <c r="N38" s="435"/>
      <c r="O38" s="27"/>
      <c r="P38" s="55"/>
      <c r="Q38" s="243">
        <v>8</v>
      </c>
    </row>
    <row r="39" spans="1:17" ht="18" customHeight="1">
      <c r="A39" s="12" t="s">
        <v>43</v>
      </c>
      <c r="B39" s="722" t="s">
        <v>188</v>
      </c>
      <c r="C39" s="471">
        <f>H34</f>
        <v>0</v>
      </c>
      <c r="D39" s="435">
        <f>H35</f>
        <v>0</v>
      </c>
      <c r="E39" s="435">
        <f>H36</f>
        <v>0</v>
      </c>
      <c r="F39" s="435">
        <f>H37</f>
        <v>0</v>
      </c>
      <c r="G39" s="435">
        <f>H38</f>
        <v>0</v>
      </c>
      <c r="H39" s="274"/>
      <c r="I39" s="435" t="s">
        <v>642</v>
      </c>
      <c r="J39" s="436" t="s">
        <v>643</v>
      </c>
      <c r="K39" s="435"/>
      <c r="L39" s="27"/>
      <c r="M39" s="435"/>
      <c r="N39" s="435" t="s">
        <v>594</v>
      </c>
      <c r="O39" s="27"/>
      <c r="P39" s="55"/>
      <c r="Q39" s="243">
        <v>7</v>
      </c>
    </row>
    <row r="40" spans="1:17" ht="18" customHeight="1">
      <c r="A40" s="12" t="s">
        <v>35</v>
      </c>
      <c r="B40" s="722" t="s">
        <v>298</v>
      </c>
      <c r="C40" s="471">
        <f>I34</f>
        <v>0</v>
      </c>
      <c r="D40" s="435">
        <f>I35</f>
        <v>0</v>
      </c>
      <c r="E40" s="435">
        <f>I36</f>
        <v>0</v>
      </c>
      <c r="F40" s="435">
        <f>I37</f>
        <v>0</v>
      </c>
      <c r="G40" s="435">
        <f>I38</f>
        <v>0</v>
      </c>
      <c r="H40" s="435" t="str">
        <f>I39</f>
        <v>3/1 ｿﾃﾞ④</v>
      </c>
      <c r="I40" s="274"/>
      <c r="J40" s="436"/>
      <c r="K40" s="435"/>
      <c r="L40" s="468" t="s">
        <v>717</v>
      </c>
      <c r="M40" s="436" t="s">
        <v>644</v>
      </c>
      <c r="N40" s="461"/>
      <c r="O40" s="435"/>
      <c r="P40" s="55"/>
      <c r="Q40" s="243">
        <v>6</v>
      </c>
    </row>
    <row r="41" spans="1:17" ht="18" customHeight="1">
      <c r="A41" s="12" t="s">
        <v>36</v>
      </c>
      <c r="B41" s="722" t="s">
        <v>278</v>
      </c>
      <c r="C41" s="471">
        <f>J34</f>
        <v>0</v>
      </c>
      <c r="D41" s="435">
        <f>J35</f>
        <v>0</v>
      </c>
      <c r="E41" s="435" t="str">
        <f>J36</f>
        <v>2/28 ﾔ④</v>
      </c>
      <c r="F41" s="435" t="str">
        <f>J37</f>
        <v>2/22 ｿﾃﾞ⑤</v>
      </c>
      <c r="G41" s="435">
        <f>J38</f>
        <v>0</v>
      </c>
      <c r="H41" s="435" t="str">
        <f>J39</f>
        <v>3/8 ATS②</v>
      </c>
      <c r="I41" s="435">
        <f>J40</f>
        <v>0</v>
      </c>
      <c r="J41" s="274"/>
      <c r="K41" s="435"/>
      <c r="L41" s="438"/>
      <c r="M41" s="435"/>
      <c r="N41" s="435"/>
      <c r="O41" s="435"/>
      <c r="P41" s="588"/>
      <c r="Q41" s="243">
        <v>5</v>
      </c>
    </row>
    <row r="42" spans="1:17" ht="18" customHeight="1">
      <c r="A42" s="12" t="s">
        <v>37</v>
      </c>
      <c r="B42" s="269" t="s">
        <v>151</v>
      </c>
      <c r="C42" s="471">
        <f>K34</f>
        <v>0</v>
      </c>
      <c r="D42" s="435">
        <f>K35</f>
        <v>0</v>
      </c>
      <c r="E42" s="435" t="str">
        <f>K36</f>
        <v>3/14 ｱ②</v>
      </c>
      <c r="F42" s="435">
        <f>K37</f>
        <v>0</v>
      </c>
      <c r="G42" s="435">
        <f>K38</f>
        <v>0</v>
      </c>
      <c r="H42" s="435">
        <f>K39</f>
        <v>0</v>
      </c>
      <c r="I42" s="435">
        <f>K40</f>
        <v>0</v>
      </c>
      <c r="J42" s="435">
        <f>K41</f>
        <v>0</v>
      </c>
      <c r="K42" s="274"/>
      <c r="L42" s="460"/>
      <c r="M42" s="467"/>
      <c r="N42" s="436"/>
      <c r="O42" s="464"/>
      <c r="P42" s="589"/>
      <c r="Q42" s="243">
        <v>4</v>
      </c>
    </row>
    <row r="43" spans="1:17" ht="18" customHeight="1">
      <c r="A43" s="12" t="s">
        <v>38</v>
      </c>
      <c r="B43" s="722" t="s">
        <v>408</v>
      </c>
      <c r="C43" s="471" t="str">
        <f>L34</f>
        <v>3/8 ATS③</v>
      </c>
      <c r="D43" s="435" t="str">
        <f>L35</f>
        <v>3/1 ｿﾃﾞ②</v>
      </c>
      <c r="E43" s="435">
        <f>L36</f>
        <v>0</v>
      </c>
      <c r="F43" s="435">
        <f>L37</f>
        <v>0</v>
      </c>
      <c r="G43" s="435">
        <f>L38</f>
        <v>0</v>
      </c>
      <c r="H43" s="435">
        <f>L39</f>
        <v>0</v>
      </c>
      <c r="I43" s="435" t="str">
        <f>L40</f>
        <v>3/20 CFA③</v>
      </c>
      <c r="J43" s="435">
        <f>L41</f>
        <v>0</v>
      </c>
      <c r="K43" s="435">
        <f>L42</f>
        <v>0</v>
      </c>
      <c r="L43" s="274"/>
      <c r="M43" s="435"/>
      <c r="N43" s="27"/>
      <c r="O43" s="464"/>
      <c r="P43" s="588"/>
      <c r="Q43" s="243">
        <v>3</v>
      </c>
    </row>
    <row r="44" spans="1:17" ht="18" customHeight="1">
      <c r="A44" s="12" t="s">
        <v>39</v>
      </c>
      <c r="B44" s="722" t="s">
        <v>485</v>
      </c>
      <c r="C44" s="471" t="str">
        <f>M34</f>
        <v>2/15ﾅﾙ③</v>
      </c>
      <c r="D44" s="435">
        <f>M35</f>
        <v>0</v>
      </c>
      <c r="E44" s="435">
        <f>M36</f>
        <v>0</v>
      </c>
      <c r="F44" s="435">
        <f>M37</f>
        <v>0</v>
      </c>
      <c r="G44" s="435">
        <f>M38</f>
        <v>0</v>
      </c>
      <c r="H44" s="435">
        <f>M39</f>
        <v>0</v>
      </c>
      <c r="I44" s="435" t="str">
        <f>M40</f>
        <v>3/8 ｲﾜ②</v>
      </c>
      <c r="J44" s="435">
        <f>M41</f>
        <v>0</v>
      </c>
      <c r="K44" s="435">
        <f>M42</f>
        <v>0</v>
      </c>
      <c r="L44" s="435">
        <f>M43</f>
        <v>0</v>
      </c>
      <c r="M44" s="274"/>
      <c r="N44" s="435"/>
      <c r="O44" s="435" t="s">
        <v>718</v>
      </c>
      <c r="P44" s="587"/>
      <c r="Q44" s="243">
        <v>2</v>
      </c>
    </row>
    <row r="45" spans="1:17" ht="18" customHeight="1">
      <c r="A45" s="12" t="s">
        <v>41</v>
      </c>
      <c r="B45" s="722" t="s">
        <v>487</v>
      </c>
      <c r="C45" s="476" t="str">
        <f>N34</f>
        <v>3/20 CFA①</v>
      </c>
      <c r="D45" s="435" t="str">
        <f>N35</f>
        <v>3/8 ｲﾜ④</v>
      </c>
      <c r="E45" s="435">
        <f>N36</f>
        <v>0</v>
      </c>
      <c r="F45" s="435">
        <f>N37</f>
        <v>0</v>
      </c>
      <c r="G45" s="435">
        <f>N38</f>
        <v>0</v>
      </c>
      <c r="H45" s="435" t="str">
        <f>N39</f>
        <v>2/15ｶﾓ①</v>
      </c>
      <c r="I45" s="435">
        <f>N40</f>
        <v>0</v>
      </c>
      <c r="J45" s="435">
        <f>N41</f>
        <v>0</v>
      </c>
      <c r="K45" s="435">
        <f>N42</f>
        <v>0</v>
      </c>
      <c r="L45" s="435">
        <f>N43</f>
        <v>0</v>
      </c>
      <c r="M45" s="435">
        <f>N44</f>
        <v>0</v>
      </c>
      <c r="N45" s="274"/>
      <c r="O45" s="464"/>
      <c r="P45" s="588"/>
      <c r="Q45" s="243">
        <v>1</v>
      </c>
    </row>
    <row r="46" spans="1:17" ht="18" customHeight="1">
      <c r="A46" s="12" t="s">
        <v>551</v>
      </c>
      <c r="B46" s="269" t="s">
        <v>465</v>
      </c>
      <c r="C46" s="471">
        <f>O34</f>
        <v>0</v>
      </c>
      <c r="D46" s="435">
        <f>O35</f>
        <v>0</v>
      </c>
      <c r="E46" s="435">
        <f>O36</f>
        <v>0</v>
      </c>
      <c r="F46" s="435">
        <f>O37</f>
        <v>0</v>
      </c>
      <c r="G46" s="435">
        <f>O38</f>
        <v>0</v>
      </c>
      <c r="H46" s="435">
        <f>O39</f>
        <v>0</v>
      </c>
      <c r="I46" s="435">
        <f>O40</f>
        <v>0</v>
      </c>
      <c r="J46" s="435">
        <f>O41</f>
        <v>0</v>
      </c>
      <c r="K46" s="435">
        <f>O42</f>
        <v>0</v>
      </c>
      <c r="L46" s="435">
        <f>O43</f>
        <v>0</v>
      </c>
      <c r="M46" s="435" t="str">
        <f>O44</f>
        <v>3/15 ﾅﾙ④</v>
      </c>
      <c r="N46" s="435">
        <f>O45</f>
        <v>0</v>
      </c>
      <c r="O46" s="274"/>
      <c r="P46" s="55"/>
      <c r="Q46" s="243"/>
    </row>
    <row r="47" spans="1:17" ht="18" customHeight="1" thickBot="1">
      <c r="B47" s="590"/>
      <c r="C47" s="591">
        <f>P34</f>
        <v>0</v>
      </c>
      <c r="D47" s="592">
        <f>P35</f>
        <v>0</v>
      </c>
      <c r="E47" s="592">
        <f>P36</f>
        <v>0</v>
      </c>
      <c r="F47" s="592">
        <f>P37</f>
        <v>0</v>
      </c>
      <c r="G47" s="592">
        <f>P38</f>
        <v>0</v>
      </c>
      <c r="H47" s="592">
        <f>P39</f>
        <v>0</v>
      </c>
      <c r="I47" s="592">
        <f>P40</f>
        <v>0</v>
      </c>
      <c r="J47" s="592">
        <f>P41</f>
        <v>0</v>
      </c>
      <c r="K47" s="592">
        <f>P42</f>
        <v>0</v>
      </c>
      <c r="L47" s="592">
        <f>P43</f>
        <v>0</v>
      </c>
      <c r="M47" s="592">
        <f>P44</f>
        <v>0</v>
      </c>
      <c r="N47" s="592">
        <f>P45</f>
        <v>0</v>
      </c>
      <c r="O47" s="592">
        <f>P46</f>
        <v>0</v>
      </c>
      <c r="P47" s="273"/>
      <c r="Q47" s="56">
        <f>SUM(Q34:Q46)</f>
        <v>78</v>
      </c>
    </row>
    <row r="48" spans="1:17" ht="12.6" customHeight="1" thickTop="1">
      <c r="B48" s="252" t="s">
        <v>225</v>
      </c>
      <c r="C48" s="15"/>
      <c r="D48" s="15"/>
      <c r="E48" s="15"/>
      <c r="F48" s="15"/>
      <c r="G48" s="15"/>
      <c r="H48" s="15"/>
      <c r="I48" s="15"/>
      <c r="J48" s="15"/>
      <c r="K48" s="15"/>
      <c r="L48" s="45"/>
      <c r="N48" s="45"/>
      <c r="O48" s="45"/>
    </row>
    <row r="49" spans="1:17" ht="18.75" customHeight="1" thickBot="1">
      <c r="B49" s="13" t="s">
        <v>210</v>
      </c>
      <c r="C49" s="15"/>
      <c r="D49" s="15"/>
      <c r="E49" s="15"/>
      <c r="F49" s="15" t="s">
        <v>25</v>
      </c>
      <c r="G49" s="15">
        <f>COUNTIF(C51:N62,"")-Q51-1</f>
        <v>59</v>
      </c>
      <c r="H49" s="14">
        <f>J49-G49</f>
        <v>7</v>
      </c>
      <c r="I49" s="60"/>
      <c r="J49" s="16">
        <f>Q62</f>
        <v>66</v>
      </c>
      <c r="K49" s="15" t="s">
        <v>26</v>
      </c>
      <c r="L49" s="19"/>
    </row>
    <row r="50" spans="1:17" ht="18.75" customHeight="1" thickTop="1">
      <c r="B50" s="271"/>
      <c r="C50" s="50" t="str">
        <f>B51</f>
        <v>船橋50</v>
      </c>
      <c r="D50" s="48" t="str">
        <f>B52</f>
        <v>八千代50</v>
      </c>
      <c r="E50" s="47" t="str">
        <f>B53</f>
        <v>古河シ50</v>
      </c>
      <c r="F50" s="47" t="str">
        <f>B54</f>
        <v>東京50</v>
      </c>
      <c r="G50" s="48" t="str">
        <f>B55</f>
        <v>袖ヶ浦シ50</v>
      </c>
      <c r="H50" s="47" t="str">
        <f>B56</f>
        <v>千葉50</v>
      </c>
      <c r="I50" s="47" t="str">
        <f>B57</f>
        <v>商大ク50</v>
      </c>
      <c r="J50" s="47" t="str">
        <f>B58</f>
        <v>Y-AJA50</v>
      </c>
      <c r="K50" s="47" t="str">
        <f>B59</f>
        <v>九十九50</v>
      </c>
      <c r="L50" s="47" t="str">
        <f>B60</f>
        <v>浦安シ50</v>
      </c>
      <c r="M50" s="51" t="str">
        <f>B61</f>
        <v>習台シ50</v>
      </c>
      <c r="N50" s="52" t="str">
        <f>B62</f>
        <v>マクハリ50</v>
      </c>
      <c r="O50" s="280"/>
      <c r="P50" s="307"/>
      <c r="Q50" s="53" t="s">
        <v>28</v>
      </c>
    </row>
    <row r="51" spans="1:17" ht="18.75" customHeight="1">
      <c r="A51" s="12" t="s">
        <v>29</v>
      </c>
      <c r="B51" s="268" t="s">
        <v>204</v>
      </c>
      <c r="C51" s="272"/>
      <c r="D51" s="457"/>
      <c r="E51" s="457"/>
      <c r="F51" s="457"/>
      <c r="G51" s="457"/>
      <c r="H51" s="457"/>
      <c r="I51" s="457" t="s">
        <v>649</v>
      </c>
      <c r="J51" s="435"/>
      <c r="K51" s="457"/>
      <c r="L51" s="434"/>
      <c r="M51" s="457"/>
      <c r="N51" s="932"/>
      <c r="O51" s="276"/>
      <c r="P51" s="308"/>
      <c r="Q51" s="245">
        <v>11</v>
      </c>
    </row>
    <row r="52" spans="1:17" ht="18.75" customHeight="1">
      <c r="A52" s="12" t="s">
        <v>30</v>
      </c>
      <c r="B52" s="269" t="s">
        <v>305</v>
      </c>
      <c r="C52" s="471">
        <f>D51</f>
        <v>0</v>
      </c>
      <c r="D52" s="274"/>
      <c r="E52" s="435"/>
      <c r="F52" s="435"/>
      <c r="G52" s="438" t="s">
        <v>648</v>
      </c>
      <c r="H52" s="435"/>
      <c r="I52" s="485"/>
      <c r="J52" s="435"/>
      <c r="K52" s="439"/>
      <c r="L52" s="438"/>
      <c r="M52" s="435"/>
      <c r="N52" s="463"/>
      <c r="O52" s="277"/>
      <c r="P52" s="309"/>
      <c r="Q52" s="243">
        <v>10</v>
      </c>
    </row>
    <row r="53" spans="1:17" ht="18.75" customHeight="1">
      <c r="A53" s="12" t="s">
        <v>31</v>
      </c>
      <c r="B53" s="269" t="s">
        <v>155</v>
      </c>
      <c r="C53" s="471">
        <f>E51</f>
        <v>0</v>
      </c>
      <c r="D53" s="435">
        <f>E52</f>
        <v>0</v>
      </c>
      <c r="E53" s="274"/>
      <c r="F53" s="435"/>
      <c r="G53" s="435"/>
      <c r="H53" s="439"/>
      <c r="I53" s="435"/>
      <c r="J53" s="435"/>
      <c r="K53" s="435"/>
      <c r="L53" s="438" t="s">
        <v>646</v>
      </c>
      <c r="M53" s="435"/>
      <c r="N53" s="463"/>
      <c r="O53" s="277"/>
      <c r="P53" s="309"/>
      <c r="Q53" s="243">
        <v>9</v>
      </c>
    </row>
    <row r="54" spans="1:17" ht="18.75" customHeight="1">
      <c r="A54" s="12" t="s">
        <v>32</v>
      </c>
      <c r="B54" s="722" t="s">
        <v>207</v>
      </c>
      <c r="C54" s="471">
        <f>F51</f>
        <v>0</v>
      </c>
      <c r="D54" s="435">
        <f>F52</f>
        <v>0</v>
      </c>
      <c r="E54" s="435">
        <f>F53</f>
        <v>0</v>
      </c>
      <c r="F54" s="274"/>
      <c r="G54" s="435"/>
      <c r="H54" s="435"/>
      <c r="I54" s="435" t="s">
        <v>720</v>
      </c>
      <c r="J54" s="435"/>
      <c r="K54" s="435" t="s">
        <v>652</v>
      </c>
      <c r="L54" s="457"/>
      <c r="M54" s="439"/>
      <c r="N54" s="463"/>
      <c r="O54" s="277"/>
      <c r="P54" s="309"/>
      <c r="Q54" s="243">
        <v>8</v>
      </c>
    </row>
    <row r="55" spans="1:17" ht="18.75" customHeight="1">
      <c r="A55" s="12" t="s">
        <v>33</v>
      </c>
      <c r="B55" s="269" t="s">
        <v>206</v>
      </c>
      <c r="C55" s="471">
        <f>G51</f>
        <v>0</v>
      </c>
      <c r="D55" s="435" t="str">
        <f>G52</f>
        <v>3/1 ｿﾃﾞ①</v>
      </c>
      <c r="E55" s="435">
        <f>G53</f>
        <v>0</v>
      </c>
      <c r="F55" s="435">
        <f>G54</f>
        <v>0</v>
      </c>
      <c r="G55" s="274"/>
      <c r="H55" s="435"/>
      <c r="I55" s="435"/>
      <c r="J55" s="435"/>
      <c r="K55" s="435"/>
      <c r="L55" s="439"/>
      <c r="M55" s="439"/>
      <c r="N55" s="463"/>
      <c r="O55" s="277"/>
      <c r="P55" s="309"/>
      <c r="Q55" s="243">
        <v>7</v>
      </c>
    </row>
    <row r="56" spans="1:17" ht="18.75" customHeight="1">
      <c r="A56" s="12" t="s">
        <v>34</v>
      </c>
      <c r="B56" s="269" t="s">
        <v>153</v>
      </c>
      <c r="C56" s="471">
        <f>H51</f>
        <v>0</v>
      </c>
      <c r="D56" s="435">
        <f>H52</f>
        <v>0</v>
      </c>
      <c r="E56" s="435">
        <f>H53</f>
        <v>0</v>
      </c>
      <c r="F56" s="435">
        <f>H54</f>
        <v>0</v>
      </c>
      <c r="G56" s="435">
        <f>H55</f>
        <v>0</v>
      </c>
      <c r="H56" s="274"/>
      <c r="I56" s="435"/>
      <c r="J56" s="435"/>
      <c r="L56" s="438"/>
      <c r="M56" s="435" t="s">
        <v>721</v>
      </c>
      <c r="N56" s="463"/>
      <c r="O56" s="277"/>
      <c r="P56" s="309"/>
      <c r="Q56" s="243">
        <v>6</v>
      </c>
    </row>
    <row r="57" spans="1:17" ht="18.75" customHeight="1">
      <c r="A57" s="12" t="s">
        <v>42</v>
      </c>
      <c r="B57" s="269" t="s">
        <v>205</v>
      </c>
      <c r="C57" s="471" t="str">
        <f>I51</f>
        <v>3/1 ATS③</v>
      </c>
      <c r="D57" s="435">
        <f>I52</f>
        <v>0</v>
      </c>
      <c r="E57" s="435">
        <f>I53</f>
        <v>0</v>
      </c>
      <c r="F57" s="435" t="str">
        <f>I54</f>
        <v>3/15 ｼ③</v>
      </c>
      <c r="G57" s="435">
        <f>I55</f>
        <v>0</v>
      </c>
      <c r="H57" s="435">
        <f>I56</f>
        <v>0</v>
      </c>
      <c r="I57" s="274"/>
      <c r="J57" s="435"/>
      <c r="K57" s="435"/>
      <c r="L57" s="435"/>
      <c r="M57" s="435"/>
      <c r="N57" s="463"/>
      <c r="O57" s="277"/>
      <c r="P57" s="309"/>
      <c r="Q57" s="243">
        <v>5</v>
      </c>
    </row>
    <row r="58" spans="1:17" ht="18.75" customHeight="1">
      <c r="A58" s="12" t="s">
        <v>36</v>
      </c>
      <c r="B58" s="269" t="s">
        <v>194</v>
      </c>
      <c r="C58" s="471">
        <f>J51</f>
        <v>0</v>
      </c>
      <c r="D58" s="435">
        <f>J52</f>
        <v>0</v>
      </c>
      <c r="E58" s="435">
        <f>J53</f>
        <v>0</v>
      </c>
      <c r="F58" s="435">
        <f>J54</f>
        <v>0</v>
      </c>
      <c r="G58" s="435">
        <f>J55</f>
        <v>0</v>
      </c>
      <c r="H58" s="435">
        <f>J56</f>
        <v>0</v>
      </c>
      <c r="I58" s="435">
        <f>J57</f>
        <v>0</v>
      </c>
      <c r="J58" s="274"/>
      <c r="K58" s="485"/>
      <c r="L58" s="435"/>
      <c r="M58" s="435"/>
      <c r="N58" s="466"/>
      <c r="O58" s="278"/>
      <c r="P58" s="310"/>
      <c r="Q58" s="244">
        <v>4</v>
      </c>
    </row>
    <row r="59" spans="1:17" ht="18.75" customHeight="1">
      <c r="A59" s="12" t="s">
        <v>37</v>
      </c>
      <c r="B59" s="269" t="s">
        <v>330</v>
      </c>
      <c r="C59" s="471">
        <f>K51</f>
        <v>0</v>
      </c>
      <c r="D59" s="435">
        <f>K52</f>
        <v>0</v>
      </c>
      <c r="E59" s="435">
        <f>K53</f>
        <v>0</v>
      </c>
      <c r="F59" s="435" t="str">
        <f>K54</f>
        <v>3/1 ﾃB③</v>
      </c>
      <c r="G59" s="435">
        <f>K55</f>
        <v>0</v>
      </c>
      <c r="H59" s="435">
        <f>J51</f>
        <v>0</v>
      </c>
      <c r="I59" s="435">
        <f>K57</f>
        <v>0</v>
      </c>
      <c r="J59" s="435">
        <f>K58</f>
        <v>0</v>
      </c>
      <c r="K59" s="274"/>
      <c r="L59" s="435"/>
      <c r="M59" s="435" t="s">
        <v>719</v>
      </c>
      <c r="N59" s="463"/>
      <c r="O59" s="277"/>
      <c r="P59" s="309"/>
      <c r="Q59" s="243">
        <v>3</v>
      </c>
    </row>
    <row r="60" spans="1:17" ht="18.75" customHeight="1">
      <c r="A60" s="12" t="s">
        <v>38</v>
      </c>
      <c r="B60" s="269" t="s">
        <v>157</v>
      </c>
      <c r="C60" s="471">
        <f>L51</f>
        <v>0</v>
      </c>
      <c r="D60" s="435">
        <f>L52</f>
        <v>0</v>
      </c>
      <c r="E60" s="435" t="str">
        <f>L53</f>
        <v>3/1 ｿﾃﾞ③</v>
      </c>
      <c r="F60" s="435">
        <f>L54</f>
        <v>0</v>
      </c>
      <c r="G60" s="435">
        <f>L55</f>
        <v>0</v>
      </c>
      <c r="H60" s="435">
        <f>L56</f>
        <v>0</v>
      </c>
      <c r="I60" s="435">
        <f>L57</f>
        <v>0</v>
      </c>
      <c r="J60" s="435">
        <f>L58</f>
        <v>0</v>
      </c>
      <c r="K60" s="435">
        <f>L59</f>
        <v>0</v>
      </c>
      <c r="L60" s="274"/>
      <c r="M60" s="435"/>
      <c r="N60" s="463"/>
      <c r="O60" s="277"/>
      <c r="P60" s="309"/>
      <c r="Q60" s="243">
        <v>2</v>
      </c>
    </row>
    <row r="61" spans="1:17" ht="18.75" customHeight="1">
      <c r="A61" s="12" t="s">
        <v>39</v>
      </c>
      <c r="B61" s="269" t="s">
        <v>300</v>
      </c>
      <c r="C61" s="471">
        <f>M51</f>
        <v>0</v>
      </c>
      <c r="D61" s="435">
        <f>M52</f>
        <v>0</v>
      </c>
      <c r="E61" s="435">
        <f>M53</f>
        <v>0</v>
      </c>
      <c r="F61" s="435">
        <f>M54</f>
        <v>0</v>
      </c>
      <c r="G61" s="435">
        <f>M55</f>
        <v>0</v>
      </c>
      <c r="H61" s="435" t="str">
        <f>M56</f>
        <v>3/22 CFA④</v>
      </c>
      <c r="I61" s="435">
        <f>M57</f>
        <v>0</v>
      </c>
      <c r="J61" s="435">
        <f>M58</f>
        <v>0</v>
      </c>
      <c r="K61" s="435" t="str">
        <f>M59</f>
        <v>3/15 ﾅﾙ②</v>
      </c>
      <c r="L61" s="435">
        <f>M60</f>
        <v>0</v>
      </c>
      <c r="M61" s="274"/>
      <c r="N61" s="463"/>
      <c r="O61" s="277"/>
      <c r="P61" s="309"/>
      <c r="Q61" s="243">
        <v>1</v>
      </c>
    </row>
    <row r="62" spans="1:17" ht="18.75" customHeight="1" thickBot="1">
      <c r="A62" s="12" t="s">
        <v>40</v>
      </c>
      <c r="B62" s="270" t="s">
        <v>198</v>
      </c>
      <c r="C62" s="484">
        <f>N51</f>
        <v>0</v>
      </c>
      <c r="D62" s="475">
        <f>N52</f>
        <v>0</v>
      </c>
      <c r="E62" s="475">
        <f>N53</f>
        <v>0</v>
      </c>
      <c r="F62" s="475">
        <f>N54</f>
        <v>0</v>
      </c>
      <c r="G62" s="475">
        <f>N55</f>
        <v>0</v>
      </c>
      <c r="H62" s="475">
        <f>N56</f>
        <v>0</v>
      </c>
      <c r="I62" s="475">
        <f>N57</f>
        <v>0</v>
      </c>
      <c r="J62" s="475">
        <f>N58</f>
        <v>0</v>
      </c>
      <c r="K62" s="475">
        <f>N59</f>
        <v>0</v>
      </c>
      <c r="L62" s="475">
        <f>N60</f>
        <v>0</v>
      </c>
      <c r="M62" s="475">
        <f>N61</f>
        <v>0</v>
      </c>
      <c r="N62" s="273"/>
      <c r="O62" s="279"/>
      <c r="P62" s="302"/>
      <c r="Q62" s="56">
        <f>SUM(Q51:Q61)</f>
        <v>66</v>
      </c>
    </row>
    <row r="63" spans="1:17" ht="9.75" customHeight="1" thickTop="1">
      <c r="B63" s="57"/>
      <c r="C63" s="58"/>
      <c r="D63" s="58"/>
      <c r="E63" s="58"/>
      <c r="F63" s="58"/>
      <c r="G63" s="58"/>
      <c r="H63" s="58"/>
      <c r="I63" s="58"/>
      <c r="J63" s="58"/>
      <c r="K63" s="58"/>
      <c r="L63" s="58"/>
      <c r="M63" s="58"/>
      <c r="P63" s="19"/>
      <c r="Q63" s="19"/>
    </row>
    <row r="64" spans="1:17" s="2" customFormat="1" ht="18.75" customHeight="1" thickBot="1">
      <c r="A64" s="1"/>
      <c r="B64" s="13" t="s">
        <v>211</v>
      </c>
      <c r="C64" s="60"/>
      <c r="D64" s="60"/>
      <c r="E64" s="60"/>
      <c r="F64" s="60" t="s">
        <v>25</v>
      </c>
      <c r="G64" s="15">
        <f>COUNTIF(C66:N77,"")-Q66-1</f>
        <v>52</v>
      </c>
      <c r="H64" s="14">
        <f>J64-G64</f>
        <v>14</v>
      </c>
      <c r="I64" s="60"/>
      <c r="J64" s="16">
        <f>Q77</f>
        <v>66</v>
      </c>
      <c r="K64" s="60" t="s">
        <v>26</v>
      </c>
      <c r="L64" s="60"/>
      <c r="M64" s="61"/>
      <c r="N64" s="62"/>
      <c r="O64" s="62"/>
      <c r="P64" s="59"/>
      <c r="Q64" s="59"/>
    </row>
    <row r="65" spans="1:18" ht="18.75" customHeight="1" thickTop="1" thickBot="1">
      <c r="B65" s="271"/>
      <c r="C65" s="257" t="str">
        <f>B66</f>
        <v>大倉商50</v>
      </c>
      <c r="D65" s="258" t="str">
        <f>B67</f>
        <v>習志野50</v>
      </c>
      <c r="E65" s="259" t="str">
        <f>B68</f>
        <v>浜野シ50</v>
      </c>
      <c r="F65" s="259" t="str">
        <f>B69</f>
        <v>55船橋</v>
      </c>
      <c r="G65" s="258" t="str">
        <f>B70</f>
        <v>エスペ50</v>
      </c>
      <c r="H65" s="259" t="str">
        <f>B71</f>
        <v>55CE-B</v>
      </c>
      <c r="I65" s="259" t="str">
        <f>B72</f>
        <v>55八千代</v>
      </c>
      <c r="J65" s="260" t="str">
        <f>B73</f>
        <v>大木戸50</v>
      </c>
      <c r="K65" s="260" t="str">
        <f>B74</f>
        <v>佐倉シ50</v>
      </c>
      <c r="L65" s="260" t="str">
        <f>B75</f>
        <v>Lien50</v>
      </c>
      <c r="M65" s="260" t="str">
        <f>B76</f>
        <v>55千葉</v>
      </c>
      <c r="N65" s="261" t="str">
        <f>IF(B77&lt;&gt;"",B77,"")</f>
        <v>緑町シ</v>
      </c>
      <c r="O65" s="275"/>
      <c r="P65" s="312"/>
      <c r="Q65" s="311" t="s">
        <v>28</v>
      </c>
    </row>
    <row r="66" spans="1:18" ht="18.75" customHeight="1" thickTop="1">
      <c r="A66" s="12" t="s">
        <v>29</v>
      </c>
      <c r="B66" s="268" t="s">
        <v>156</v>
      </c>
      <c r="C66" s="272"/>
      <c r="D66" s="478"/>
      <c r="E66" s="479"/>
      <c r="F66" s="478"/>
      <c r="G66" s="479"/>
      <c r="H66" s="480"/>
      <c r="I66" s="478"/>
      <c r="J66" s="479"/>
      <c r="K66" s="481"/>
      <c r="L66" s="481" t="s">
        <v>722</v>
      </c>
      <c r="M66" s="479"/>
      <c r="N66" s="482" t="s">
        <v>650</v>
      </c>
      <c r="O66" s="276"/>
      <c r="P66" s="308"/>
      <c r="Q66" s="245">
        <v>11</v>
      </c>
    </row>
    <row r="67" spans="1:18" ht="18.75" customHeight="1">
      <c r="A67" s="12" t="s">
        <v>30</v>
      </c>
      <c r="B67" s="269" t="s">
        <v>158</v>
      </c>
      <c r="C67" s="435">
        <f>D66</f>
        <v>0</v>
      </c>
      <c r="D67" s="274"/>
      <c r="E67" s="436"/>
      <c r="F67" s="435"/>
      <c r="G67" s="439"/>
      <c r="H67" s="436"/>
      <c r="I67" s="435"/>
      <c r="J67" s="436"/>
      <c r="K67" s="435" t="s">
        <v>723</v>
      </c>
      <c r="L67" s="438"/>
      <c r="M67" s="435" t="s">
        <v>651</v>
      </c>
      <c r="N67" s="463"/>
      <c r="O67" s="277"/>
      <c r="P67" s="309"/>
      <c r="Q67" s="243">
        <v>10</v>
      </c>
    </row>
    <row r="68" spans="1:18" ht="18.75" customHeight="1">
      <c r="A68" s="12" t="s">
        <v>31</v>
      </c>
      <c r="B68" s="269" t="s">
        <v>302</v>
      </c>
      <c r="C68" s="435">
        <f>E66</f>
        <v>0</v>
      </c>
      <c r="D68" s="435">
        <f>E67</f>
        <v>0</v>
      </c>
      <c r="E68" s="274"/>
      <c r="F68" s="435"/>
      <c r="G68" s="460"/>
      <c r="H68" s="435"/>
      <c r="I68" s="439"/>
      <c r="J68" s="435"/>
      <c r="K68" s="435"/>
      <c r="L68" s="438"/>
      <c r="M68" s="435"/>
      <c r="N68" s="463" t="s">
        <v>725</v>
      </c>
      <c r="O68" s="277"/>
      <c r="P68" s="309"/>
      <c r="Q68" s="243">
        <v>9</v>
      </c>
    </row>
    <row r="69" spans="1:18" ht="18.75" customHeight="1">
      <c r="A69" s="12" t="s">
        <v>552</v>
      </c>
      <c r="B69" s="722" t="s">
        <v>193</v>
      </c>
      <c r="C69" s="435">
        <f>F66</f>
        <v>0</v>
      </c>
      <c r="D69" s="435">
        <f>F67</f>
        <v>0</v>
      </c>
      <c r="E69" s="435">
        <f>F68</f>
        <v>0</v>
      </c>
      <c r="F69" s="274"/>
      <c r="G69" s="435"/>
      <c r="H69" s="435" t="s">
        <v>653</v>
      </c>
      <c r="I69" s="435"/>
      <c r="J69" s="445" t="s">
        <v>772</v>
      </c>
      <c r="K69" s="445" t="s">
        <v>654</v>
      </c>
      <c r="L69" s="467"/>
      <c r="M69" s="435"/>
      <c r="N69" s="463"/>
      <c r="O69" s="277"/>
      <c r="P69" s="309"/>
      <c r="Q69" s="243">
        <v>8</v>
      </c>
    </row>
    <row r="70" spans="1:18" ht="18.75" customHeight="1">
      <c r="A70" s="12" t="s">
        <v>33</v>
      </c>
      <c r="B70" s="269" t="s">
        <v>192</v>
      </c>
      <c r="C70" s="435">
        <f>G66</f>
        <v>0</v>
      </c>
      <c r="D70" s="435">
        <f>G67</f>
        <v>0</v>
      </c>
      <c r="E70" s="435">
        <f>G68</f>
        <v>0</v>
      </c>
      <c r="F70" s="435">
        <f>G69</f>
        <v>0</v>
      </c>
      <c r="G70" s="274"/>
      <c r="H70" s="438"/>
      <c r="I70" s="438" t="s">
        <v>724</v>
      </c>
      <c r="J70" s="445"/>
      <c r="K70" s="436"/>
      <c r="L70" s="436"/>
      <c r="M70" s="435" t="s">
        <v>773</v>
      </c>
      <c r="N70" s="463"/>
      <c r="O70" s="277"/>
      <c r="P70" s="309"/>
      <c r="Q70" s="243">
        <v>7</v>
      </c>
    </row>
    <row r="71" spans="1:18" ht="18.75" customHeight="1">
      <c r="A71" s="12" t="s">
        <v>34</v>
      </c>
      <c r="B71" s="722" t="s">
        <v>128</v>
      </c>
      <c r="C71" s="435">
        <f>H66</f>
        <v>0</v>
      </c>
      <c r="D71" s="435">
        <f>H67</f>
        <v>0</v>
      </c>
      <c r="E71" s="435">
        <f>H68</f>
        <v>0</v>
      </c>
      <c r="F71" s="435" t="str">
        <f>H69</f>
        <v>3/8 ｲﾜ③</v>
      </c>
      <c r="G71" s="435">
        <f>H70</f>
        <v>0</v>
      </c>
      <c r="H71" s="274"/>
      <c r="I71" s="445" t="s">
        <v>726</v>
      </c>
      <c r="J71" s="435" t="s">
        <v>663</v>
      </c>
      <c r="K71" s="435" t="s">
        <v>734</v>
      </c>
      <c r="L71" s="435"/>
      <c r="M71" s="435"/>
      <c r="N71" s="483"/>
      <c r="O71" s="277"/>
      <c r="P71" s="309"/>
      <c r="Q71" s="243">
        <v>6</v>
      </c>
    </row>
    <row r="72" spans="1:18" ht="18.75" customHeight="1">
      <c r="A72" s="12" t="s">
        <v>42</v>
      </c>
      <c r="B72" s="269" t="s">
        <v>306</v>
      </c>
      <c r="C72" s="435">
        <f>I66</f>
        <v>0</v>
      </c>
      <c r="D72" s="435">
        <f>I67</f>
        <v>0</v>
      </c>
      <c r="E72" s="435">
        <f>I68</f>
        <v>0</v>
      </c>
      <c r="F72" s="435">
        <f>I69</f>
        <v>0</v>
      </c>
      <c r="G72" s="435" t="str">
        <f>I70</f>
        <v>3/14 ｱ③</v>
      </c>
      <c r="H72" s="435" t="str">
        <f>I71</f>
        <v>3/22 ｼ⑤</v>
      </c>
      <c r="I72" s="274"/>
      <c r="J72" s="435"/>
      <c r="K72" s="461"/>
      <c r="L72" s="435"/>
      <c r="M72" s="439"/>
      <c r="N72" s="463"/>
      <c r="O72" s="277"/>
      <c r="P72" s="309"/>
      <c r="Q72" s="243">
        <v>5</v>
      </c>
    </row>
    <row r="73" spans="1:18" ht="18.75" customHeight="1">
      <c r="A73" s="12" t="s">
        <v>36</v>
      </c>
      <c r="B73" s="722" t="s">
        <v>195</v>
      </c>
      <c r="C73" s="435">
        <f>J66</f>
        <v>0</v>
      </c>
      <c r="D73" s="435">
        <f>J67</f>
        <v>0</v>
      </c>
      <c r="E73" s="435">
        <f>J68</f>
        <v>0</v>
      </c>
      <c r="F73" s="435" t="str">
        <f>J69</f>
        <v>3/20 ﾃA⑤</v>
      </c>
      <c r="G73" s="435">
        <f>J70</f>
        <v>0</v>
      </c>
      <c r="H73" s="435" t="str">
        <f>J71</f>
        <v>2/28 ｽD②</v>
      </c>
      <c r="I73" s="435">
        <f>J72</f>
        <v>0</v>
      </c>
      <c r="J73" s="274"/>
      <c r="K73" s="435"/>
      <c r="L73" s="467"/>
      <c r="M73" s="435"/>
      <c r="N73" s="463" t="s">
        <v>774</v>
      </c>
      <c r="O73" s="278"/>
      <c r="P73" s="310"/>
      <c r="Q73" s="244">
        <v>4</v>
      </c>
    </row>
    <row r="74" spans="1:18" ht="18.75" customHeight="1">
      <c r="A74" s="12" t="s">
        <v>37</v>
      </c>
      <c r="B74" s="269" t="s">
        <v>159</v>
      </c>
      <c r="C74" s="435">
        <f>K66</f>
        <v>0</v>
      </c>
      <c r="D74" s="435" t="str">
        <f>K67</f>
        <v>3/21 ﾃA③</v>
      </c>
      <c r="E74" s="435">
        <f>K68</f>
        <v>0</v>
      </c>
      <c r="F74" s="435" t="str">
        <f>K69</f>
        <v>2/28 ｼ①</v>
      </c>
      <c r="G74" s="435">
        <f>K70</f>
        <v>0</v>
      </c>
      <c r="H74" s="435" t="str">
        <f>K71</f>
        <v>3/14 ｶﾓ①</v>
      </c>
      <c r="I74" s="435">
        <f>K72</f>
        <v>0</v>
      </c>
      <c r="J74" s="435">
        <f>K73</f>
        <v>0</v>
      </c>
      <c r="K74" s="274"/>
      <c r="L74" s="461"/>
      <c r="M74" s="435"/>
      <c r="N74" s="466"/>
      <c r="O74" s="277"/>
      <c r="P74" s="309"/>
      <c r="Q74" s="243">
        <v>3</v>
      </c>
    </row>
    <row r="75" spans="1:18" ht="18.75" customHeight="1">
      <c r="A75" s="12" t="s">
        <v>38</v>
      </c>
      <c r="B75" s="269" t="s">
        <v>483</v>
      </c>
      <c r="C75" s="435" t="str">
        <f>L66</f>
        <v>3/22 ｶﾓ⑤</v>
      </c>
      <c r="D75" s="435">
        <f>L67</f>
        <v>0</v>
      </c>
      <c r="E75" s="435">
        <f>L68</f>
        <v>0</v>
      </c>
      <c r="F75" s="435">
        <f>L69</f>
        <v>0</v>
      </c>
      <c r="G75" s="435">
        <f>L70</f>
        <v>0</v>
      </c>
      <c r="H75" s="435">
        <f>L71</f>
        <v>0</v>
      </c>
      <c r="I75" s="435">
        <f>L72</f>
        <v>0</v>
      </c>
      <c r="J75" s="435">
        <f>L73</f>
        <v>0</v>
      </c>
      <c r="K75" s="435">
        <f>L74</f>
        <v>0</v>
      </c>
      <c r="L75" s="274"/>
      <c r="M75" s="439"/>
      <c r="N75" s="463"/>
      <c r="O75" s="277"/>
      <c r="P75" s="309"/>
      <c r="Q75" s="243">
        <v>2</v>
      </c>
    </row>
    <row r="76" spans="1:18" ht="18.75" customHeight="1">
      <c r="A76" s="12" t="s">
        <v>39</v>
      </c>
      <c r="B76" s="269" t="s">
        <v>197</v>
      </c>
      <c r="C76" s="471">
        <f>M66</f>
        <v>0</v>
      </c>
      <c r="D76" s="435" t="str">
        <f>M67</f>
        <v>3/1 ﾃB①</v>
      </c>
      <c r="E76" s="435">
        <f>M68</f>
        <v>0</v>
      </c>
      <c r="F76" s="435">
        <f>M69</f>
        <v>0</v>
      </c>
      <c r="G76" s="435" t="str">
        <f>M70</f>
        <v>3/22 ｼ③</v>
      </c>
      <c r="H76" s="435">
        <f>M71</f>
        <v>0</v>
      </c>
      <c r="I76" s="435">
        <f>M72</f>
        <v>0</v>
      </c>
      <c r="J76" s="435">
        <f>M73</f>
        <v>0</v>
      </c>
      <c r="K76" s="435">
        <f>M74</f>
        <v>0</v>
      </c>
      <c r="L76" s="435">
        <f>M75</f>
        <v>0</v>
      </c>
      <c r="M76" s="274"/>
      <c r="N76" s="466"/>
      <c r="O76" s="277"/>
      <c r="P76" s="309"/>
      <c r="Q76" s="243">
        <v>1</v>
      </c>
    </row>
    <row r="77" spans="1:18" ht="18.75" customHeight="1" thickBot="1">
      <c r="A77" s="12" t="s">
        <v>40</v>
      </c>
      <c r="B77" s="270" t="s">
        <v>325</v>
      </c>
      <c r="C77" s="484" t="str">
        <f>N66</f>
        <v>2/28 ﾔ③</v>
      </c>
      <c r="D77" s="475">
        <f>N67</f>
        <v>0</v>
      </c>
      <c r="E77" s="475" t="str">
        <f>N68</f>
        <v>3/22 ｼ①</v>
      </c>
      <c r="F77" s="475">
        <f>N69</f>
        <v>0</v>
      </c>
      <c r="G77" s="475">
        <f>N70</f>
        <v>0</v>
      </c>
      <c r="H77" s="475">
        <f>N71</f>
        <v>0</v>
      </c>
      <c r="I77" s="475">
        <f>N72</f>
        <v>0</v>
      </c>
      <c r="J77" s="475" t="str">
        <f>N73</f>
        <v>3/14 ｱ①</v>
      </c>
      <c r="K77" s="475">
        <f>N74</f>
        <v>0</v>
      </c>
      <c r="L77" s="475">
        <f>N75</f>
        <v>0</v>
      </c>
      <c r="M77" s="475">
        <f>N76</f>
        <v>0</v>
      </c>
      <c r="N77" s="273"/>
      <c r="O77" s="279"/>
      <c r="P77" s="302"/>
      <c r="Q77" s="56">
        <f>SUM(Q66:Q76)</f>
        <v>66</v>
      </c>
    </row>
    <row r="78" spans="1:18" ht="6.6" customHeight="1" thickTop="1">
      <c r="B78" s="57"/>
      <c r="M78" s="14"/>
      <c r="P78" s="19"/>
      <c r="Q78" s="19"/>
    </row>
    <row r="79" spans="1:18" ht="18.75" customHeight="1" thickBot="1">
      <c r="B79" s="13" t="s">
        <v>292</v>
      </c>
      <c r="C79" s="15"/>
      <c r="D79" s="15"/>
      <c r="E79" s="15"/>
      <c r="F79" s="15" t="s">
        <v>25</v>
      </c>
      <c r="G79" s="15">
        <f>COUNTIF(C81:P94,"")-R81-1</f>
        <v>74</v>
      </c>
      <c r="H79" s="14">
        <f>J79-G79</f>
        <v>17</v>
      </c>
      <c r="I79" s="60"/>
      <c r="J79" s="16">
        <f>R95</f>
        <v>91</v>
      </c>
      <c r="K79" s="15" t="s">
        <v>26</v>
      </c>
      <c r="L79" s="19"/>
    </row>
    <row r="80" spans="1:18" ht="18.75" customHeight="1" thickTop="1">
      <c r="B80" s="271"/>
      <c r="C80" s="50" t="str">
        <f>B81</f>
        <v>スクデット</v>
      </c>
      <c r="D80" s="48" t="str">
        <f>B82</f>
        <v>市船OB50</v>
      </c>
      <c r="E80" s="47" t="str">
        <f>B83</f>
        <v>50花園</v>
      </c>
      <c r="F80" s="47" t="str">
        <f>B84</f>
        <v>八日市場</v>
      </c>
      <c r="G80" s="48" t="str">
        <f>B85</f>
        <v>55浜野シ</v>
      </c>
      <c r="H80" s="47" t="str">
        <f>B86</f>
        <v>MCFC50</v>
      </c>
      <c r="I80" s="47" t="str">
        <f>B87</f>
        <v>フォルテ50</v>
      </c>
      <c r="J80" s="47" t="str">
        <f>B88</f>
        <v>1985八千代</v>
      </c>
      <c r="K80" s="47" t="str">
        <f>B89</f>
        <v>55袖ヶ浦シ</v>
      </c>
      <c r="L80" s="47" t="str">
        <f>B90</f>
        <v>コスモス</v>
      </c>
      <c r="M80" s="47" t="str">
        <f>B91</f>
        <v>55エスペ</v>
      </c>
      <c r="N80" s="47" t="str">
        <f>B92</f>
        <v>龍子会シ50</v>
      </c>
      <c r="O80" s="47" t="str">
        <f>B93</f>
        <v>55九十九</v>
      </c>
      <c r="P80" s="49" t="str">
        <f>B94</f>
        <v>MITシ50</v>
      </c>
      <c r="Q80" s="76" t="str">
        <f>IF(B95&lt;&gt;"",B95,"")</f>
        <v/>
      </c>
      <c r="R80" s="53" t="s">
        <v>28</v>
      </c>
    </row>
    <row r="81" spans="1:18" ht="18.75" customHeight="1">
      <c r="A81" s="12" t="s">
        <v>29</v>
      </c>
      <c r="B81" s="724" t="s">
        <v>317</v>
      </c>
      <c r="C81" s="272"/>
      <c r="D81" s="456"/>
      <c r="E81" s="457"/>
      <c r="F81" s="457"/>
      <c r="G81" s="456"/>
      <c r="H81" s="458"/>
      <c r="I81" s="457"/>
      <c r="J81" s="458"/>
      <c r="K81" s="457" t="s">
        <v>727</v>
      </c>
      <c r="L81" s="434" t="s">
        <v>657</v>
      </c>
      <c r="M81" s="434"/>
      <c r="N81" s="457" t="s">
        <v>590</v>
      </c>
      <c r="O81" s="459"/>
      <c r="P81" s="435"/>
      <c r="Q81" s="593"/>
      <c r="R81" s="245">
        <v>13</v>
      </c>
    </row>
    <row r="82" spans="1:18" ht="18.75" customHeight="1">
      <c r="A82" s="12" t="s">
        <v>30</v>
      </c>
      <c r="B82" s="722" t="s">
        <v>479</v>
      </c>
      <c r="C82" s="471">
        <f>D81</f>
        <v>0</v>
      </c>
      <c r="D82" s="274"/>
      <c r="E82" s="436"/>
      <c r="F82" s="435"/>
      <c r="G82" s="439"/>
      <c r="H82" s="435" t="s">
        <v>728</v>
      </c>
      <c r="I82" s="460"/>
      <c r="J82" s="435"/>
      <c r="K82" s="457" t="s">
        <v>669</v>
      </c>
      <c r="L82" s="438"/>
      <c r="M82" s="461"/>
      <c r="N82" s="435"/>
      <c r="O82" s="27"/>
      <c r="P82" s="462" t="s">
        <v>729</v>
      </c>
      <c r="Q82" s="55"/>
      <c r="R82" s="243">
        <v>12</v>
      </c>
    </row>
    <row r="83" spans="1:18" ht="18.75" customHeight="1">
      <c r="A83" s="12" t="s">
        <v>495</v>
      </c>
      <c r="B83" s="722" t="s">
        <v>196</v>
      </c>
      <c r="C83" s="471">
        <f>E81</f>
        <v>0</v>
      </c>
      <c r="D83" s="435">
        <f>E82</f>
        <v>0</v>
      </c>
      <c r="E83" s="274"/>
      <c r="F83" s="435" t="s">
        <v>659</v>
      </c>
      <c r="G83" s="436"/>
      <c r="H83" s="460"/>
      <c r="I83" s="435"/>
      <c r="J83" s="435" t="s">
        <v>730</v>
      </c>
      <c r="K83" s="445"/>
      <c r="L83" s="435" t="s">
        <v>660</v>
      </c>
      <c r="M83" s="438"/>
      <c r="N83" s="456"/>
      <c r="O83" s="464"/>
      <c r="P83" s="462"/>
      <c r="Q83" s="55"/>
      <c r="R83" s="243">
        <v>11</v>
      </c>
    </row>
    <row r="84" spans="1:18" ht="18.75" customHeight="1">
      <c r="A84" s="12" t="s">
        <v>32</v>
      </c>
      <c r="B84" s="722" t="s">
        <v>162</v>
      </c>
      <c r="C84" s="471">
        <f>F81</f>
        <v>0</v>
      </c>
      <c r="D84" s="435">
        <f>F82</f>
        <v>0</v>
      </c>
      <c r="E84" s="435" t="str">
        <f>F83</f>
        <v>3/8 ｲﾜ⑤</v>
      </c>
      <c r="F84" s="274"/>
      <c r="G84" s="435"/>
      <c r="H84" s="435"/>
      <c r="I84" s="439"/>
      <c r="J84" s="445"/>
      <c r="K84" s="435"/>
      <c r="L84" s="456" t="s">
        <v>692</v>
      </c>
      <c r="M84" s="456"/>
      <c r="N84" s="435"/>
      <c r="O84" s="27"/>
      <c r="P84" s="465" t="s">
        <v>591</v>
      </c>
      <c r="Q84" s="587"/>
      <c r="R84" s="243">
        <v>10</v>
      </c>
    </row>
    <row r="85" spans="1:18" ht="18.75" customHeight="1">
      <c r="A85" s="12" t="s">
        <v>553</v>
      </c>
      <c r="B85" s="269" t="s">
        <v>160</v>
      </c>
      <c r="C85" s="471">
        <f>G81</f>
        <v>0</v>
      </c>
      <c r="D85" s="435">
        <f>G82</f>
        <v>0</v>
      </c>
      <c r="E85" s="435">
        <f>G83</f>
        <v>0</v>
      </c>
      <c r="F85" s="435">
        <f>G84</f>
        <v>0</v>
      </c>
      <c r="G85" s="274"/>
      <c r="H85" s="457" t="s">
        <v>661</v>
      </c>
      <c r="I85" s="436" t="s">
        <v>731</v>
      </c>
      <c r="J85" s="436"/>
      <c r="K85" s="27" t="s">
        <v>732</v>
      </c>
      <c r="L85" s="435"/>
      <c r="M85" s="467"/>
      <c r="N85" s="435"/>
      <c r="O85" s="27"/>
      <c r="P85" s="462"/>
      <c r="Q85" s="55"/>
      <c r="R85" s="243">
        <v>9</v>
      </c>
    </row>
    <row r="86" spans="1:18" ht="18.75" customHeight="1">
      <c r="A86" s="12" t="s">
        <v>43</v>
      </c>
      <c r="B86" s="722" t="s">
        <v>318</v>
      </c>
      <c r="C86" s="471">
        <f>H81</f>
        <v>0</v>
      </c>
      <c r="D86" s="435" t="str">
        <f>H82</f>
        <v>3/14 ｶﾓ③</v>
      </c>
      <c r="E86" s="435">
        <f>H83</f>
        <v>0</v>
      </c>
      <c r="F86" s="435">
        <f>H84</f>
        <v>0</v>
      </c>
      <c r="G86" s="435" t="str">
        <f>H85</f>
        <v>2/28 ﾔ①</v>
      </c>
      <c r="H86" s="274"/>
      <c r="I86" s="435"/>
      <c r="J86" s="436"/>
      <c r="K86" s="435"/>
      <c r="L86" s="27"/>
      <c r="M86" s="436"/>
      <c r="N86" s="435" t="s">
        <v>733</v>
      </c>
      <c r="O86" s="27"/>
      <c r="P86" s="462"/>
      <c r="Q86" s="55"/>
      <c r="R86" s="243">
        <v>8</v>
      </c>
    </row>
    <row r="87" spans="1:18" ht="18.75" customHeight="1">
      <c r="A87" s="12" t="s">
        <v>496</v>
      </c>
      <c r="B87" s="269" t="s">
        <v>473</v>
      </c>
      <c r="C87" s="471">
        <f>I81</f>
        <v>0</v>
      </c>
      <c r="D87" s="435">
        <f>I82</f>
        <v>0</v>
      </c>
      <c r="E87" s="435">
        <f>I83</f>
        <v>0</v>
      </c>
      <c r="F87" s="435">
        <f>I84</f>
        <v>0</v>
      </c>
      <c r="G87" s="435" t="str">
        <f>I85</f>
        <v>3/21 ﾃA①</v>
      </c>
      <c r="H87" s="435">
        <f>I86</f>
        <v>0</v>
      </c>
      <c r="I87" s="274"/>
      <c r="J87" s="436"/>
      <c r="K87" s="435"/>
      <c r="L87" s="468"/>
      <c r="M87" s="468"/>
      <c r="N87" s="461"/>
      <c r="O87" s="435"/>
      <c r="P87" s="462"/>
      <c r="Q87" s="55"/>
      <c r="R87" s="243">
        <v>7</v>
      </c>
    </row>
    <row r="88" spans="1:18" ht="18.75" customHeight="1">
      <c r="A88" s="12" t="s">
        <v>312</v>
      </c>
      <c r="B88" s="269" t="s">
        <v>332</v>
      </c>
      <c r="C88" s="471">
        <f>J81</f>
        <v>0</v>
      </c>
      <c r="D88" s="435">
        <f>J82</f>
        <v>0</v>
      </c>
      <c r="E88" s="435" t="str">
        <f>J83</f>
        <v>3/20 ﾅﾙ③</v>
      </c>
      <c r="F88" s="435">
        <f>J84</f>
        <v>0</v>
      </c>
      <c r="G88" s="435">
        <f>J85</f>
        <v>0</v>
      </c>
      <c r="H88" s="435">
        <f>J86</f>
        <v>0</v>
      </c>
      <c r="I88" s="435">
        <f>J87</f>
        <v>0</v>
      </c>
      <c r="J88" s="274"/>
      <c r="K88" s="435"/>
      <c r="L88" s="438"/>
      <c r="M88" s="435"/>
      <c r="N88" s="435"/>
      <c r="O88" s="435"/>
      <c r="P88" s="469"/>
      <c r="Q88" s="588"/>
      <c r="R88" s="243">
        <v>6</v>
      </c>
    </row>
    <row r="89" spans="1:18" ht="18.75" customHeight="1">
      <c r="A89" s="12" t="s">
        <v>311</v>
      </c>
      <c r="B89" s="722" t="s">
        <v>199</v>
      </c>
      <c r="C89" s="471" t="str">
        <f>K81</f>
        <v>3/22 ｶﾓ①</v>
      </c>
      <c r="D89" s="435" t="str">
        <f>K82</f>
        <v>2/28 ｽD①</v>
      </c>
      <c r="E89" s="435">
        <f>K83</f>
        <v>0</v>
      </c>
      <c r="F89" s="435">
        <f>K84</f>
        <v>0</v>
      </c>
      <c r="G89" s="435" t="str">
        <f>K85</f>
        <v>3/15 ｼ①</v>
      </c>
      <c r="H89" s="435">
        <f>K86</f>
        <v>0</v>
      </c>
      <c r="I89" s="435">
        <f>K87</f>
        <v>0</v>
      </c>
      <c r="J89" s="435">
        <f>K88</f>
        <v>0</v>
      </c>
      <c r="K89" s="274"/>
      <c r="L89" s="460"/>
      <c r="M89" s="467"/>
      <c r="N89" s="436"/>
      <c r="O89" s="464"/>
      <c r="P89" s="470"/>
      <c r="Q89" s="589"/>
      <c r="R89" s="243">
        <v>5</v>
      </c>
    </row>
    <row r="90" spans="1:18" ht="18.75" customHeight="1">
      <c r="A90" s="12" t="s">
        <v>313</v>
      </c>
      <c r="B90" s="722" t="s">
        <v>329</v>
      </c>
      <c r="C90" s="471" t="str">
        <f>L81</f>
        <v>3/8 ATS④</v>
      </c>
      <c r="D90" s="435">
        <f>L82</f>
        <v>0</v>
      </c>
      <c r="E90" s="435" t="str">
        <f>L83</f>
        <v>2/28 ｽD③</v>
      </c>
      <c r="F90" s="435" t="str">
        <f>L84</f>
        <v>3/20 CFA②</v>
      </c>
      <c r="G90" s="435">
        <f>L85</f>
        <v>0</v>
      </c>
      <c r="H90" s="435">
        <f>L86</f>
        <v>0</v>
      </c>
      <c r="I90" s="435">
        <f>L87</f>
        <v>0</v>
      </c>
      <c r="J90" s="435">
        <f>L88</f>
        <v>0</v>
      </c>
      <c r="K90" s="435">
        <f>L89</f>
        <v>0</v>
      </c>
      <c r="L90" s="274"/>
      <c r="M90" s="435"/>
      <c r="N90" s="27"/>
      <c r="O90" s="464"/>
      <c r="P90" s="469"/>
      <c r="Q90" s="588"/>
      <c r="R90" s="243">
        <v>4</v>
      </c>
    </row>
    <row r="91" spans="1:18" ht="18.75" customHeight="1">
      <c r="A91" s="12" t="s">
        <v>314</v>
      </c>
      <c r="B91" s="269" t="s">
        <v>280</v>
      </c>
      <c r="C91" s="471">
        <f>M81</f>
        <v>0</v>
      </c>
      <c r="D91" s="435">
        <f>M82</f>
        <v>0</v>
      </c>
      <c r="E91" s="435">
        <f>M83</f>
        <v>0</v>
      </c>
      <c r="F91" s="435">
        <f>M84</f>
        <v>0</v>
      </c>
      <c r="G91" s="435">
        <f>M85</f>
        <v>0</v>
      </c>
      <c r="H91" s="435">
        <f>M86</f>
        <v>0</v>
      </c>
      <c r="I91" s="435">
        <f>M87</f>
        <v>0</v>
      </c>
      <c r="J91" s="435">
        <f>M88</f>
        <v>0</v>
      </c>
      <c r="K91" s="435">
        <f>M89</f>
        <v>0</v>
      </c>
      <c r="L91" s="435">
        <f>M90</f>
        <v>0</v>
      </c>
      <c r="M91" s="274"/>
      <c r="N91" s="435"/>
      <c r="O91" s="435" t="s">
        <v>735</v>
      </c>
      <c r="P91" s="465"/>
      <c r="Q91" s="587"/>
      <c r="R91" s="243">
        <v>3</v>
      </c>
    </row>
    <row r="92" spans="1:18" ht="18.75" customHeight="1">
      <c r="A92" s="12" t="s">
        <v>554</v>
      </c>
      <c r="B92" s="722" t="s">
        <v>161</v>
      </c>
      <c r="C92" s="476" t="str">
        <f>N81</f>
        <v>2/15ｶﾓ②</v>
      </c>
      <c r="D92" s="435">
        <f>N82</f>
        <v>0</v>
      </c>
      <c r="E92" s="435">
        <f>N83</f>
        <v>0</v>
      </c>
      <c r="F92" s="435">
        <f>N84</f>
        <v>0</v>
      </c>
      <c r="G92" s="435">
        <f>N85</f>
        <v>0</v>
      </c>
      <c r="H92" s="435" t="str">
        <f>N86</f>
        <v>3/22 ｶﾓ③</v>
      </c>
      <c r="I92" s="435">
        <f>N87</f>
        <v>0</v>
      </c>
      <c r="J92" s="435">
        <f>N88</f>
        <v>0</v>
      </c>
      <c r="K92" s="435">
        <f>N89</f>
        <v>0</v>
      </c>
      <c r="L92" s="435">
        <f>N90</f>
        <v>0</v>
      </c>
      <c r="M92" s="435">
        <f>N91</f>
        <v>0</v>
      </c>
      <c r="N92" s="274"/>
      <c r="O92" s="464"/>
      <c r="P92" s="469" t="s">
        <v>662</v>
      </c>
      <c r="Q92" s="588"/>
      <c r="R92" s="243">
        <v>2</v>
      </c>
    </row>
    <row r="93" spans="1:18" ht="18.75" customHeight="1">
      <c r="A93" s="12" t="s">
        <v>497</v>
      </c>
      <c r="B93" s="269" t="s">
        <v>331</v>
      </c>
      <c r="C93" s="471">
        <f>O81</f>
        <v>0</v>
      </c>
      <c r="D93" s="435">
        <f>O82</f>
        <v>0</v>
      </c>
      <c r="E93" s="435">
        <f>O83</f>
        <v>0</v>
      </c>
      <c r="F93" s="435">
        <f>O84</f>
        <v>0</v>
      </c>
      <c r="G93" s="435">
        <f>O85</f>
        <v>0</v>
      </c>
      <c r="H93" s="435">
        <f>O86</f>
        <v>0</v>
      </c>
      <c r="I93" s="435">
        <f>O87</f>
        <v>0</v>
      </c>
      <c r="J93" s="435">
        <f>O88</f>
        <v>0</v>
      </c>
      <c r="K93" s="435">
        <f>O89</f>
        <v>0</v>
      </c>
      <c r="L93" s="435">
        <f>O90</f>
        <v>0</v>
      </c>
      <c r="M93" s="435" t="str">
        <f>O91</f>
        <v>3/20 ﾅﾙ①</v>
      </c>
      <c r="N93" s="435">
        <f>O92</f>
        <v>0</v>
      </c>
      <c r="O93" s="274"/>
      <c r="P93" s="462"/>
      <c r="Q93" s="55"/>
      <c r="R93" s="243">
        <v>1</v>
      </c>
    </row>
    <row r="94" spans="1:18" ht="18.75" customHeight="1">
      <c r="A94" s="12" t="s">
        <v>555</v>
      </c>
      <c r="B94" s="722" t="s">
        <v>471</v>
      </c>
      <c r="C94" s="933">
        <f>P81</f>
        <v>0</v>
      </c>
      <c r="D94" s="477" t="str">
        <f>P82</f>
        <v>3/20 ﾅﾙ②</v>
      </c>
      <c r="E94" s="477">
        <f>P83</f>
        <v>0</v>
      </c>
      <c r="F94" s="477" t="str">
        <f>P84</f>
        <v>2/15ﾅﾙ②</v>
      </c>
      <c r="G94" s="477">
        <f>P85</f>
        <v>0</v>
      </c>
      <c r="H94" s="477">
        <f>P86</f>
        <v>0</v>
      </c>
      <c r="I94" s="477">
        <f>P87</f>
        <v>0</v>
      </c>
      <c r="J94" s="477">
        <f>P88</f>
        <v>0</v>
      </c>
      <c r="K94" s="477">
        <f>P89</f>
        <v>0</v>
      </c>
      <c r="L94" s="477">
        <f>P90</f>
        <v>0</v>
      </c>
      <c r="M94" s="477">
        <f>P91</f>
        <v>0</v>
      </c>
      <c r="N94" s="477" t="str">
        <f>P92</f>
        <v>3/8 ｲﾜ⑥</v>
      </c>
      <c r="O94" s="477">
        <f>P93</f>
        <v>0</v>
      </c>
      <c r="P94" s="425"/>
      <c r="Q94" s="594"/>
      <c r="R94" s="423"/>
    </row>
    <row r="95" spans="1:18" ht="18.75" customHeight="1" thickBot="1">
      <c r="A95" s="12" t="s">
        <v>494</v>
      </c>
      <c r="B95" s="595"/>
      <c r="C95" s="592">
        <f>Q81</f>
        <v>0</v>
      </c>
      <c r="D95" s="592">
        <f>Q82</f>
        <v>0</v>
      </c>
      <c r="E95" s="592">
        <f>Q83</f>
        <v>0</v>
      </c>
      <c r="F95" s="592">
        <f>Q84</f>
        <v>0</v>
      </c>
      <c r="G95" s="592">
        <f>Q85</f>
        <v>0</v>
      </c>
      <c r="H95" s="592">
        <f>Q86</f>
        <v>0</v>
      </c>
      <c r="I95" s="592">
        <f>Q87</f>
        <v>0</v>
      </c>
      <c r="J95" s="592">
        <f>Q88</f>
        <v>0</v>
      </c>
      <c r="K95" s="592">
        <f>Q89</f>
        <v>0</v>
      </c>
      <c r="L95" s="592">
        <f>Q90</f>
        <v>0</v>
      </c>
      <c r="M95" s="592">
        <f>Q91</f>
        <v>0</v>
      </c>
      <c r="N95" s="592">
        <f>Q92</f>
        <v>0</v>
      </c>
      <c r="O95" s="592">
        <f>Q93</f>
        <v>0</v>
      </c>
      <c r="P95" s="596">
        <f>Q94</f>
        <v>0</v>
      </c>
      <c r="Q95" s="426"/>
      <c r="R95" s="56">
        <f>SUM(R81:R94)</f>
        <v>91</v>
      </c>
    </row>
    <row r="96" spans="1:18" ht="15.6" customHeight="1" thickTop="1">
      <c r="B96" s="253" t="s">
        <v>225</v>
      </c>
      <c r="C96" s="58"/>
      <c r="D96" s="58"/>
      <c r="E96" s="58"/>
      <c r="F96" s="58"/>
      <c r="G96" s="58"/>
      <c r="H96" s="58"/>
      <c r="I96" s="58"/>
      <c r="J96" s="58"/>
      <c r="K96" s="58"/>
      <c r="L96" s="58"/>
      <c r="M96" s="241"/>
      <c r="P96" s="19"/>
      <c r="Q96" s="19"/>
    </row>
    <row r="97" spans="1:18" s="2" customFormat="1" ht="18.75" customHeight="1" thickBot="1">
      <c r="A97" s="1"/>
      <c r="B97" s="13" t="s">
        <v>212</v>
      </c>
      <c r="C97" s="60"/>
      <c r="D97" s="60"/>
      <c r="E97" s="60"/>
      <c r="F97" s="60" t="s">
        <v>25</v>
      </c>
      <c r="G97" s="15">
        <f>COUNTIF(C99:L108,"")-Q99-1</f>
        <v>32</v>
      </c>
      <c r="H97" s="14">
        <f>J97-G97</f>
        <v>13</v>
      </c>
      <c r="I97" s="60"/>
      <c r="J97" s="16">
        <f>Q108</f>
        <v>45</v>
      </c>
      <c r="K97" s="60" t="s">
        <v>26</v>
      </c>
      <c r="L97" s="60"/>
      <c r="M97" s="61"/>
      <c r="N97" s="62"/>
      <c r="O97" s="62"/>
      <c r="P97" s="59"/>
      <c r="Q97" s="59"/>
      <c r="R97" s="59"/>
    </row>
    <row r="98" spans="1:18" ht="18.75" customHeight="1" thickTop="1">
      <c r="B98" s="271"/>
      <c r="C98" s="73" t="str">
        <f>B99</f>
        <v>習台シ60</v>
      </c>
      <c r="D98" s="46" t="str">
        <f>B100</f>
        <v>アスレタ</v>
      </c>
      <c r="E98" s="63" t="str">
        <f>B101</f>
        <v>龍子会60</v>
      </c>
      <c r="F98" s="46" t="str">
        <f>B102</f>
        <v>千葉60</v>
      </c>
      <c r="G98" s="46" t="str">
        <f>B103</f>
        <v>ACちば</v>
      </c>
      <c r="H98" s="46" t="str">
        <f>B104</f>
        <v>古河シ60</v>
      </c>
      <c r="I98" s="46" t="str">
        <f>B105</f>
        <v>袖ヶ浦シ60</v>
      </c>
      <c r="J98" s="46" t="str">
        <f>B106</f>
        <v>東京60</v>
      </c>
      <c r="K98" s="46" t="str">
        <f>B107</f>
        <v>八千代60</v>
      </c>
      <c r="L98" s="74" t="str">
        <f>B108</f>
        <v>Duo</v>
      </c>
      <c r="M98" s="64"/>
      <c r="N98" s="65"/>
      <c r="O98" s="288"/>
      <c r="P98" s="313"/>
      <c r="Q98" s="53" t="s">
        <v>28</v>
      </c>
    </row>
    <row r="99" spans="1:18" ht="18.75" customHeight="1">
      <c r="A99" s="12" t="s">
        <v>29</v>
      </c>
      <c r="B99" s="268" t="s">
        <v>163</v>
      </c>
      <c r="C99" s="272"/>
      <c r="D99" s="430"/>
      <c r="E99" s="431"/>
      <c r="F99" s="430"/>
      <c r="G99" s="431"/>
      <c r="H99" s="431"/>
      <c r="I99" s="430"/>
      <c r="J99" s="442" t="s">
        <v>736</v>
      </c>
      <c r="K99" s="435" t="s">
        <v>665</v>
      </c>
      <c r="L99" s="443" t="s">
        <v>759</v>
      </c>
      <c r="M99" s="66"/>
      <c r="N99" s="67"/>
      <c r="O99" s="289"/>
      <c r="P99" s="314"/>
      <c r="Q99" s="78">
        <v>9</v>
      </c>
    </row>
    <row r="100" spans="1:18" ht="18.75" customHeight="1">
      <c r="A100" s="12" t="s">
        <v>30</v>
      </c>
      <c r="B100" s="269" t="s">
        <v>85</v>
      </c>
      <c r="C100" s="471">
        <f>D99</f>
        <v>0</v>
      </c>
      <c r="D100" s="274"/>
      <c r="E100" s="439"/>
      <c r="F100" s="435"/>
      <c r="G100" s="436"/>
      <c r="H100" s="439"/>
      <c r="I100" s="435" t="s">
        <v>760</v>
      </c>
      <c r="J100" s="437"/>
      <c r="K100" s="445" t="s">
        <v>743</v>
      </c>
      <c r="L100" s="446" t="s">
        <v>664</v>
      </c>
      <c r="M100" s="68"/>
      <c r="N100" s="55"/>
      <c r="O100" s="290"/>
      <c r="P100" s="315"/>
      <c r="Q100" s="79">
        <v>8</v>
      </c>
    </row>
    <row r="101" spans="1:18" ht="18.75" customHeight="1">
      <c r="A101" s="12" t="s">
        <v>31</v>
      </c>
      <c r="B101" s="269" t="s">
        <v>326</v>
      </c>
      <c r="C101" s="471">
        <f>E99</f>
        <v>0</v>
      </c>
      <c r="D101" s="435">
        <f>E100</f>
        <v>0</v>
      </c>
      <c r="E101" s="274"/>
      <c r="F101" s="435" t="s">
        <v>738</v>
      </c>
      <c r="G101" s="436"/>
      <c r="H101" s="435" t="s">
        <v>676</v>
      </c>
      <c r="I101" s="435"/>
      <c r="J101" s="445"/>
      <c r="K101" s="445"/>
      <c r="L101" s="446"/>
      <c r="M101" s="68"/>
      <c r="N101" s="55"/>
      <c r="O101" s="290"/>
      <c r="P101" s="315"/>
      <c r="Q101" s="79">
        <v>7</v>
      </c>
    </row>
    <row r="102" spans="1:18" ht="18.75" customHeight="1">
      <c r="A102" s="12" t="s">
        <v>32</v>
      </c>
      <c r="B102" s="269" t="s">
        <v>200</v>
      </c>
      <c r="C102" s="471">
        <f>F99</f>
        <v>0</v>
      </c>
      <c r="D102" s="435">
        <f>F100</f>
        <v>0</v>
      </c>
      <c r="E102" s="435" t="str">
        <f>F101</f>
        <v>3/21 ﾃA④</v>
      </c>
      <c r="F102" s="274"/>
      <c r="G102" s="435" t="s">
        <v>666</v>
      </c>
      <c r="H102" s="435"/>
      <c r="I102" s="445"/>
      <c r="J102" s="435" t="s">
        <v>667</v>
      </c>
      <c r="K102" s="437"/>
      <c r="L102" s="447"/>
      <c r="M102" s="68"/>
      <c r="N102" s="55"/>
      <c r="O102" s="290"/>
      <c r="P102" s="315"/>
      <c r="Q102" s="79">
        <v>6</v>
      </c>
    </row>
    <row r="103" spans="1:18" ht="18.75" customHeight="1">
      <c r="A103" s="12" t="s">
        <v>33</v>
      </c>
      <c r="B103" s="269" t="s">
        <v>319</v>
      </c>
      <c r="C103" s="471">
        <f>G99</f>
        <v>0</v>
      </c>
      <c r="D103" s="435">
        <f>G100</f>
        <v>0</v>
      </c>
      <c r="E103" s="435">
        <f>G101</f>
        <v>0</v>
      </c>
      <c r="F103" s="435" t="str">
        <f>G102</f>
        <v>3/7 ｼ①</v>
      </c>
      <c r="G103" s="274"/>
      <c r="H103" s="435"/>
      <c r="I103" s="439"/>
      <c r="J103" s="437"/>
      <c r="K103" s="436"/>
      <c r="L103" s="434" t="s">
        <v>739</v>
      </c>
      <c r="M103" s="68"/>
      <c r="N103" s="55"/>
      <c r="O103" s="290"/>
      <c r="P103" s="315"/>
      <c r="Q103" s="79">
        <v>5</v>
      </c>
    </row>
    <row r="104" spans="1:18" ht="18.75" customHeight="1">
      <c r="A104" s="12" t="s">
        <v>34</v>
      </c>
      <c r="B104" s="269" t="s">
        <v>165</v>
      </c>
      <c r="C104" s="471">
        <f>H99</f>
        <v>0</v>
      </c>
      <c r="D104" s="435">
        <f>H100</f>
        <v>0</v>
      </c>
      <c r="E104" s="435" t="str">
        <f>H101</f>
        <v>2/28 ｽC②</v>
      </c>
      <c r="F104" s="435">
        <f>H102</f>
        <v>0</v>
      </c>
      <c r="G104" s="435">
        <f>H103</f>
        <v>0</v>
      </c>
      <c r="H104" s="274"/>
      <c r="I104" s="435" t="s">
        <v>740</v>
      </c>
      <c r="J104" s="445"/>
      <c r="K104" s="436"/>
      <c r="L104" s="447"/>
      <c r="M104" s="68"/>
      <c r="N104" s="55"/>
      <c r="O104" s="290"/>
      <c r="P104" s="315"/>
      <c r="Q104" s="79">
        <v>4</v>
      </c>
    </row>
    <row r="105" spans="1:18" ht="18.75" customHeight="1">
      <c r="A105" s="12" t="s">
        <v>35</v>
      </c>
      <c r="B105" s="269" t="s">
        <v>201</v>
      </c>
      <c r="C105" s="471">
        <f>I99</f>
        <v>0</v>
      </c>
      <c r="D105" s="435" t="str">
        <f>I100</f>
        <v>3/29 CFA①</v>
      </c>
      <c r="E105" s="435">
        <f>I101</f>
        <v>0</v>
      </c>
      <c r="F105" s="435">
        <f>I102</f>
        <v>0</v>
      </c>
      <c r="G105" s="435">
        <f>I103</f>
        <v>0</v>
      </c>
      <c r="H105" s="435" t="str">
        <f>I104</f>
        <v>3/21 ﾃA②</v>
      </c>
      <c r="I105" s="274"/>
      <c r="J105" s="435"/>
      <c r="K105" s="445"/>
      <c r="L105" s="436"/>
      <c r="M105" s="68"/>
      <c r="N105" s="55"/>
      <c r="O105" s="290"/>
      <c r="P105" s="315"/>
      <c r="Q105" s="79">
        <v>3</v>
      </c>
    </row>
    <row r="106" spans="1:18" ht="18.75" customHeight="1">
      <c r="A106" s="12" t="s">
        <v>36</v>
      </c>
      <c r="B106" s="269" t="s">
        <v>164</v>
      </c>
      <c r="C106" s="471" t="str">
        <f>J99</f>
        <v>3/20 ﾃB②</v>
      </c>
      <c r="D106" s="435">
        <f>J100</f>
        <v>0</v>
      </c>
      <c r="E106" s="435">
        <f>J101</f>
        <v>0</v>
      </c>
      <c r="F106" s="435" t="str">
        <f>J102</f>
        <v>2/28 ｽC③</v>
      </c>
      <c r="G106" s="435">
        <f>J103</f>
        <v>0</v>
      </c>
      <c r="H106" s="435">
        <f>J104</f>
        <v>0</v>
      </c>
      <c r="I106" s="435">
        <f>J105</f>
        <v>0</v>
      </c>
      <c r="J106" s="274"/>
      <c r="K106" s="435" t="s">
        <v>668</v>
      </c>
      <c r="L106" s="449"/>
      <c r="M106" s="69"/>
      <c r="N106" s="70"/>
      <c r="O106" s="291"/>
      <c r="P106" s="316"/>
      <c r="Q106" s="79">
        <v>2</v>
      </c>
    </row>
    <row r="107" spans="1:18" ht="18.75" customHeight="1">
      <c r="A107" s="12" t="s">
        <v>37</v>
      </c>
      <c r="B107" s="269" t="s">
        <v>307</v>
      </c>
      <c r="C107" s="471" t="str">
        <f>K99</f>
        <v>2/28 ｽC④</v>
      </c>
      <c r="D107" s="435" t="str">
        <f>K100</f>
        <v>3/20 ﾃB⑤</v>
      </c>
      <c r="E107" s="435">
        <f>K101</f>
        <v>0</v>
      </c>
      <c r="F107" s="435">
        <f>K102</f>
        <v>0</v>
      </c>
      <c r="G107" s="435">
        <f>K103</f>
        <v>0</v>
      </c>
      <c r="H107" s="435">
        <f>K104</f>
        <v>0</v>
      </c>
      <c r="I107" s="435">
        <f>K105</f>
        <v>0</v>
      </c>
      <c r="J107" s="435" t="str">
        <f>K106</f>
        <v>3/7 ｼ③</v>
      </c>
      <c r="K107" s="274"/>
      <c r="L107" s="450"/>
      <c r="M107" s="69"/>
      <c r="N107" s="70"/>
      <c r="O107" s="291"/>
      <c r="P107" s="316"/>
      <c r="Q107" s="79">
        <v>1</v>
      </c>
    </row>
    <row r="108" spans="1:18" ht="18.75" customHeight="1" thickBot="1">
      <c r="A108" s="12" t="s">
        <v>38</v>
      </c>
      <c r="B108" s="270" t="s">
        <v>466</v>
      </c>
      <c r="C108" s="473" t="str">
        <f>L99</f>
        <v>3/29 CFA②</v>
      </c>
      <c r="D108" s="474" t="str">
        <f>L100</f>
        <v>2/28 ｽB①</v>
      </c>
      <c r="E108" s="474">
        <f>L101</f>
        <v>0</v>
      </c>
      <c r="F108" s="474">
        <f>L102</f>
        <v>0</v>
      </c>
      <c r="G108" s="474" t="str">
        <f>L103</f>
        <v>3/20 ﾅﾙ⑤</v>
      </c>
      <c r="H108" s="474">
        <f>L104</f>
        <v>0</v>
      </c>
      <c r="I108" s="474">
        <f>L105</f>
        <v>0</v>
      </c>
      <c r="J108" s="474">
        <f>L106</f>
        <v>0</v>
      </c>
      <c r="K108" s="427">
        <f>L107</f>
        <v>0</v>
      </c>
      <c r="L108" s="273"/>
      <c r="M108" s="71"/>
      <c r="N108" s="72"/>
      <c r="O108" s="292"/>
      <c r="P108" s="317"/>
      <c r="Q108" s="242">
        <f>SUM(Q99:Q107)</f>
        <v>45</v>
      </c>
    </row>
    <row r="109" spans="1:18" ht="10.8" customHeight="1" thickTop="1">
      <c r="B109" s="240"/>
      <c r="J109" s="241"/>
      <c r="K109" s="241"/>
      <c r="M109" s="241"/>
      <c r="N109" s="241"/>
      <c r="O109" s="241"/>
      <c r="P109" s="241"/>
      <c r="Q109" s="19"/>
    </row>
    <row r="110" spans="1:18" s="2" customFormat="1" ht="18.75" customHeight="1" thickBot="1">
      <c r="A110" s="1"/>
      <c r="B110" s="13" t="s">
        <v>291</v>
      </c>
      <c r="C110" s="60" t="s">
        <v>593</v>
      </c>
      <c r="D110" s="60"/>
      <c r="E110" s="60"/>
      <c r="F110" s="60" t="s">
        <v>25</v>
      </c>
      <c r="G110" s="15">
        <f>COUNTIF(C112:J127,"")-Q112*2-3</f>
        <v>45</v>
      </c>
      <c r="H110" s="14">
        <f>J110-G110</f>
        <v>11</v>
      </c>
      <c r="I110" s="60"/>
      <c r="J110" s="16">
        <f>Q129</f>
        <v>56</v>
      </c>
      <c r="K110" s="60" t="s">
        <v>26</v>
      </c>
      <c r="L110" s="60"/>
      <c r="M110" s="61"/>
      <c r="N110" s="62"/>
      <c r="O110" s="62"/>
      <c r="P110" s="59"/>
      <c r="Q110" s="59"/>
    </row>
    <row r="111" spans="1:18" ht="18.75" customHeight="1" thickTop="1">
      <c r="B111" s="271"/>
      <c r="C111" s="73" t="str">
        <f>B112</f>
        <v>コスモス60</v>
      </c>
      <c r="D111" s="428" t="str">
        <f>B114</f>
        <v>大木戸60</v>
      </c>
      <c r="E111" s="63" t="str">
        <f>B116</f>
        <v>船橋60</v>
      </c>
      <c r="F111" s="46" t="str">
        <f>B118</f>
        <v>佐倉シ60</v>
      </c>
      <c r="G111" s="46" t="str">
        <f>B120</f>
        <v>浦安シ60</v>
      </c>
      <c r="H111" s="46" t="str">
        <f>B122</f>
        <v>65習台シ</v>
      </c>
      <c r="I111" s="46" t="str">
        <f>B124</f>
        <v>習志野60</v>
      </c>
      <c r="J111" s="46" t="str">
        <f>B126</f>
        <v>ねんりん</v>
      </c>
      <c r="K111" s="46" t="str">
        <f>IF(B128&lt;&gt;"",B128,"")</f>
        <v/>
      </c>
      <c r="L111" s="74" t="str">
        <f>IF(B129&lt;&gt;"",B129,"")</f>
        <v/>
      </c>
      <c r="M111" s="64"/>
      <c r="N111" s="65"/>
      <c r="O111" s="288"/>
      <c r="P111" s="313"/>
      <c r="Q111" s="53" t="s">
        <v>28</v>
      </c>
    </row>
    <row r="112" spans="1:18" ht="18.75" customHeight="1">
      <c r="A112" s="12" t="s">
        <v>29</v>
      </c>
      <c r="B112" s="268" t="s">
        <v>169</v>
      </c>
      <c r="C112" s="272"/>
      <c r="D112" s="441"/>
      <c r="E112" s="431" t="s">
        <v>741</v>
      </c>
      <c r="F112" s="430" t="s">
        <v>680</v>
      </c>
      <c r="G112" s="431" t="s">
        <v>742</v>
      </c>
      <c r="H112" s="431"/>
      <c r="I112" s="430"/>
      <c r="J112" s="442"/>
      <c r="K112" s="430"/>
      <c r="L112" s="443"/>
      <c r="M112" s="66"/>
      <c r="N112" s="67"/>
      <c r="O112" s="289"/>
      <c r="P112" s="314"/>
      <c r="Q112" s="78">
        <v>7</v>
      </c>
    </row>
    <row r="113" spans="1:17" ht="18.75" customHeight="1">
      <c r="B113" s="725"/>
      <c r="C113" s="274"/>
      <c r="D113" s="458"/>
      <c r="E113" s="457"/>
      <c r="F113" s="456"/>
      <c r="G113" s="457"/>
      <c r="H113" s="457"/>
      <c r="I113" s="456"/>
      <c r="J113" s="726"/>
      <c r="K113" s="727"/>
      <c r="L113" s="728"/>
      <c r="M113" s="729"/>
      <c r="N113" s="593"/>
      <c r="O113" s="730"/>
      <c r="P113" s="731"/>
      <c r="Q113" s="732">
        <f>Q112</f>
        <v>7</v>
      </c>
    </row>
    <row r="114" spans="1:17" ht="18.75" customHeight="1">
      <c r="A114" s="12" t="s">
        <v>493</v>
      </c>
      <c r="B114" s="269" t="s">
        <v>202</v>
      </c>
      <c r="C114" s="471">
        <f>D112</f>
        <v>0</v>
      </c>
      <c r="D114" s="274"/>
      <c r="E114" s="436"/>
      <c r="F114" s="439"/>
      <c r="G114" s="439"/>
      <c r="H114" s="439" t="s">
        <v>737</v>
      </c>
      <c r="I114" s="439" t="s">
        <v>744</v>
      </c>
      <c r="J114" s="444"/>
      <c r="K114" s="445"/>
      <c r="L114" s="446"/>
      <c r="M114" s="68"/>
      <c r="N114" s="55"/>
      <c r="O114" s="290"/>
      <c r="P114" s="315"/>
      <c r="Q114" s="79">
        <v>6</v>
      </c>
    </row>
    <row r="115" spans="1:17" ht="18.75" customHeight="1">
      <c r="B115" s="269"/>
      <c r="C115" s="471">
        <f>D113</f>
        <v>0</v>
      </c>
      <c r="D115" s="274"/>
      <c r="E115" s="436"/>
      <c r="F115" s="439"/>
      <c r="G115" s="439"/>
      <c r="H115" s="439"/>
      <c r="I115" s="439"/>
      <c r="J115" s="444"/>
      <c r="K115" s="445"/>
      <c r="L115" s="446"/>
      <c r="M115" s="68"/>
      <c r="N115" s="55"/>
      <c r="O115" s="290"/>
      <c r="P115" s="315"/>
      <c r="Q115" s="732">
        <f>Q114</f>
        <v>6</v>
      </c>
    </row>
    <row r="116" spans="1:17" ht="18.75" customHeight="1">
      <c r="A116" s="12" t="s">
        <v>31</v>
      </c>
      <c r="B116" s="269" t="s">
        <v>299</v>
      </c>
      <c r="C116" s="471" t="str">
        <f>E112</f>
        <v>3/14 ﾃB③</v>
      </c>
      <c r="D116" s="435">
        <f>E114</f>
        <v>0</v>
      </c>
      <c r="E116" s="274"/>
      <c r="F116" s="435"/>
      <c r="G116" s="436" t="s">
        <v>761</v>
      </c>
      <c r="H116" s="435" t="s">
        <v>681</v>
      </c>
      <c r="I116" s="435"/>
      <c r="J116" s="445" t="s">
        <v>757</v>
      </c>
      <c r="K116" s="445"/>
      <c r="L116" s="446"/>
      <c r="M116" s="68"/>
      <c r="N116" s="55"/>
      <c r="O116" s="290"/>
      <c r="P116" s="315"/>
      <c r="Q116" s="79">
        <v>5</v>
      </c>
    </row>
    <row r="117" spans="1:17" ht="18.75" customHeight="1">
      <c r="B117" s="269"/>
      <c r="C117" s="471">
        <f>E113</f>
        <v>0</v>
      </c>
      <c r="D117" s="435">
        <f>E115</f>
        <v>0</v>
      </c>
      <c r="E117" s="274"/>
      <c r="F117" s="435"/>
      <c r="G117" s="436"/>
      <c r="H117" s="435"/>
      <c r="I117" s="445"/>
      <c r="J117" s="445"/>
      <c r="K117" s="445"/>
      <c r="L117" s="446"/>
      <c r="M117" s="68"/>
      <c r="N117" s="55"/>
      <c r="O117" s="290"/>
      <c r="P117" s="315"/>
      <c r="Q117" s="732">
        <f>Q116</f>
        <v>5</v>
      </c>
    </row>
    <row r="118" spans="1:17" ht="18.75" customHeight="1">
      <c r="A118" s="12" t="s">
        <v>32</v>
      </c>
      <c r="B118" s="269" t="s">
        <v>297</v>
      </c>
      <c r="C118" s="471" t="str">
        <f>F112</f>
        <v>2/28 スB②</v>
      </c>
      <c r="D118" s="435">
        <f>F114</f>
        <v>0</v>
      </c>
      <c r="E118" s="435">
        <f>F116</f>
        <v>0</v>
      </c>
      <c r="F118" s="274"/>
      <c r="G118" s="435"/>
      <c r="H118" s="435" t="s">
        <v>745</v>
      </c>
      <c r="I118" s="445" t="s">
        <v>746</v>
      </c>
      <c r="J118" s="439"/>
      <c r="K118" s="437"/>
      <c r="L118" s="447"/>
      <c r="M118" s="68"/>
      <c r="N118" s="55"/>
      <c r="O118" s="290"/>
      <c r="P118" s="315"/>
      <c r="Q118" s="79">
        <v>4</v>
      </c>
    </row>
    <row r="119" spans="1:17" ht="18.75" customHeight="1">
      <c r="B119" s="269"/>
      <c r="C119" s="471">
        <f>F113</f>
        <v>0</v>
      </c>
      <c r="D119" s="435">
        <f>F115</f>
        <v>0</v>
      </c>
      <c r="E119" s="435">
        <f>F117</f>
        <v>0</v>
      </c>
      <c r="F119" s="274"/>
      <c r="G119" s="435"/>
      <c r="H119" s="435"/>
      <c r="I119" s="726"/>
      <c r="J119" s="733"/>
      <c r="K119" s="437"/>
      <c r="L119" s="734"/>
      <c r="M119" s="68"/>
      <c r="N119" s="55"/>
      <c r="O119" s="290"/>
      <c r="P119" s="315"/>
      <c r="Q119" s="732">
        <f>Q118</f>
        <v>4</v>
      </c>
    </row>
    <row r="120" spans="1:17" ht="18.75" customHeight="1">
      <c r="A120" s="12" t="s">
        <v>33</v>
      </c>
      <c r="B120" s="269" t="s">
        <v>296</v>
      </c>
      <c r="C120" s="471" t="str">
        <f>G112</f>
        <v>3/20 ﾃB③</v>
      </c>
      <c r="D120" s="435">
        <f>G114</f>
        <v>0</v>
      </c>
      <c r="E120" s="435" t="str">
        <f>G116</f>
        <v>3/29 CFA③</v>
      </c>
      <c r="F120" s="435">
        <f>G118</f>
        <v>0</v>
      </c>
      <c r="G120" s="274"/>
      <c r="H120" s="435"/>
      <c r="I120" s="434"/>
      <c r="J120" s="437" t="s">
        <v>747</v>
      </c>
      <c r="K120" s="437"/>
      <c r="L120" s="434"/>
      <c r="M120" s="68"/>
      <c r="N120" s="55"/>
      <c r="O120" s="290"/>
      <c r="P120" s="315"/>
      <c r="Q120" s="79">
        <v>3</v>
      </c>
    </row>
    <row r="121" spans="1:17" ht="18.75" customHeight="1">
      <c r="B121" s="269"/>
      <c r="C121" s="471">
        <f>G113</f>
        <v>0</v>
      </c>
      <c r="D121" s="435">
        <f>G115</f>
        <v>0</v>
      </c>
      <c r="E121" s="435">
        <f>G117</f>
        <v>0</v>
      </c>
      <c r="F121" s="435">
        <f>G119</f>
        <v>0</v>
      </c>
      <c r="G121" s="274"/>
      <c r="H121" s="435"/>
      <c r="I121" s="434"/>
      <c r="J121" s="437"/>
      <c r="K121" s="437"/>
      <c r="L121" s="728"/>
      <c r="M121" s="68"/>
      <c r="N121" s="55"/>
      <c r="O121" s="290"/>
      <c r="P121" s="315"/>
      <c r="Q121" s="732">
        <f>Q120</f>
        <v>3</v>
      </c>
    </row>
    <row r="122" spans="1:17" ht="18.75" customHeight="1">
      <c r="A122" s="12" t="s">
        <v>34</v>
      </c>
      <c r="B122" s="269" t="s">
        <v>167</v>
      </c>
      <c r="C122" s="471">
        <f>H112</f>
        <v>0</v>
      </c>
      <c r="D122" s="435" t="str">
        <f>H114</f>
        <v>3/20 ﾃB④</v>
      </c>
      <c r="E122" s="435" t="str">
        <f>H116</f>
        <v>2/28 ｽB③</v>
      </c>
      <c r="F122" s="435" t="str">
        <f>H118</f>
        <v>3/14 ﾃB②</v>
      </c>
      <c r="G122" s="435">
        <f>H120</f>
        <v>0</v>
      </c>
      <c r="H122" s="274"/>
      <c r="I122" s="435"/>
      <c r="J122" s="445"/>
      <c r="K122" s="436"/>
      <c r="L122" s="447"/>
      <c r="M122" s="68"/>
      <c r="N122" s="55"/>
      <c r="O122" s="290"/>
      <c r="P122" s="315"/>
      <c r="Q122" s="79">
        <v>2</v>
      </c>
    </row>
    <row r="123" spans="1:17" ht="18.75" customHeight="1">
      <c r="B123" s="269"/>
      <c r="C123" s="471">
        <f>H113</f>
        <v>0</v>
      </c>
      <c r="D123" s="435">
        <f>H115</f>
        <v>0</v>
      </c>
      <c r="E123" s="435">
        <f>H117</f>
        <v>0</v>
      </c>
      <c r="F123" s="435">
        <f>H119</f>
        <v>0</v>
      </c>
      <c r="G123" s="435">
        <f>H121</f>
        <v>0</v>
      </c>
      <c r="H123" s="274"/>
      <c r="I123" s="435"/>
      <c r="J123" s="445"/>
      <c r="K123" s="437"/>
      <c r="L123" s="447"/>
      <c r="M123" s="68"/>
      <c r="N123" s="55"/>
      <c r="O123" s="290"/>
      <c r="P123" s="315"/>
      <c r="Q123" s="732">
        <f>Q122</f>
        <v>2</v>
      </c>
    </row>
    <row r="124" spans="1:17" ht="18.75" customHeight="1">
      <c r="A124" s="12" t="s">
        <v>35</v>
      </c>
      <c r="B124" s="269" t="s">
        <v>168</v>
      </c>
      <c r="C124" s="471">
        <f>I112</f>
        <v>0</v>
      </c>
      <c r="D124" s="435"/>
      <c r="E124" s="435">
        <f>I116</f>
        <v>0</v>
      </c>
      <c r="F124" s="435" t="str">
        <f>I118</f>
        <v>3/20 ﾃB①</v>
      </c>
      <c r="G124" s="435">
        <f>I120</f>
        <v>0</v>
      </c>
      <c r="H124" s="435">
        <f>I122</f>
        <v>0</v>
      </c>
      <c r="I124" s="274"/>
      <c r="J124" s="445"/>
      <c r="K124" s="445"/>
      <c r="L124" s="436"/>
      <c r="M124" s="68"/>
      <c r="N124" s="55"/>
      <c r="O124" s="290"/>
      <c r="P124" s="315"/>
      <c r="Q124" s="79">
        <v>1</v>
      </c>
    </row>
    <row r="125" spans="1:17" ht="18.75" customHeight="1">
      <c r="B125" s="269"/>
      <c r="C125" s="471">
        <f>I113</f>
        <v>0</v>
      </c>
      <c r="D125" s="435">
        <f>I115</f>
        <v>0</v>
      </c>
      <c r="E125" s="435">
        <f>I117</f>
        <v>0</v>
      </c>
      <c r="F125" s="435">
        <f>I119</f>
        <v>0</v>
      </c>
      <c r="G125" s="435">
        <f>I121</f>
        <v>0</v>
      </c>
      <c r="H125" s="435">
        <f>I123</f>
        <v>0</v>
      </c>
      <c r="I125" s="274"/>
      <c r="J125" s="445"/>
      <c r="K125" s="448"/>
      <c r="L125" s="735"/>
      <c r="M125" s="69"/>
      <c r="N125" s="70"/>
      <c r="O125" s="291"/>
      <c r="P125" s="316"/>
      <c r="Q125" s="732">
        <f>Q124</f>
        <v>1</v>
      </c>
    </row>
    <row r="126" spans="1:17" ht="18.75" customHeight="1">
      <c r="A126" s="12" t="s">
        <v>312</v>
      </c>
      <c r="B126" s="269" t="s">
        <v>166</v>
      </c>
      <c r="C126" s="471">
        <f>J112</f>
        <v>0</v>
      </c>
      <c r="D126" s="435">
        <f>J114</f>
        <v>0</v>
      </c>
      <c r="E126" s="435" t="str">
        <f>J116</f>
        <v>3/20 ﾃA③</v>
      </c>
      <c r="F126" s="435">
        <f>J118</f>
        <v>0</v>
      </c>
      <c r="G126" s="435" t="str">
        <f>J120</f>
        <v>3/14 ﾃB④</v>
      </c>
      <c r="H126" s="435">
        <f>J122</f>
        <v>0</v>
      </c>
      <c r="I126" s="435">
        <f>J124</f>
        <v>0</v>
      </c>
      <c r="J126" s="274"/>
      <c r="K126" s="448"/>
      <c r="L126" s="449"/>
      <c r="M126" s="69"/>
      <c r="N126" s="70"/>
      <c r="O126" s="291"/>
      <c r="P126" s="316"/>
      <c r="Q126" s="79"/>
    </row>
    <row r="127" spans="1:17" ht="18.75" customHeight="1">
      <c r="B127" s="269"/>
      <c r="C127" s="471">
        <f>J113</f>
        <v>0</v>
      </c>
      <c r="D127" s="435">
        <f>J115</f>
        <v>0</v>
      </c>
      <c r="E127" s="435">
        <f>J117</f>
        <v>0</v>
      </c>
      <c r="F127" s="435">
        <f>J119</f>
        <v>0</v>
      </c>
      <c r="G127" s="435">
        <f>J121</f>
        <v>0</v>
      </c>
      <c r="H127" s="435">
        <f>J123</f>
        <v>0</v>
      </c>
      <c r="I127" s="435">
        <f>J125</f>
        <v>0</v>
      </c>
      <c r="J127" s="274"/>
      <c r="K127" s="448"/>
      <c r="L127" s="449"/>
      <c r="M127" s="69"/>
      <c r="N127" s="70"/>
      <c r="O127" s="291"/>
      <c r="P127" s="316"/>
      <c r="Q127" s="79"/>
    </row>
    <row r="128" spans="1:17" ht="18.75" hidden="1" customHeight="1">
      <c r="B128" s="269"/>
      <c r="C128" s="471">
        <f>K112</f>
        <v>0</v>
      </c>
      <c r="D128" s="435">
        <f>K114</f>
        <v>0</v>
      </c>
      <c r="E128" s="435">
        <f>K116</f>
        <v>0</v>
      </c>
      <c r="F128" s="435">
        <f>K118</f>
        <v>0</v>
      </c>
      <c r="G128" s="435">
        <f>K120</f>
        <v>0</v>
      </c>
      <c r="H128" s="435">
        <f>K122</f>
        <v>0</v>
      </c>
      <c r="I128" s="435">
        <f>K124</f>
        <v>0</v>
      </c>
      <c r="J128" s="435">
        <f>K126</f>
        <v>0</v>
      </c>
      <c r="K128" s="274"/>
      <c r="L128" s="450"/>
      <c r="M128" s="69"/>
      <c r="N128" s="70"/>
      <c r="O128" s="291"/>
      <c r="P128" s="316"/>
      <c r="Q128" s="79"/>
    </row>
    <row r="129" spans="1:17" ht="18.75" hidden="1" customHeight="1" thickBot="1">
      <c r="B129" s="270"/>
      <c r="C129" s="473">
        <f>L112</f>
        <v>0</v>
      </c>
      <c r="D129" s="474">
        <f>L114</f>
        <v>0</v>
      </c>
      <c r="E129" s="474">
        <f>L116</f>
        <v>0</v>
      </c>
      <c r="F129" s="474">
        <f>L118</f>
        <v>0</v>
      </c>
      <c r="G129" s="474">
        <f>L120</f>
        <v>0</v>
      </c>
      <c r="H129" s="474">
        <f>L122</f>
        <v>0</v>
      </c>
      <c r="I129" s="474">
        <f>L124</f>
        <v>0</v>
      </c>
      <c r="J129" s="474">
        <f>L126</f>
        <v>0</v>
      </c>
      <c r="K129" s="427">
        <f>L128</f>
        <v>0</v>
      </c>
      <c r="L129" s="273"/>
      <c r="M129" s="71"/>
      <c r="N129" s="72"/>
      <c r="O129" s="292"/>
      <c r="P129" s="317"/>
      <c r="Q129" s="242">
        <f>SUM(Q112:Q128)</f>
        <v>56</v>
      </c>
    </row>
    <row r="130" spans="1:17">
      <c r="B130" s="253" t="s">
        <v>225</v>
      </c>
      <c r="J130" s="241"/>
      <c r="K130" s="241"/>
      <c r="M130" s="241"/>
      <c r="N130" s="241"/>
      <c r="O130" s="241"/>
      <c r="P130" s="241"/>
      <c r="Q130" s="19"/>
    </row>
    <row r="131" spans="1:17" ht="10.8" customHeight="1">
      <c r="B131" s="240"/>
      <c r="J131" s="241"/>
      <c r="K131" s="241"/>
      <c r="M131" s="14"/>
      <c r="N131" s="14"/>
      <c r="O131" s="14"/>
      <c r="P131" s="19"/>
      <c r="Q131" s="19"/>
    </row>
    <row r="132" spans="1:17" s="2" customFormat="1" ht="18.75" customHeight="1" thickBot="1">
      <c r="A132" s="1"/>
      <c r="B132" s="2" t="s">
        <v>213</v>
      </c>
      <c r="C132" s="60"/>
      <c r="D132" s="60"/>
      <c r="E132" s="60"/>
      <c r="F132" s="60" t="s">
        <v>25</v>
      </c>
      <c r="G132" s="15">
        <f>COUNTIF(C134:K142,"")-Q134-1</f>
        <v>25</v>
      </c>
      <c r="H132" s="14">
        <f>J132-G132</f>
        <v>11</v>
      </c>
      <c r="I132" s="60"/>
      <c r="J132" s="16">
        <f>Q142</f>
        <v>36</v>
      </c>
      <c r="K132" s="60" t="s">
        <v>26</v>
      </c>
      <c r="L132" s="60"/>
      <c r="M132" s="61"/>
      <c r="N132" s="62"/>
      <c r="O132" s="62"/>
      <c r="P132" s="59"/>
      <c r="Q132" s="59"/>
    </row>
    <row r="133" spans="1:17" ht="18.75" customHeight="1" thickTop="1">
      <c r="B133" s="271"/>
      <c r="C133" s="73" t="str">
        <f>B134</f>
        <v>習台6570</v>
      </c>
      <c r="D133" s="46" t="str">
        <f>B135</f>
        <v>古河シ65</v>
      </c>
      <c r="E133" s="63" t="str">
        <f>B136</f>
        <v>佐倉シ65</v>
      </c>
      <c r="F133" s="46" t="str">
        <f>B137</f>
        <v>65龍子会</v>
      </c>
      <c r="G133" s="46" t="str">
        <f>B138</f>
        <v>千葉65</v>
      </c>
      <c r="H133" s="46" t="str">
        <f>B139</f>
        <v>BAY65</v>
      </c>
      <c r="I133" s="46" t="str">
        <f>B140</f>
        <v>AC65</v>
      </c>
      <c r="J133" s="46" t="str">
        <f>B141</f>
        <v>葛城クラブ</v>
      </c>
      <c r="K133" s="262" t="str">
        <f>B142</f>
        <v>65アスレタ</v>
      </c>
      <c r="L133" s="64"/>
      <c r="M133" s="246"/>
      <c r="N133" s="76"/>
      <c r="O133" s="293"/>
      <c r="P133" s="318"/>
      <c r="Q133" s="53" t="s">
        <v>28</v>
      </c>
    </row>
    <row r="134" spans="1:17" ht="18.75" customHeight="1">
      <c r="A134" s="12" t="s">
        <v>29</v>
      </c>
      <c r="B134" s="268" t="s">
        <v>301</v>
      </c>
      <c r="C134" s="272"/>
      <c r="D134" s="429"/>
      <c r="E134" s="430"/>
      <c r="F134" s="431"/>
      <c r="G134" s="432"/>
      <c r="H134" s="431" t="s">
        <v>672</v>
      </c>
      <c r="I134" s="431"/>
      <c r="J134" s="433" t="s">
        <v>748</v>
      </c>
      <c r="K134" s="433" t="s">
        <v>762</v>
      </c>
      <c r="L134" s="247"/>
      <c r="M134" s="75"/>
      <c r="N134" s="77"/>
      <c r="O134" s="294"/>
      <c r="P134" s="319"/>
      <c r="Q134" s="78">
        <v>8</v>
      </c>
    </row>
    <row r="135" spans="1:17" ht="18.75" customHeight="1">
      <c r="A135" s="12" t="s">
        <v>30</v>
      </c>
      <c r="B135" s="269" t="s">
        <v>322</v>
      </c>
      <c r="C135" s="472">
        <f>D134</f>
        <v>0</v>
      </c>
      <c r="D135" s="274"/>
      <c r="E135" s="434"/>
      <c r="F135" s="435"/>
      <c r="G135" s="435" t="s">
        <v>673</v>
      </c>
      <c r="H135" s="436"/>
      <c r="I135" s="435" t="s">
        <v>674</v>
      </c>
      <c r="J135" s="437"/>
      <c r="K135" s="438" t="s">
        <v>749</v>
      </c>
      <c r="L135" s="248"/>
      <c r="M135" s="54"/>
      <c r="N135" s="80"/>
      <c r="O135" s="295"/>
      <c r="P135" s="320"/>
      <c r="Q135" s="79">
        <v>7</v>
      </c>
    </row>
    <row r="136" spans="1:17" ht="18.75" customHeight="1">
      <c r="A136" s="12" t="s">
        <v>31</v>
      </c>
      <c r="B136" s="269" t="s">
        <v>203</v>
      </c>
      <c r="C136" s="471">
        <f>E134</f>
        <v>0</v>
      </c>
      <c r="D136" s="435">
        <f>E135</f>
        <v>0</v>
      </c>
      <c r="E136" s="274"/>
      <c r="F136" s="435"/>
      <c r="G136" s="435"/>
      <c r="H136" s="435" t="s">
        <v>750</v>
      </c>
      <c r="I136" s="438"/>
      <c r="J136" s="435"/>
      <c r="K136" s="438" t="s">
        <v>675</v>
      </c>
      <c r="L136" s="248"/>
      <c r="M136" s="54"/>
      <c r="N136" s="80"/>
      <c r="O136" s="295"/>
      <c r="P136" s="320"/>
      <c r="Q136" s="79">
        <v>6</v>
      </c>
    </row>
    <row r="137" spans="1:17" ht="18.75" customHeight="1">
      <c r="A137" s="12" t="s">
        <v>32</v>
      </c>
      <c r="B137" s="269" t="s">
        <v>463</v>
      </c>
      <c r="C137" s="471">
        <f>F134</f>
        <v>0</v>
      </c>
      <c r="D137" s="435">
        <f>F135</f>
        <v>0</v>
      </c>
      <c r="E137" s="435">
        <f>F136</f>
        <v>0</v>
      </c>
      <c r="F137" s="274"/>
      <c r="G137" s="439" t="s">
        <v>751</v>
      </c>
      <c r="H137" s="435"/>
      <c r="I137" s="435"/>
      <c r="J137" s="438" t="s">
        <v>752</v>
      </c>
      <c r="K137" s="440"/>
      <c r="L137" s="248"/>
      <c r="M137" s="54"/>
      <c r="N137" s="80"/>
      <c r="O137" s="295"/>
      <c r="P137" s="320"/>
      <c r="Q137" s="79">
        <v>5</v>
      </c>
    </row>
    <row r="138" spans="1:17" ht="18.75" customHeight="1">
      <c r="A138" s="12" t="s">
        <v>33</v>
      </c>
      <c r="B138" s="269" t="s">
        <v>461</v>
      </c>
      <c r="C138" s="471">
        <f>G134</f>
        <v>0</v>
      </c>
      <c r="D138" s="435" t="str">
        <f>G135</f>
        <v>2/28 ｽC①</v>
      </c>
      <c r="E138" s="435">
        <f>G136</f>
        <v>0</v>
      </c>
      <c r="F138" s="435" t="str">
        <f>G137</f>
        <v>3/20 ﾃA④</v>
      </c>
      <c r="G138" s="274"/>
      <c r="H138" s="435"/>
      <c r="I138" s="438" t="s">
        <v>753</v>
      </c>
      <c r="J138" s="436"/>
      <c r="K138" s="439"/>
      <c r="L138" s="248"/>
      <c r="M138" s="54"/>
      <c r="N138" s="80"/>
      <c r="O138" s="295"/>
      <c r="P138" s="320"/>
      <c r="Q138" s="79">
        <v>4</v>
      </c>
    </row>
    <row r="139" spans="1:17" ht="18.75" customHeight="1">
      <c r="A139" s="12" t="s">
        <v>34</v>
      </c>
      <c r="B139" s="269" t="s">
        <v>116</v>
      </c>
      <c r="C139" s="471" t="str">
        <f>H134</f>
        <v>3/7 ｼ④</v>
      </c>
      <c r="D139" s="435">
        <f>H135</f>
        <v>0</v>
      </c>
      <c r="E139" s="435" t="str">
        <f>H136</f>
        <v>3/14 ﾃB⑤</v>
      </c>
      <c r="F139" s="435">
        <f>H137</f>
        <v>0</v>
      </c>
      <c r="G139" s="435">
        <f>H138</f>
        <v>0</v>
      </c>
      <c r="H139" s="274"/>
      <c r="I139" s="435"/>
      <c r="J139" s="434"/>
      <c r="K139" s="438"/>
      <c r="L139" s="248"/>
      <c r="M139" s="54"/>
      <c r="N139" s="80"/>
      <c r="O139" s="295"/>
      <c r="P139" s="320"/>
      <c r="Q139" s="79">
        <v>3</v>
      </c>
    </row>
    <row r="140" spans="1:17" ht="18.75" customHeight="1">
      <c r="A140" s="12" t="s">
        <v>35</v>
      </c>
      <c r="B140" s="269" t="s">
        <v>321</v>
      </c>
      <c r="C140" s="471">
        <f>I134</f>
        <v>0</v>
      </c>
      <c r="D140" s="435" t="str">
        <f>I135</f>
        <v>3/7 ｼ②</v>
      </c>
      <c r="E140" s="435">
        <f>I136</f>
        <v>0</v>
      </c>
      <c r="F140" s="435">
        <f>I137</f>
        <v>0</v>
      </c>
      <c r="G140" s="435" t="str">
        <f>I138</f>
        <v>3/14 ﾃA①</v>
      </c>
      <c r="H140" s="435">
        <f>I139</f>
        <v>0</v>
      </c>
      <c r="I140" s="274"/>
      <c r="J140" s="438"/>
      <c r="K140" s="438"/>
      <c r="L140" s="248"/>
      <c r="M140" s="54"/>
      <c r="N140" s="80"/>
      <c r="O140" s="295"/>
      <c r="P140" s="320"/>
      <c r="Q140" s="79">
        <v>2</v>
      </c>
    </row>
    <row r="141" spans="1:17" ht="18.75" customHeight="1">
      <c r="A141" s="12" t="s">
        <v>36</v>
      </c>
      <c r="B141" s="269" t="s">
        <v>327</v>
      </c>
      <c r="C141" s="471" t="str">
        <f>J134</f>
        <v>3/20 ﾃA②</v>
      </c>
      <c r="D141" s="435">
        <f>J135</f>
        <v>0</v>
      </c>
      <c r="E141" s="435">
        <f>J136</f>
        <v>0</v>
      </c>
      <c r="F141" s="435" t="str">
        <f>J137</f>
        <v>3/14 ﾃA③</v>
      </c>
      <c r="G141" s="435">
        <f>J138</f>
        <v>0</v>
      </c>
      <c r="H141" s="435">
        <f>J139</f>
        <v>0</v>
      </c>
      <c r="I141" s="435">
        <f>J140</f>
        <v>0</v>
      </c>
      <c r="J141" s="274"/>
      <c r="K141" s="263"/>
      <c r="L141" s="248"/>
      <c r="M141" s="54"/>
      <c r="N141" s="80"/>
      <c r="O141" s="295"/>
      <c r="P141" s="320"/>
      <c r="Q141" s="79">
        <v>1</v>
      </c>
    </row>
    <row r="142" spans="1:17" ht="18.600000000000001" customHeight="1" thickBot="1">
      <c r="A142" s="12" t="s">
        <v>37</v>
      </c>
      <c r="B142" s="270" t="s">
        <v>489</v>
      </c>
      <c r="C142" s="473" t="str">
        <f>K134</f>
        <v>3/29 CFA④</v>
      </c>
      <c r="D142" s="474" t="str">
        <f>K135</f>
        <v>3/14 ﾃA⑤</v>
      </c>
      <c r="E142" s="474" t="str">
        <f>K136</f>
        <v>2/28 ｽB④</v>
      </c>
      <c r="F142" s="474">
        <f>K137</f>
        <v>0</v>
      </c>
      <c r="G142" s="474">
        <f>K138</f>
        <v>0</v>
      </c>
      <c r="H142" s="474">
        <f>K139</f>
        <v>0</v>
      </c>
      <c r="I142" s="474">
        <f>K140</f>
        <v>0</v>
      </c>
      <c r="J142" s="475">
        <f>K141</f>
        <v>0</v>
      </c>
      <c r="K142" s="273"/>
      <c r="L142" s="71"/>
      <c r="M142" s="28"/>
      <c r="N142" s="72"/>
      <c r="O142" s="292"/>
      <c r="P142" s="317"/>
      <c r="Q142" s="242">
        <f>SUM(Q134:Q141)</f>
        <v>36</v>
      </c>
    </row>
    <row r="143" spans="1:17" ht="8.4" customHeight="1" thickTop="1">
      <c r="M143" s="14"/>
      <c r="N143" s="14"/>
      <c r="O143" s="14"/>
      <c r="P143" s="14"/>
      <c r="Q143" s="14" t="s">
        <v>337</v>
      </c>
    </row>
    <row r="144" spans="1:17" s="2" customFormat="1" ht="18.75" customHeight="1" thickBot="1">
      <c r="A144" s="1"/>
      <c r="B144" s="2" t="s">
        <v>500</v>
      </c>
      <c r="C144" s="60" t="s">
        <v>592</v>
      </c>
      <c r="D144" s="60"/>
      <c r="E144" s="60"/>
      <c r="F144" s="60" t="s">
        <v>25</v>
      </c>
      <c r="G144" s="15">
        <f>COUNTIF(C146:F157,"")-Q146*3-3</f>
        <v>13</v>
      </c>
      <c r="H144" s="14">
        <f>J144-G144</f>
        <v>5</v>
      </c>
      <c r="I144" s="60"/>
      <c r="J144" s="16">
        <f>Q158</f>
        <v>18</v>
      </c>
      <c r="K144" s="60" t="s">
        <v>26</v>
      </c>
      <c r="L144" s="60"/>
      <c r="M144" s="61"/>
      <c r="N144" s="62"/>
      <c r="O144" s="62"/>
      <c r="P144" s="59"/>
      <c r="Q144" s="59"/>
    </row>
    <row r="145" spans="1:17" ht="18.75" customHeight="1" thickTop="1">
      <c r="B145" s="271"/>
      <c r="C145" s="73" t="str">
        <f>B146</f>
        <v>AC70Y</v>
      </c>
      <c r="D145" s="46" t="str">
        <f>IF(B149&lt;&gt;"",B149,"")</f>
        <v>AC70W</v>
      </c>
      <c r="E145" s="452" t="str">
        <f>B152</f>
        <v>古河シ70</v>
      </c>
      <c r="F145" s="46" t="str">
        <f>IF(B155&lt;&gt;"",B155,"")</f>
        <v>千葉70</v>
      </c>
      <c r="G145" s="46" t="str">
        <f>IF(B156&lt;&gt;"",B156,"")</f>
        <v/>
      </c>
      <c r="H145" s="46" t="str">
        <f>IF(B156&lt;&gt;"",B156,"")</f>
        <v/>
      </c>
      <c r="I145" s="46" t="str">
        <f>IF(B156&lt;&gt;"",B156,"")</f>
        <v/>
      </c>
      <c r="J145" s="46" t="str">
        <f>IF(B156&lt;&gt;"",B156,"")</f>
        <v/>
      </c>
      <c r="K145" s="262" t="str">
        <f>IF(B158&lt;&gt;"",B158,"")</f>
        <v/>
      </c>
      <c r="L145" s="64"/>
      <c r="M145" s="246"/>
      <c r="N145" s="76"/>
      <c r="O145" s="293"/>
      <c r="P145" s="318"/>
      <c r="Q145" s="53" t="s">
        <v>28</v>
      </c>
    </row>
    <row r="146" spans="1:17" ht="18.75" customHeight="1">
      <c r="A146" s="12" t="s">
        <v>29</v>
      </c>
      <c r="B146" s="268" t="s">
        <v>454</v>
      </c>
      <c r="C146" s="272"/>
      <c r="D146" s="430"/>
      <c r="E146" s="430" t="s">
        <v>754</v>
      </c>
      <c r="F146" s="431" t="s">
        <v>755</v>
      </c>
      <c r="G146" s="334"/>
      <c r="H146" s="324"/>
      <c r="I146" s="324"/>
      <c r="J146" s="327"/>
      <c r="K146" s="327"/>
      <c r="L146" s="247"/>
      <c r="M146" s="75"/>
      <c r="N146" s="77"/>
      <c r="O146" s="294"/>
      <c r="P146" s="319"/>
      <c r="Q146" s="78">
        <v>3</v>
      </c>
    </row>
    <row r="147" spans="1:17" ht="18.75" customHeight="1">
      <c r="B147" s="269"/>
      <c r="C147" s="274"/>
      <c r="D147" s="934"/>
      <c r="E147" s="434"/>
      <c r="F147" s="435"/>
      <c r="G147" s="322"/>
      <c r="H147" s="323"/>
      <c r="I147" s="322"/>
      <c r="J147" s="329"/>
      <c r="K147" s="325"/>
      <c r="L147" s="248"/>
      <c r="M147" s="54"/>
      <c r="N147" s="80"/>
      <c r="O147" s="295"/>
      <c r="P147" s="320"/>
      <c r="Q147" s="79">
        <f>Q146</f>
        <v>3</v>
      </c>
    </row>
    <row r="148" spans="1:17" ht="18.75" customHeight="1">
      <c r="B148" s="269"/>
      <c r="C148" s="274"/>
      <c r="D148" s="934"/>
      <c r="E148" s="434"/>
      <c r="F148" s="435"/>
      <c r="G148" s="322"/>
      <c r="H148" s="323"/>
      <c r="I148" s="322"/>
      <c r="J148" s="329"/>
      <c r="K148" s="325"/>
      <c r="L148" s="248"/>
      <c r="M148" s="54"/>
      <c r="N148" s="80"/>
      <c r="O148" s="295"/>
      <c r="P148" s="320"/>
      <c r="Q148" s="79">
        <f>Q147</f>
        <v>3</v>
      </c>
    </row>
    <row r="149" spans="1:17" ht="18.75" customHeight="1">
      <c r="A149" s="12" t="s">
        <v>493</v>
      </c>
      <c r="B149" s="269" t="s">
        <v>549</v>
      </c>
      <c r="C149" s="471">
        <f>D146</f>
        <v>0</v>
      </c>
      <c r="D149" s="274"/>
      <c r="E149" s="434" t="s">
        <v>670</v>
      </c>
      <c r="F149" s="435" t="s">
        <v>756</v>
      </c>
      <c r="G149" s="322"/>
      <c r="H149" s="322"/>
      <c r="I149" s="325"/>
      <c r="J149" s="322"/>
      <c r="K149" s="325"/>
      <c r="L149" s="248"/>
      <c r="M149" s="54"/>
      <c r="N149" s="80"/>
      <c r="O149" s="295"/>
      <c r="P149" s="320"/>
      <c r="Q149" s="79">
        <v>2</v>
      </c>
    </row>
    <row r="150" spans="1:17" ht="18.75" customHeight="1">
      <c r="B150" s="269"/>
      <c r="C150" s="471">
        <f>D147</f>
        <v>0</v>
      </c>
      <c r="D150" s="274"/>
      <c r="E150" s="434"/>
      <c r="F150" s="435"/>
      <c r="G150" s="333"/>
      <c r="H150" s="326"/>
      <c r="I150" s="322"/>
      <c r="J150" s="325"/>
      <c r="K150" s="330"/>
      <c r="L150" s="248"/>
      <c r="M150" s="54"/>
      <c r="N150" s="80"/>
      <c r="O150" s="295"/>
      <c r="P150" s="320"/>
      <c r="Q150" s="79">
        <f>Q149</f>
        <v>2</v>
      </c>
    </row>
    <row r="151" spans="1:17" ht="18.75" customHeight="1">
      <c r="B151" s="269"/>
      <c r="C151" s="471">
        <f>D148</f>
        <v>0</v>
      </c>
      <c r="D151" s="274"/>
      <c r="E151" s="434"/>
      <c r="F151" s="435"/>
      <c r="G151" s="333"/>
      <c r="H151" s="326"/>
      <c r="I151" s="322"/>
      <c r="J151" s="325"/>
      <c r="K151" s="330"/>
      <c r="L151" s="248"/>
      <c r="M151" s="54"/>
      <c r="N151" s="80"/>
      <c r="O151" s="295"/>
      <c r="P151" s="320"/>
      <c r="Q151" s="79">
        <f>Q150</f>
        <v>2</v>
      </c>
    </row>
    <row r="152" spans="1:17" ht="18.75" customHeight="1">
      <c r="A152" s="12" t="s">
        <v>495</v>
      </c>
      <c r="B152" s="269" t="s">
        <v>458</v>
      </c>
      <c r="C152" s="471" t="str">
        <f>E146</f>
        <v>3/14 ﾃA②</v>
      </c>
      <c r="D152" s="435" t="str">
        <f>E149</f>
        <v>3/7 ｼ⑤</v>
      </c>
      <c r="E152" s="274"/>
      <c r="F152" s="435" t="s">
        <v>671</v>
      </c>
      <c r="G152" s="333"/>
      <c r="H152" s="326"/>
      <c r="I152" s="322"/>
      <c r="J152" s="325"/>
      <c r="K152" s="333"/>
      <c r="L152" s="248"/>
      <c r="M152" s="54"/>
      <c r="N152" s="80"/>
      <c r="O152" s="295"/>
      <c r="P152" s="320"/>
      <c r="Q152" s="79">
        <v>1</v>
      </c>
    </row>
    <row r="153" spans="1:17" ht="18.75" customHeight="1">
      <c r="B153" s="269"/>
      <c r="C153" s="471">
        <f>E147</f>
        <v>0</v>
      </c>
      <c r="D153" s="435">
        <f>E150</f>
        <v>0</v>
      </c>
      <c r="E153" s="274"/>
      <c r="F153" s="435"/>
      <c r="G153" s="333"/>
      <c r="H153" s="326"/>
      <c r="I153" s="322"/>
      <c r="J153" s="325"/>
      <c r="K153" s="325"/>
      <c r="L153" s="248"/>
      <c r="M153" s="54"/>
      <c r="N153" s="80"/>
      <c r="O153" s="295"/>
      <c r="P153" s="320"/>
      <c r="Q153" s="79">
        <f>Q152</f>
        <v>1</v>
      </c>
    </row>
    <row r="154" spans="1:17" ht="18.600000000000001" customHeight="1">
      <c r="B154" s="269"/>
      <c r="C154" s="471">
        <f>E148</f>
        <v>0</v>
      </c>
      <c r="D154" s="435">
        <f>E151</f>
        <v>0</v>
      </c>
      <c r="E154" s="274"/>
      <c r="F154" s="435"/>
      <c r="G154" s="333"/>
      <c r="H154" s="326"/>
      <c r="I154" s="322"/>
      <c r="J154" s="325"/>
      <c r="K154" s="325"/>
      <c r="L154" s="248"/>
      <c r="M154" s="54"/>
      <c r="N154" s="80"/>
      <c r="O154" s="295"/>
      <c r="P154" s="320"/>
      <c r="Q154" s="79">
        <f>Q153</f>
        <v>1</v>
      </c>
    </row>
    <row r="155" spans="1:17" ht="18.600000000000001" customHeight="1">
      <c r="A155" s="12" t="s">
        <v>501</v>
      </c>
      <c r="B155" s="269" t="s">
        <v>459</v>
      </c>
      <c r="C155" s="471" t="str">
        <f>F146</f>
        <v>3/20 ﾃA①</v>
      </c>
      <c r="D155" s="435" t="str">
        <f>F149</f>
        <v>3/14 ﾃA④</v>
      </c>
      <c r="E155" s="435" t="str">
        <f>F152</f>
        <v>3/1 ﾃB②</v>
      </c>
      <c r="F155" s="274"/>
      <c r="G155" s="333"/>
      <c r="H155" s="326"/>
      <c r="I155" s="322"/>
      <c r="J155" s="325"/>
      <c r="K155" s="325"/>
      <c r="L155" s="248"/>
      <c r="M155" s="54"/>
      <c r="N155" s="80"/>
      <c r="O155" s="295"/>
      <c r="P155" s="320"/>
      <c r="Q155" s="79"/>
    </row>
    <row r="156" spans="1:17" ht="18.600000000000001" customHeight="1">
      <c r="B156" s="269"/>
      <c r="C156" s="471">
        <f>F147</f>
        <v>0</v>
      </c>
      <c r="D156" s="435">
        <f>F150</f>
        <v>0</v>
      </c>
      <c r="E156" s="435">
        <f>F153</f>
        <v>0</v>
      </c>
      <c r="F156" s="274"/>
      <c r="G156" s="333"/>
      <c r="H156" s="326"/>
      <c r="I156" s="322"/>
      <c r="J156" s="325"/>
      <c r="K156" s="335"/>
      <c r="L156" s="248"/>
      <c r="M156" s="54"/>
      <c r="N156" s="80"/>
      <c r="O156" s="295"/>
      <c r="P156" s="320"/>
      <c r="Q156" s="79">
        <f>Q155</f>
        <v>0</v>
      </c>
    </row>
    <row r="157" spans="1:17" ht="18.600000000000001" customHeight="1">
      <c r="B157" s="736"/>
      <c r="C157" s="471">
        <f>F148</f>
        <v>0</v>
      </c>
      <c r="D157" s="435">
        <f>F151</f>
        <v>0</v>
      </c>
      <c r="E157" s="435">
        <f>F154</f>
        <v>0</v>
      </c>
      <c r="F157" s="274"/>
      <c r="G157" s="737"/>
      <c r="H157" s="738"/>
      <c r="I157" s="739"/>
      <c r="J157" s="740"/>
      <c r="K157" s="741"/>
      <c r="L157" s="742"/>
      <c r="M157" s="743"/>
      <c r="N157" s="744"/>
      <c r="O157" s="745"/>
      <c r="P157" s="746"/>
      <c r="Q157" s="747"/>
    </row>
    <row r="158" spans="1:17" ht="18.600000000000001" customHeight="1" thickBot="1">
      <c r="B158" s="453"/>
      <c r="C158" s="455"/>
      <c r="D158" s="424"/>
      <c r="E158" s="424"/>
      <c r="F158" s="424"/>
      <c r="G158" s="328"/>
      <c r="H158" s="328"/>
      <c r="I158" s="328"/>
      <c r="J158" s="331"/>
      <c r="K158" s="454"/>
      <c r="L158" s="71"/>
      <c r="M158" s="28"/>
      <c r="N158" s="72"/>
      <c r="O158" s="292"/>
      <c r="P158" s="317"/>
      <c r="Q158" s="242">
        <f>SUM(Q146:Q156)</f>
        <v>18</v>
      </c>
    </row>
    <row r="159" spans="1:17" ht="8.4" customHeight="1" thickTop="1">
      <c r="M159" s="14"/>
      <c r="N159" s="14"/>
      <c r="O159" s="14"/>
      <c r="P159" s="14"/>
      <c r="Q159" s="14" t="s">
        <v>337</v>
      </c>
    </row>
    <row r="160" spans="1:17" ht="18.75" customHeight="1">
      <c r="C160" s="81"/>
      <c r="D160" s="15" t="s">
        <v>44</v>
      </c>
      <c r="F160" s="82"/>
      <c r="G160" s="15" t="s">
        <v>45</v>
      </c>
      <c r="I160" s="83"/>
      <c r="J160" s="15" t="s">
        <v>46</v>
      </c>
      <c r="K160" s="84"/>
      <c r="L160" s="61" t="s">
        <v>47</v>
      </c>
      <c r="N160" s="321"/>
      <c r="O160" s="8" t="s">
        <v>48</v>
      </c>
      <c r="Q160" s="13">
        <f>G144+G132+G110+G97+G79+G64+G49+G32+G17+G2</f>
        <v>465</v>
      </c>
    </row>
    <row r="236" spans="1:18">
      <c r="A236" s="85"/>
    </row>
    <row r="237" spans="1:18">
      <c r="A237" s="85"/>
    </row>
    <row r="238" spans="1:18">
      <c r="A238" s="86"/>
      <c r="B238" s="87"/>
      <c r="C238" s="88"/>
      <c r="D238" s="88"/>
      <c r="E238" s="88"/>
      <c r="F238" s="88"/>
      <c r="G238" s="88"/>
      <c r="H238" s="88"/>
      <c r="I238" s="88"/>
      <c r="J238" s="88"/>
      <c r="K238" s="88"/>
      <c r="L238" s="88"/>
      <c r="M238" s="89"/>
      <c r="N238" s="89"/>
      <c r="O238" s="89"/>
      <c r="P238" s="87"/>
      <c r="Q238" s="87"/>
      <c r="R238" s="87"/>
    </row>
  </sheetData>
  <phoneticPr fontId="23"/>
  <dataValidations count="1">
    <dataValidation imeMode="halfAlpha" allowBlank="1" showInputMessage="1" showErrorMessage="1" sqref="F7:F16 I40:I43 K109 M2 O1 H38:H43 M40 H81:I83 O87:O88 Q99:Q108 N55:P55 K99:L108 D34:G43 O46 M42:M43 D107:D109 J103:J109 Q146:Q158 J99:J101 M130:P130 J34:J43 Q134:Q142 I99:I100 K87:L90 J4:K16 G138:H142 E101:E109 D99:D105 N35:N36 M53 C46:M46 K146:K149 K60:L60 D130:K131 M58:M59 L34:L35 D128:D129 Q112:Q129 I57:I60 L84 F45:N45 H104:I109 M4:M10 D78:L78 C61:M61 C44:M44 J56:J60 L134:P141 I51:I52 I54:I55 L9:L16 G146:G149 D74:D75 C76:M76 N77:P77 N62:P62 M73 K57:K59 H34:I36 D66:D72 L51:L59 M109:P109 N71 H69:I75 M86:N87 E66:G75 N4:P15 K112:L129 J120:J129 E112:H129 I112:I115 K51:K53 D4:E16 K152:K158 G6:I16 N19:P30 M12:M16 F4:F5 L4:L7 O40:O41 H146:J158 E99 K36 J51:J54 D51:H60 K39:K43 M34:M38 H66:I67 P94:Q95 G4:I4 M81:M85 F99:G109 I118:I129 I134:I142 E147:F158 P47 J112:J117 G134:H136 C113 I85 O91 I38 O44 I102 F22:F30 G21:G30 H19:L30 O38:P38 N39:N42 D112:D125 F19:F20 M25:M30 G19 D19:E30 M19:M23 O85:Q85 J66:L75 G158 H99:H102 L146:P157 K34 L40:L43 D81:G90 O93 N88:N89 M89:M90 K81:K83 J81:J90 N83 L81:L82 I87:I90 H85:H90 C93:M93 F92:N92 C91:M91 D134:F142 J142:K142 J134:J141 K138:K141 K134:K136 D149:D158 D146:F146 C147:C148" xr:uid="{383B7340-8F32-4580-A900-E5302B8526FF}"/>
  </dataValidations>
  <printOptions horizontalCentered="1"/>
  <pageMargins left="0.19685039370078741" right="0.19685039370078741" top="0.19685039370078741" bottom="0.19685039370078741" header="0.51181102362204722" footer="0.51181102362204722"/>
  <pageSetup paperSize="9" fitToHeight="0" orientation="landscape" horizontalDpi="4294967293" verticalDpi="300" r:id="rId1"/>
  <headerFooter alignWithMargins="0"/>
  <rowBreaks count="4" manualBreakCount="4">
    <brk id="31" max="16" man="1"/>
    <brk id="63" max="16" man="1"/>
    <brk id="95" max="16" man="1"/>
    <brk id="127" max="1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A2262-9A5C-4097-89F3-55C3DAB2BEAA}">
  <sheetPr>
    <tabColor rgb="FF92D050"/>
    <pageSetUpPr fitToPage="1"/>
  </sheetPr>
  <dimension ref="A1:BL350"/>
  <sheetViews>
    <sheetView view="pageBreakPreview" zoomScale="70" zoomScaleNormal="70" zoomScaleSheetLayoutView="70" workbookViewId="0"/>
  </sheetViews>
  <sheetFormatPr defaultColWidth="4.109375" defaultRowHeight="16.2"/>
  <cols>
    <col min="1" max="1" width="4.109375" style="90"/>
    <col min="2" max="2" width="17.6640625" style="204" customWidth="1"/>
    <col min="3" max="20" width="3.44140625" style="90" customWidth="1"/>
    <col min="21" max="21" width="3.88671875" style="90" customWidth="1"/>
    <col min="22" max="22" width="3.5546875" style="90" customWidth="1"/>
    <col min="23" max="25" width="4.109375" style="90" customWidth="1"/>
    <col min="26" max="47" width="3.44140625" style="90" customWidth="1"/>
    <col min="48" max="51" width="4.109375" style="90"/>
    <col min="52" max="52" width="4.109375" style="100"/>
    <col min="53" max="53" width="4.109375" style="98"/>
    <col min="54" max="56" width="4.109375" style="90"/>
    <col min="57" max="57" width="10" style="95" customWidth="1"/>
    <col min="58" max="58" width="8.44140625" style="96" customWidth="1"/>
    <col min="59" max="59" width="10" style="96" customWidth="1"/>
    <col min="60" max="60" width="4.109375" style="90"/>
    <col min="61" max="61" width="5.88671875" style="97" customWidth="1"/>
    <col min="62" max="62" width="4.44140625" style="90" bestFit="1" customWidth="1"/>
    <col min="63" max="63" width="3.44140625" style="90" customWidth="1"/>
    <col min="64" max="16384" width="4.109375" style="90"/>
  </cols>
  <sheetData>
    <row r="1" spans="1:63" ht="22.5" customHeight="1">
      <c r="B1" s="91" t="s">
        <v>365</v>
      </c>
      <c r="C1" s="91"/>
      <c r="D1" s="91"/>
      <c r="E1" s="91"/>
      <c r="F1" s="91"/>
      <c r="G1" s="91"/>
      <c r="H1" s="91"/>
      <c r="I1" s="91"/>
      <c r="J1" s="91"/>
      <c r="M1" s="92"/>
      <c r="U1" s="93" t="s">
        <v>49</v>
      </c>
      <c r="V1" s="94"/>
      <c r="W1" s="94"/>
      <c r="X1" s="94"/>
      <c r="Y1" s="877">
        <f>V3+V30+V57+V88+V115+V142+V176+V199+V238+V259</f>
        <v>588</v>
      </c>
      <c r="Z1" s="878"/>
      <c r="AE1" s="879" t="s">
        <v>50</v>
      </c>
      <c r="AF1" s="879"/>
      <c r="AG1" s="880">
        <v>46078</v>
      </c>
      <c r="AH1" s="880"/>
      <c r="AI1" s="880"/>
      <c r="AJ1" s="880"/>
      <c r="AN1" s="337"/>
      <c r="AO1" s="338"/>
      <c r="AP1" s="90" t="s">
        <v>359</v>
      </c>
      <c r="AQ1" s="90" t="s">
        <v>360</v>
      </c>
      <c r="AX1" s="90" t="s">
        <v>51</v>
      </c>
      <c r="AZ1" s="881" t="s">
        <v>52</v>
      </c>
      <c r="BA1" s="881"/>
      <c r="BB1" s="882"/>
      <c r="BC1" s="882"/>
    </row>
    <row r="2" spans="1:63" s="98" customFormat="1" ht="15" customHeight="1">
      <c r="B2" s="99"/>
      <c r="I2" s="90"/>
      <c r="W2" s="90"/>
      <c r="X2" s="90"/>
      <c r="AE2" s="879" t="s">
        <v>53</v>
      </c>
      <c r="AF2" s="879"/>
      <c r="AG2" s="880">
        <v>46069</v>
      </c>
      <c r="AH2" s="880"/>
      <c r="AI2" s="880"/>
      <c r="AJ2" s="880"/>
      <c r="AN2" s="336"/>
      <c r="AO2" s="336"/>
      <c r="AP2" s="98" t="s">
        <v>359</v>
      </c>
      <c r="AQ2" s="90" t="s">
        <v>361</v>
      </c>
      <c r="AZ2" s="100"/>
      <c r="BE2" s="101"/>
      <c r="BF2" s="101"/>
      <c r="BG2" s="101"/>
      <c r="BI2" s="102"/>
    </row>
    <row r="3" spans="1:63" ht="15" customHeight="1" thickBot="1">
      <c r="A3" s="103"/>
      <c r="B3" s="104" t="s">
        <v>214</v>
      </c>
      <c r="C3" s="105"/>
      <c r="D3" s="105"/>
      <c r="E3" s="105"/>
      <c r="F3" s="105"/>
      <c r="G3" s="106"/>
      <c r="H3" s="105"/>
      <c r="I3" s="106"/>
      <c r="J3" s="105"/>
      <c r="K3" s="105"/>
      <c r="L3" s="105"/>
      <c r="M3" s="105"/>
      <c r="N3" s="105"/>
      <c r="O3" s="105"/>
      <c r="P3" s="105"/>
      <c r="Q3" s="106"/>
      <c r="R3" s="105"/>
      <c r="S3" s="105"/>
      <c r="T3" s="105"/>
      <c r="U3" s="107"/>
      <c r="V3" s="860">
        <f>(BE3-1)*BE3/2</f>
        <v>66</v>
      </c>
      <c r="W3" s="860"/>
      <c r="X3" s="108" t="s">
        <v>54</v>
      </c>
      <c r="Y3" s="105"/>
      <c r="Z3" s="105"/>
      <c r="AA3" s="105"/>
      <c r="AB3" s="105"/>
      <c r="AC3" s="106"/>
      <c r="AD3" s="109"/>
      <c r="AE3" s="110"/>
      <c r="AF3" s="111"/>
      <c r="AG3" s="112"/>
      <c r="AH3" s="111"/>
      <c r="AI3" s="113"/>
      <c r="AJ3" s="111"/>
      <c r="AK3" s="111"/>
      <c r="AL3" s="113"/>
      <c r="AM3" s="111"/>
      <c r="AN3" s="111"/>
      <c r="AO3" s="113"/>
      <c r="AV3" s="114"/>
      <c r="AZ3" s="90"/>
      <c r="BA3" s="90"/>
      <c r="BE3" s="115">
        <v>12</v>
      </c>
      <c r="BF3" s="116" t="s">
        <v>55</v>
      </c>
      <c r="BI3" s="117"/>
    </row>
    <row r="4" spans="1:63" ht="15" customHeight="1" thickTop="1">
      <c r="B4" s="118"/>
      <c r="C4" s="861" t="str">
        <f>B5</f>
        <v>船橋40</v>
      </c>
      <c r="D4" s="862"/>
      <c r="E4" s="863"/>
      <c r="F4" s="861" t="str">
        <f>IF(B7="","",B7)</f>
        <v>MVCC</v>
      </c>
      <c r="G4" s="862"/>
      <c r="H4" s="863"/>
      <c r="I4" s="861" t="str">
        <f>B9</f>
        <v>MITシニア</v>
      </c>
      <c r="J4" s="862"/>
      <c r="K4" s="863"/>
      <c r="L4" s="861" t="str">
        <f>IF(B11="","",B11)</f>
        <v>トキガネ</v>
      </c>
      <c r="M4" s="862"/>
      <c r="N4" s="863"/>
      <c r="O4" s="861" t="str">
        <f>B13</f>
        <v>Y-AJA40</v>
      </c>
      <c r="P4" s="862"/>
      <c r="Q4" s="863"/>
      <c r="R4" s="861" t="str">
        <f>IF(B15="","",B15)</f>
        <v>浦安シ40</v>
      </c>
      <c r="S4" s="862"/>
      <c r="T4" s="863"/>
      <c r="U4" s="867" t="str">
        <f>B17</f>
        <v>ブラゼンチン</v>
      </c>
      <c r="V4" s="868"/>
      <c r="W4" s="869"/>
      <c r="X4" s="861" t="str">
        <f>B19</f>
        <v>レーベン</v>
      </c>
      <c r="Y4" s="862"/>
      <c r="Z4" s="863"/>
      <c r="AA4" s="861" t="str">
        <f>B21</f>
        <v>商大ク40</v>
      </c>
      <c r="AB4" s="862"/>
      <c r="AC4" s="863"/>
      <c r="AD4" s="867" t="str">
        <f>B23</f>
        <v>習台シ40</v>
      </c>
      <c r="AE4" s="868"/>
      <c r="AF4" s="869"/>
      <c r="AG4" s="867" t="str">
        <f>B25</f>
        <v>市原シニア</v>
      </c>
      <c r="AH4" s="868"/>
      <c r="AI4" s="869"/>
      <c r="AJ4" s="867" t="str">
        <f>B27</f>
        <v>古河シ40</v>
      </c>
      <c r="AK4" s="862"/>
      <c r="AL4" s="863"/>
      <c r="AM4" s="864"/>
      <c r="AN4" s="865"/>
      <c r="AO4" s="866"/>
      <c r="AP4" s="864"/>
      <c r="AQ4" s="865"/>
      <c r="AR4" s="866"/>
      <c r="AS4" s="864"/>
      <c r="AT4" s="865"/>
      <c r="AU4" s="866"/>
      <c r="AV4" s="119" t="s">
        <v>56</v>
      </c>
      <c r="AW4" s="120" t="s">
        <v>57</v>
      </c>
      <c r="AX4" s="121" t="s">
        <v>58</v>
      </c>
      <c r="AY4" s="122" t="s">
        <v>59</v>
      </c>
      <c r="AZ4" s="122" t="s">
        <v>60</v>
      </c>
      <c r="BA4" s="122" t="s">
        <v>61</v>
      </c>
      <c r="BB4" s="122" t="s">
        <v>62</v>
      </c>
      <c r="BC4" s="123" t="s">
        <v>63</v>
      </c>
      <c r="BE4" s="124" t="s">
        <v>64</v>
      </c>
      <c r="BF4" s="125" t="s">
        <v>62</v>
      </c>
      <c r="BG4" s="125" t="s">
        <v>65</v>
      </c>
      <c r="BK4" s="126"/>
    </row>
    <row r="5" spans="1:63" ht="15" customHeight="1">
      <c r="A5" s="90" t="s">
        <v>66</v>
      </c>
      <c r="B5" s="848" t="s">
        <v>146</v>
      </c>
      <c r="C5" s="127"/>
      <c r="D5" s="128"/>
      <c r="E5" s="129"/>
      <c r="F5" s="130"/>
      <c r="G5" s="131"/>
      <c r="H5" s="132"/>
      <c r="I5" s="133"/>
      <c r="J5" s="131"/>
      <c r="K5" s="134"/>
      <c r="L5" s="133"/>
      <c r="M5" s="131"/>
      <c r="N5" s="134"/>
      <c r="O5" s="133"/>
      <c r="P5" s="131"/>
      <c r="Q5" s="134"/>
      <c r="R5" s="130"/>
      <c r="S5" s="131"/>
      <c r="T5" s="132"/>
      <c r="U5" s="133"/>
      <c r="V5" s="131"/>
      <c r="W5" s="134"/>
      <c r="X5" s="133"/>
      <c r="Y5" s="131"/>
      <c r="Z5" s="134"/>
      <c r="AA5" s="130"/>
      <c r="AB5" s="131"/>
      <c r="AC5" s="135"/>
      <c r="AD5" s="133"/>
      <c r="AE5" s="131"/>
      <c r="AF5" s="134"/>
      <c r="AG5" s="133"/>
      <c r="AH5" s="131"/>
      <c r="AI5" s="134"/>
      <c r="AJ5" s="133"/>
      <c r="AK5" s="131"/>
      <c r="AL5" s="134"/>
      <c r="AM5" s="136"/>
      <c r="AN5" s="137" t="s">
        <v>68</v>
      </c>
      <c r="AO5" s="153"/>
      <c r="AP5" s="136"/>
      <c r="AQ5" s="137" t="s">
        <v>68</v>
      </c>
      <c r="AR5" s="153"/>
      <c r="AS5" s="136"/>
      <c r="AT5" s="137" t="s">
        <v>68</v>
      </c>
      <c r="AU5" s="153"/>
      <c r="AV5" s="883">
        <f>RANK(BG5,BG$5:BG$28)</f>
        <v>1</v>
      </c>
      <c r="AW5" s="831">
        <f>AY5*3+BA5</f>
        <v>0</v>
      </c>
      <c r="AX5" s="833">
        <f>BB5-BC5</f>
        <v>0</v>
      </c>
      <c r="AY5" s="833">
        <f>COUNTIF($D6:$AU6,"○")</f>
        <v>0</v>
      </c>
      <c r="AZ5" s="833">
        <f>COUNTIF($D6:$AU6,"●")</f>
        <v>0</v>
      </c>
      <c r="BA5" s="833">
        <f>COUNTIF($D6:AR6,"△")</f>
        <v>0</v>
      </c>
      <c r="BB5" s="833">
        <f>SUM(C5,F5,I5,L5,O5,R5,U5,X5,AA5,AD5,AG5,AJ5,AM5,AP5,AS5)</f>
        <v>0</v>
      </c>
      <c r="BC5" s="836">
        <f>SUM(E5,H5,K5,N5,Q5,T5,W5,Z5,AC5,AF5,AI5,AL5,AO5,AR5,AU5)</f>
        <v>0</v>
      </c>
      <c r="BD5" s="138"/>
      <c r="BE5" s="838">
        <f>0.5+AX5/1000</f>
        <v>0.5</v>
      </c>
      <c r="BF5" s="840">
        <f>BB5/100000</f>
        <v>0</v>
      </c>
      <c r="BG5" s="840">
        <f>SUM(AW5,BE5,BF5)</f>
        <v>0.5</v>
      </c>
      <c r="BI5" s="853">
        <f>SUM(AY5:BA6)</f>
        <v>0</v>
      </c>
    </row>
    <row r="6" spans="1:63" ht="15" customHeight="1">
      <c r="B6" s="850"/>
      <c r="C6" s="139"/>
      <c r="D6" s="139" t="str">
        <f>IF(C5="","",IF(C5=E5,"△",IF(C5&gt;E5,"○","●")))</f>
        <v/>
      </c>
      <c r="E6" s="140"/>
      <c r="F6" s="141"/>
      <c r="G6" s="142" t="str">
        <f>IF(F5="","",IF(F5=H5,"△",IF(F5&gt;H5,"○","●")))</f>
        <v/>
      </c>
      <c r="H6" s="143"/>
      <c r="I6" s="141"/>
      <c r="J6" s="142" t="str">
        <f>IF(I5="","",IF(I5=K5,"△",IF(I5&gt;K5,"○","●")))</f>
        <v/>
      </c>
      <c r="K6" s="144"/>
      <c r="L6" s="141"/>
      <c r="M6" s="142" t="str">
        <f>IF(L5="","",IF(L5=N5,"△",IF(L5&gt;N5,"○","●")))</f>
        <v/>
      </c>
      <c r="N6" s="144"/>
      <c r="O6" s="141"/>
      <c r="P6" s="142" t="str">
        <f>IF(O5="","",IF(O5=Q5,"△",IF(O5&gt;Q5,"○","●")))</f>
        <v/>
      </c>
      <c r="Q6" s="144"/>
      <c r="R6" s="145"/>
      <c r="S6" s="142" t="str">
        <f>IF(R5="","",IF(R5=T5,"△",IF(R5&gt;T5,"○","●")))</f>
        <v/>
      </c>
      <c r="T6" s="143"/>
      <c r="U6" s="141"/>
      <c r="V6" s="142" t="str">
        <f>IF(U5="","",IF(U5=W5,"△",IF(U5&gt;W5,"○","●")))</f>
        <v/>
      </c>
      <c r="W6" s="144"/>
      <c r="X6" s="141"/>
      <c r="Y6" s="142" t="str">
        <f>IF(X5="","",IF(X5=Z5,"△",IF(X5&gt;Z5,"○","●")))</f>
        <v/>
      </c>
      <c r="Z6" s="144"/>
      <c r="AA6" s="141"/>
      <c r="AB6" s="142" t="str">
        <f>IF(AA5="","",IF(AA5=AC5,"△",IF(AA5&gt;AC5,"○","●")))</f>
        <v/>
      </c>
      <c r="AC6" s="144"/>
      <c r="AD6" s="145"/>
      <c r="AE6" s="142" t="str">
        <f>IF(AD5="","",IF(AD5=AF5,"△",IF(AD5&gt;AF5,"○","●")))</f>
        <v/>
      </c>
      <c r="AF6" s="144"/>
      <c r="AG6" s="141"/>
      <c r="AH6" s="142" t="str">
        <f>IF(AG5="","",IF(AG5=AI5,"△",IF(AG5&gt;AI5,"○","●")))</f>
        <v/>
      </c>
      <c r="AI6" s="144"/>
      <c r="AJ6" s="141"/>
      <c r="AK6" s="142" t="str">
        <f>IF(AJ5="","",IF(AJ5=AL5,"△",IF(AJ5&gt;AL5,"○","●")))</f>
        <v/>
      </c>
      <c r="AL6" s="144"/>
      <c r="AM6" s="146"/>
      <c r="AN6" s="147" t="str">
        <f>IF(AM5="","",IF(AM5=AO5,"△",IF(AM5&gt;AO5,"○","●")))</f>
        <v/>
      </c>
      <c r="AO6" s="148"/>
      <c r="AP6" s="146"/>
      <c r="AQ6" s="147"/>
      <c r="AR6" s="148"/>
      <c r="AS6" s="146"/>
      <c r="AT6" s="147"/>
      <c r="AU6" s="148"/>
      <c r="AV6" s="884"/>
      <c r="AW6" s="832"/>
      <c r="AX6" s="834"/>
      <c r="AY6" s="834"/>
      <c r="AZ6" s="834"/>
      <c r="BA6" s="834"/>
      <c r="BB6" s="834"/>
      <c r="BC6" s="837"/>
      <c r="BD6" s="138"/>
      <c r="BE6" s="839"/>
      <c r="BF6" s="841"/>
      <c r="BG6" s="841"/>
      <c r="BI6" s="853"/>
    </row>
    <row r="7" spans="1:63" ht="15" customHeight="1">
      <c r="A7" s="90" t="s">
        <v>69</v>
      </c>
      <c r="B7" s="848" t="s">
        <v>277</v>
      </c>
      <c r="C7" s="149" t="str">
        <f>IF(H5="","",H5)</f>
        <v/>
      </c>
      <c r="D7" s="150" t="s">
        <v>67</v>
      </c>
      <c r="E7" s="151" t="str">
        <f>IF(F5="","",F5)</f>
        <v/>
      </c>
      <c r="F7" s="127"/>
      <c r="G7" s="152"/>
      <c r="H7" s="153"/>
      <c r="I7" s="133"/>
      <c r="J7" s="131"/>
      <c r="K7" s="134"/>
      <c r="L7" s="133"/>
      <c r="M7" s="131"/>
      <c r="N7" s="134"/>
      <c r="O7" s="133"/>
      <c r="P7" s="131"/>
      <c r="Q7" s="134"/>
      <c r="R7" s="130"/>
      <c r="S7" s="131"/>
      <c r="T7" s="132"/>
      <c r="U7" s="133"/>
      <c r="V7" s="131"/>
      <c r="W7" s="134"/>
      <c r="X7" s="133"/>
      <c r="Y7" s="131"/>
      <c r="Z7" s="134"/>
      <c r="AA7" s="130"/>
      <c r="AB7" s="131"/>
      <c r="AC7" s="135"/>
      <c r="AD7" s="133"/>
      <c r="AE7" s="131"/>
      <c r="AF7" s="134"/>
      <c r="AG7" s="133"/>
      <c r="AH7" s="131"/>
      <c r="AI7" s="134"/>
      <c r="AJ7" s="133"/>
      <c r="AK7" s="131"/>
      <c r="AL7" s="134"/>
      <c r="AM7" s="136"/>
      <c r="AN7" s="137" t="s">
        <v>68</v>
      </c>
      <c r="AO7" s="153"/>
      <c r="AP7" s="136"/>
      <c r="AQ7" s="137" t="s">
        <v>68</v>
      </c>
      <c r="AR7" s="153"/>
      <c r="AS7" s="136"/>
      <c r="AT7" s="137" t="s">
        <v>68</v>
      </c>
      <c r="AU7" s="153"/>
      <c r="AV7" s="883">
        <f>RANK(BG7,BG$5:BG$28)</f>
        <v>1</v>
      </c>
      <c r="AW7" s="831">
        <f>AY7*3+BA7</f>
        <v>0</v>
      </c>
      <c r="AX7" s="833">
        <f>BB7-BC7</f>
        <v>0</v>
      </c>
      <c r="AY7" s="833">
        <f>COUNTIF($D8:$AU8,"○")</f>
        <v>0</v>
      </c>
      <c r="AZ7" s="833">
        <f>COUNTIF($D8:$AU8,"●")</f>
        <v>0</v>
      </c>
      <c r="BA7" s="833">
        <f>COUNTIF($D8:AR8,"△")</f>
        <v>0</v>
      </c>
      <c r="BB7" s="833">
        <f>SUM(C7,F7,I7,L7,O7,R7,U7,X7,AA7,AD7,AG7,AJ7,AM7,AP7,AS7)</f>
        <v>0</v>
      </c>
      <c r="BC7" s="836">
        <f>SUM(E7,H7,K7,N7,Q7,T7,W7,Z7,AC7,AF7,AI7,AL7,AO7,AR7,AU7)</f>
        <v>0</v>
      </c>
      <c r="BD7" s="138"/>
      <c r="BE7" s="838">
        <f>0.5+AX7/1000</f>
        <v>0.5</v>
      </c>
      <c r="BF7" s="840">
        <f>BB7/100000</f>
        <v>0</v>
      </c>
      <c r="BG7" s="840">
        <f>SUM(AW7,BE7,BF7)</f>
        <v>0.5</v>
      </c>
      <c r="BI7" s="853">
        <f>SUM(AY7:BA8)</f>
        <v>0</v>
      </c>
      <c r="BJ7" s="154"/>
    </row>
    <row r="8" spans="1:63" ht="15" customHeight="1">
      <c r="B8" s="850"/>
      <c r="C8" s="155"/>
      <c r="D8" s="155" t="str">
        <f>IF(C7="","",IF(C7=E7,"△",IF(C7&gt;E7,"○","●")))</f>
        <v/>
      </c>
      <c r="E8" s="156"/>
      <c r="F8" s="139"/>
      <c r="G8" s="157"/>
      <c r="H8" s="148"/>
      <c r="I8" s="141"/>
      <c r="J8" s="142" t="str">
        <f>IF(I7="","",IF(I7=K7,"△",IF(I7&gt;K7,"○","●")))</f>
        <v/>
      </c>
      <c r="K8" s="144"/>
      <c r="L8" s="141"/>
      <c r="M8" s="142" t="str">
        <f>IF(L7="","",IF(L7=N7,"△",IF(L7&gt;N7,"○","●")))</f>
        <v/>
      </c>
      <c r="N8" s="144"/>
      <c r="O8" s="141"/>
      <c r="P8" s="142" t="str">
        <f>IF(O7="","",IF(O7=Q7,"△",IF(O7&gt;Q7,"○","●")))</f>
        <v/>
      </c>
      <c r="Q8" s="144"/>
      <c r="R8" s="145"/>
      <c r="S8" s="142" t="str">
        <f>IF(R7="","",IF(R7=T7,"△",IF(R7&gt;T7,"○","●")))</f>
        <v/>
      </c>
      <c r="T8" s="143"/>
      <c r="U8" s="141"/>
      <c r="V8" s="142" t="str">
        <f>IF(U7="","",IF(U7=W7,"△",IF(U7&gt;W7,"○","●")))</f>
        <v/>
      </c>
      <c r="W8" s="144"/>
      <c r="X8" s="141"/>
      <c r="Y8" s="142" t="str">
        <f>IF(X7="","",IF(X7=Z7,"△",IF(X7&gt;Z7,"○","●")))</f>
        <v/>
      </c>
      <c r="Z8" s="144"/>
      <c r="AA8" s="141"/>
      <c r="AB8" s="142" t="str">
        <f>IF(AA7="","",IF(AA7=AC7,"△",IF(AA7&gt;AC7,"○","●")))</f>
        <v/>
      </c>
      <c r="AC8" s="144"/>
      <c r="AD8" s="145"/>
      <c r="AE8" s="142" t="str">
        <f>IF(AD7="","",IF(AD7=AF7,"△",IF(AD7&gt;AF7,"○","●")))</f>
        <v/>
      </c>
      <c r="AF8" s="144"/>
      <c r="AG8" s="141"/>
      <c r="AH8" s="142" t="str">
        <f>IF(AG7="","",IF(AG7=AI7,"△",IF(AG7&gt;AI7,"○","●")))</f>
        <v/>
      </c>
      <c r="AI8" s="144"/>
      <c r="AJ8" s="141"/>
      <c r="AK8" s="142" t="str">
        <f>IF(AJ7="","",IF(AJ7=AL7,"△",IF(AJ7&gt;AL7,"○","●")))</f>
        <v/>
      </c>
      <c r="AL8" s="144"/>
      <c r="AM8" s="146"/>
      <c r="AN8" s="147" t="str">
        <f>IF(AM7="","",IF(AM7=AO7,"△",IF(AM7&gt;AO7,"○","●")))</f>
        <v/>
      </c>
      <c r="AO8" s="148"/>
      <c r="AP8" s="146"/>
      <c r="AQ8" s="147" t="str">
        <f>IF(AP7="","",IF(AP7=AR7,"△",IF(AP7&gt;AR7,"○","●")))</f>
        <v/>
      </c>
      <c r="AR8" s="148"/>
      <c r="AS8" s="146"/>
      <c r="AT8" s="147" t="str">
        <f>IF(AS7="","",IF(AS7=AU7,"△",IF(AS7&gt;AU7,"○","●")))</f>
        <v/>
      </c>
      <c r="AU8" s="148"/>
      <c r="AV8" s="884"/>
      <c r="AW8" s="832"/>
      <c r="AX8" s="834"/>
      <c r="AY8" s="834"/>
      <c r="AZ8" s="834"/>
      <c r="BA8" s="834"/>
      <c r="BB8" s="834"/>
      <c r="BC8" s="837"/>
      <c r="BE8" s="839"/>
      <c r="BF8" s="841"/>
      <c r="BG8" s="841"/>
      <c r="BI8" s="853"/>
      <c r="BJ8" s="91"/>
    </row>
    <row r="9" spans="1:63" ht="15" customHeight="1">
      <c r="A9" s="90" t="s">
        <v>70</v>
      </c>
      <c r="B9" s="848" t="s">
        <v>147</v>
      </c>
      <c r="C9" s="149" t="str">
        <f>IF(K5="","",K5)</f>
        <v/>
      </c>
      <c r="D9" s="150" t="s">
        <v>67</v>
      </c>
      <c r="E9" s="151" t="str">
        <f>IF(I5="","",I5)</f>
        <v/>
      </c>
      <c r="F9" s="149" t="str">
        <f>IF(K7="","",K7)</f>
        <v/>
      </c>
      <c r="G9" s="150" t="s">
        <v>67</v>
      </c>
      <c r="H9" s="151" t="str">
        <f>IF(I7="","",I7)</f>
        <v/>
      </c>
      <c r="I9" s="136"/>
      <c r="J9" s="152"/>
      <c r="K9" s="153"/>
      <c r="L9" s="133"/>
      <c r="M9" s="131"/>
      <c r="N9" s="134"/>
      <c r="O9" s="133"/>
      <c r="P9" s="131"/>
      <c r="Q9" s="134"/>
      <c r="R9" s="130"/>
      <c r="S9" s="131"/>
      <c r="T9" s="132"/>
      <c r="U9" s="133"/>
      <c r="V9" s="131"/>
      <c r="W9" s="134"/>
      <c r="X9" s="133"/>
      <c r="Y9" s="131"/>
      <c r="Z9" s="134"/>
      <c r="AA9" s="130"/>
      <c r="AB9" s="131"/>
      <c r="AC9" s="135"/>
      <c r="AD9" s="133"/>
      <c r="AE9" s="131"/>
      <c r="AF9" s="134"/>
      <c r="AG9" s="133"/>
      <c r="AH9" s="131"/>
      <c r="AI9" s="134"/>
      <c r="AJ9" s="133"/>
      <c r="AK9" s="131"/>
      <c r="AL9" s="134"/>
      <c r="AM9" s="136"/>
      <c r="AN9" s="137" t="s">
        <v>68</v>
      </c>
      <c r="AO9" s="153"/>
      <c r="AP9" s="136"/>
      <c r="AQ9" s="137" t="s">
        <v>68</v>
      </c>
      <c r="AR9" s="153"/>
      <c r="AS9" s="136"/>
      <c r="AT9" s="137" t="s">
        <v>68</v>
      </c>
      <c r="AU9" s="153"/>
      <c r="AV9" s="883">
        <f>RANK(BG9,BG$5:BG$28)</f>
        <v>1</v>
      </c>
      <c r="AW9" s="831">
        <f>AY9*3+BA9</f>
        <v>0</v>
      </c>
      <c r="AX9" s="833">
        <f>BB9-BC9</f>
        <v>0</v>
      </c>
      <c r="AY9" s="833">
        <f>COUNTIF($D10:$AU10,"○")</f>
        <v>0</v>
      </c>
      <c r="AZ9" s="833">
        <f>COUNTIF($D10:$AU10,"●")</f>
        <v>0</v>
      </c>
      <c r="BA9" s="833">
        <f>COUNTIF($D10:AR10,"△")</f>
        <v>0</v>
      </c>
      <c r="BB9" s="833">
        <f>SUM(C9,F9,I9,L9,O9,R9,U9,X9,AA9,AD9,AG9,AJ9,AM9,AP9,AS9)</f>
        <v>0</v>
      </c>
      <c r="BC9" s="836">
        <f>SUM(E9,H9,K9,N9,Q9,T9,W9,Z9,AC9,AF9,AI9,AL9,AO9,AR9,AU9)</f>
        <v>0</v>
      </c>
      <c r="BE9" s="838">
        <f>0.5+AX9/1000</f>
        <v>0.5</v>
      </c>
      <c r="BF9" s="840">
        <f>BB9/100000</f>
        <v>0</v>
      </c>
      <c r="BG9" s="840">
        <f>SUM(AW9,BE9,BF9)</f>
        <v>0.5</v>
      </c>
      <c r="BI9" s="853">
        <f>SUM(AY9:BA10)</f>
        <v>0</v>
      </c>
      <c r="BJ9" s="91"/>
    </row>
    <row r="10" spans="1:63" ht="15" customHeight="1">
      <c r="B10" s="850"/>
      <c r="C10" s="155"/>
      <c r="D10" s="155" t="str">
        <f>IF(C9="","",IF(C9=E9,"△",IF(C9&gt;E9,"○","●")))</f>
        <v/>
      </c>
      <c r="E10" s="156"/>
      <c r="F10" s="155"/>
      <c r="G10" s="155" t="str">
        <f>IF(F9="","",IF(F9=H9,"△",IF(F9&gt;H9,"○","●")))</f>
        <v/>
      </c>
      <c r="H10" s="156"/>
      <c r="I10" s="146"/>
      <c r="J10" s="157"/>
      <c r="K10" s="148"/>
      <c r="L10" s="141"/>
      <c r="M10" s="142" t="str">
        <f>IF(L9="","",IF(L9=N9,"△",IF(L9&gt;N9,"○","●")))</f>
        <v/>
      </c>
      <c r="N10" s="144"/>
      <c r="O10" s="141"/>
      <c r="P10" s="142" t="str">
        <f>IF(O9="","",IF(O9=Q9,"△",IF(O9&gt;Q9,"○","●")))</f>
        <v/>
      </c>
      <c r="Q10" s="144"/>
      <c r="R10" s="145"/>
      <c r="S10" s="142" t="str">
        <f>IF(R9="","",IF(R9=T9,"△",IF(R9&gt;T9,"○","●")))</f>
        <v/>
      </c>
      <c r="T10" s="143"/>
      <c r="U10" s="141"/>
      <c r="V10" s="142" t="str">
        <f>IF(U9="","",IF(U9=W9,"△",IF(U9&gt;W9,"○","●")))</f>
        <v/>
      </c>
      <c r="W10" s="144"/>
      <c r="X10" s="141"/>
      <c r="Y10" s="142" t="str">
        <f>IF(X9="","",IF(X9=Z9,"△",IF(X9&gt;Z9,"○","●")))</f>
        <v/>
      </c>
      <c r="Z10" s="144"/>
      <c r="AA10" s="141"/>
      <c r="AB10" s="142" t="str">
        <f>IF(AA9="","",IF(AA9=AC9,"△",IF(AA9&gt;AC9,"○","●")))</f>
        <v/>
      </c>
      <c r="AC10" s="144"/>
      <c r="AD10" s="145"/>
      <c r="AE10" s="142" t="str">
        <f>IF(AD9="","",IF(AD9=AF9,"△",IF(AD9&gt;AF9,"○","●")))</f>
        <v/>
      </c>
      <c r="AF10" s="144"/>
      <c r="AG10" s="141"/>
      <c r="AH10" s="142" t="str">
        <f>IF(AG9="","",IF(AG9=AI9,"△",IF(AG9&gt;AI9,"○","●")))</f>
        <v/>
      </c>
      <c r="AI10" s="144"/>
      <c r="AJ10" s="141"/>
      <c r="AK10" s="142" t="str">
        <f>IF(AJ9="","",IF(AJ9=AL9,"△",IF(AJ9&gt;AL9,"○","●")))</f>
        <v/>
      </c>
      <c r="AL10" s="144"/>
      <c r="AM10" s="146"/>
      <c r="AN10" s="147" t="str">
        <f>IF(AM9="","",IF(AM9=AO9,"△",IF(AM9&gt;AO9,"○","●")))</f>
        <v/>
      </c>
      <c r="AO10" s="148"/>
      <c r="AP10" s="146"/>
      <c r="AQ10" s="147" t="str">
        <f>IF(AP9="","",IF(AP9=AR9,"△",IF(AP9&gt;AR9,"○","●")))</f>
        <v/>
      </c>
      <c r="AR10" s="148"/>
      <c r="AS10" s="146"/>
      <c r="AT10" s="147" t="str">
        <f>IF(AS9="","",IF(AS9=AU9,"△",IF(AS9&gt;AU9,"○","●")))</f>
        <v/>
      </c>
      <c r="AU10" s="148"/>
      <c r="AV10" s="884"/>
      <c r="AW10" s="832"/>
      <c r="AX10" s="834"/>
      <c r="AY10" s="834"/>
      <c r="AZ10" s="834"/>
      <c r="BA10" s="834"/>
      <c r="BB10" s="834"/>
      <c r="BC10" s="837"/>
      <c r="BE10" s="839"/>
      <c r="BF10" s="841"/>
      <c r="BG10" s="841"/>
      <c r="BI10" s="854"/>
    </row>
    <row r="11" spans="1:63" ht="15" customHeight="1">
      <c r="A11" s="90" t="s">
        <v>71</v>
      </c>
      <c r="B11" s="848" t="s">
        <v>97</v>
      </c>
      <c r="C11" s="495" t="str">
        <f>IF(N5="","",N5)</f>
        <v/>
      </c>
      <c r="D11" s="150" t="s">
        <v>67</v>
      </c>
      <c r="E11" s="151" t="str">
        <f>IF(L5="","",L5)</f>
        <v/>
      </c>
      <c r="F11" s="149" t="str">
        <f>IF(N7="","",N7)</f>
        <v/>
      </c>
      <c r="G11" s="150" t="s">
        <v>67</v>
      </c>
      <c r="H11" s="151" t="str">
        <f>IF(L7="","",L7)</f>
        <v/>
      </c>
      <c r="I11" s="149" t="str">
        <f>IF(N9="","",N9)</f>
        <v/>
      </c>
      <c r="J11" s="150" t="s">
        <v>67</v>
      </c>
      <c r="K11" s="151" t="str">
        <f>IF(L9="","",L9)</f>
        <v/>
      </c>
      <c r="L11" s="136"/>
      <c r="M11" s="152"/>
      <c r="N11" s="153"/>
      <c r="O11" s="133"/>
      <c r="P11" s="131"/>
      <c r="Q11" s="134"/>
      <c r="R11" s="130"/>
      <c r="S11" s="131"/>
      <c r="T11" s="132"/>
      <c r="U11" s="133"/>
      <c r="V11" s="131"/>
      <c r="W11" s="134"/>
      <c r="X11" s="133"/>
      <c r="Y11" s="131"/>
      <c r="Z11" s="134"/>
      <c r="AA11" s="130"/>
      <c r="AB11" s="131"/>
      <c r="AC11" s="135"/>
      <c r="AD11" s="133"/>
      <c r="AE11" s="131"/>
      <c r="AF11" s="134"/>
      <c r="AG11" s="133"/>
      <c r="AH11" s="131"/>
      <c r="AI11" s="134"/>
      <c r="AJ11" s="133"/>
      <c r="AK11" s="131"/>
      <c r="AL11" s="134"/>
      <c r="AM11" s="136"/>
      <c r="AN11" s="137" t="s">
        <v>68</v>
      </c>
      <c r="AO11" s="153"/>
      <c r="AP11" s="136"/>
      <c r="AQ11" s="137" t="s">
        <v>68</v>
      </c>
      <c r="AR11" s="153"/>
      <c r="AS11" s="136"/>
      <c r="AT11" s="137" t="s">
        <v>68</v>
      </c>
      <c r="AU11" s="153"/>
      <c r="AV11" s="883">
        <f>RANK(BG11,BG$5:BG$28)</f>
        <v>1</v>
      </c>
      <c r="AW11" s="831">
        <f>AY11*3+BA11</f>
        <v>0</v>
      </c>
      <c r="AX11" s="833">
        <f>BB11-BC11</f>
        <v>0</v>
      </c>
      <c r="AY11" s="833">
        <f>COUNTIF($D12:$AU12,"○")</f>
        <v>0</v>
      </c>
      <c r="AZ11" s="833">
        <f>COUNTIF($D12:$AU12,"●")</f>
        <v>0</v>
      </c>
      <c r="BA11" s="833">
        <f>COUNTIF($D12:AR12,"△")</f>
        <v>0</v>
      </c>
      <c r="BB11" s="833">
        <f>SUM(C11,F11,I11,L11,O11,R11,U11,X11,AA11,AD11,AG11,AJ11,AM11,AP11,AS11)</f>
        <v>0</v>
      </c>
      <c r="BC11" s="836">
        <f>SUM(E11,H11,K11,N11,Q11,T11,W11,Z11,AC11,AF11,AI11,AL11,AO11,AR11,AU11)</f>
        <v>0</v>
      </c>
      <c r="BE11" s="838">
        <f>0.5+AX11/1000</f>
        <v>0.5</v>
      </c>
      <c r="BF11" s="840">
        <f>BB11/100000</f>
        <v>0</v>
      </c>
      <c r="BG11" s="840">
        <f>SUM(AW11,BE11,BF11)</f>
        <v>0.5</v>
      </c>
      <c r="BI11" s="853">
        <f>SUM(AY11:BA12)</f>
        <v>0</v>
      </c>
    </row>
    <row r="12" spans="1:63" ht="15" customHeight="1">
      <c r="B12" s="850"/>
      <c r="C12" s="155"/>
      <c r="D12" s="155" t="str">
        <f>IF(C11="","",IF(C11=E11,"△",IF(C11&gt;E11,"○","●")))</f>
        <v/>
      </c>
      <c r="E12" s="156"/>
      <c r="F12" s="155"/>
      <c r="G12" s="155" t="str">
        <f>IF(F11="","",IF(F11=H11,"△",IF(F11&gt;H11,"○","●")))</f>
        <v/>
      </c>
      <c r="H12" s="156"/>
      <c r="I12" s="155"/>
      <c r="J12" s="155" t="str">
        <f>IF(I11="","",IF(I11=K11,"△",IF(I11&gt;K11,"○","●")))</f>
        <v/>
      </c>
      <c r="K12" s="156"/>
      <c r="L12" s="146"/>
      <c r="M12" s="157"/>
      <c r="N12" s="148"/>
      <c r="O12" s="141"/>
      <c r="P12" s="142" t="str">
        <f>IF(O11="","",IF(O11=Q11,"△",IF(O11&gt;Q11,"○","●")))</f>
        <v/>
      </c>
      <c r="Q12" s="144"/>
      <c r="R12" s="145"/>
      <c r="S12" s="142" t="str">
        <f>IF(R11="","",IF(R11=T11,"△",IF(R11&gt;T11,"○","●")))</f>
        <v/>
      </c>
      <c r="T12" s="143"/>
      <c r="U12" s="141"/>
      <c r="V12" s="142" t="str">
        <f>IF(U11="","",IF(U11=W11,"△",IF(U11&gt;W11,"○","●")))</f>
        <v/>
      </c>
      <c r="W12" s="144"/>
      <c r="X12" s="141"/>
      <c r="Y12" s="142" t="str">
        <f>IF(X11="","",IF(X11=Z11,"△",IF(X11&gt;Z11,"○","●")))</f>
        <v/>
      </c>
      <c r="Z12" s="144"/>
      <c r="AA12" s="141"/>
      <c r="AB12" s="142" t="str">
        <f>IF(AA11="","",IF(AA11=AC11,"△",IF(AA11&gt;AC11,"○","●")))</f>
        <v/>
      </c>
      <c r="AC12" s="144"/>
      <c r="AD12" s="145"/>
      <c r="AE12" s="142" t="str">
        <f>IF(AD11="","",IF(AD11=AF11,"△",IF(AD11&gt;AF11,"○","●")))</f>
        <v/>
      </c>
      <c r="AF12" s="144"/>
      <c r="AG12" s="141"/>
      <c r="AH12" s="142" t="str">
        <f>IF(AG11="","",IF(AG11=AI11,"△",IF(AG11&gt;AI11,"○","●")))</f>
        <v/>
      </c>
      <c r="AI12" s="144"/>
      <c r="AJ12" s="141"/>
      <c r="AK12" s="142" t="str">
        <f>IF(AJ11="","",IF(AJ11=AL11,"△",IF(AJ11&gt;AL11,"○","●")))</f>
        <v/>
      </c>
      <c r="AL12" s="144"/>
      <c r="AM12" s="146"/>
      <c r="AN12" s="147" t="str">
        <f>IF(AM11="","",IF(AM11=AO11,"△",IF(AM11&gt;AO11,"○","●")))</f>
        <v/>
      </c>
      <c r="AO12" s="148"/>
      <c r="AP12" s="146"/>
      <c r="AQ12" s="147" t="str">
        <f>IF(AP11="","",IF(AP11=AR11,"△",IF(AP11&gt;AR11,"○","●")))</f>
        <v/>
      </c>
      <c r="AR12" s="148"/>
      <c r="AS12" s="146"/>
      <c r="AT12" s="147" t="str">
        <f>IF(AS11="","",IF(AS11=AU11,"△",IF(AS11&gt;AU11,"○","●")))</f>
        <v/>
      </c>
      <c r="AU12" s="148"/>
      <c r="AV12" s="884"/>
      <c r="AW12" s="832"/>
      <c r="AX12" s="834"/>
      <c r="AY12" s="834"/>
      <c r="AZ12" s="834"/>
      <c r="BA12" s="834"/>
      <c r="BB12" s="834"/>
      <c r="BC12" s="837"/>
      <c r="BE12" s="839"/>
      <c r="BF12" s="841"/>
      <c r="BG12" s="841"/>
      <c r="BI12" s="854"/>
    </row>
    <row r="13" spans="1:63" ht="15" customHeight="1">
      <c r="A13" s="90" t="s">
        <v>72</v>
      </c>
      <c r="B13" s="848" t="s">
        <v>179</v>
      </c>
      <c r="C13" s="149" t="str">
        <f>IF(Q5="","",Q5)</f>
        <v/>
      </c>
      <c r="D13" s="150" t="s">
        <v>67</v>
      </c>
      <c r="E13" s="151" t="str">
        <f>IF(O5="","",O5)</f>
        <v/>
      </c>
      <c r="F13" s="149" t="str">
        <f>IF(Q7="","",Q7)</f>
        <v/>
      </c>
      <c r="G13" s="150" t="s">
        <v>67</v>
      </c>
      <c r="H13" s="151" t="str">
        <f>IF(O7="","",O7)</f>
        <v/>
      </c>
      <c r="I13" s="149" t="str">
        <f>IF(Q9="","",Q9)</f>
        <v/>
      </c>
      <c r="J13" s="150" t="s">
        <v>67</v>
      </c>
      <c r="K13" s="151" t="str">
        <f>IF(O9="","",O9)</f>
        <v/>
      </c>
      <c r="L13" s="158" t="str">
        <f>IF(Q11="","",Q11)</f>
        <v/>
      </c>
      <c r="M13" s="159" t="s">
        <v>67</v>
      </c>
      <c r="N13" s="160" t="str">
        <f>IF(O11="","",O11)</f>
        <v/>
      </c>
      <c r="O13" s="136"/>
      <c r="P13" s="152"/>
      <c r="Q13" s="153"/>
      <c r="R13" s="130"/>
      <c r="S13" s="131"/>
      <c r="T13" s="132"/>
      <c r="U13" s="133"/>
      <c r="V13" s="131"/>
      <c r="W13" s="134"/>
      <c r="X13" s="133"/>
      <c r="Y13" s="131"/>
      <c r="Z13" s="134"/>
      <c r="AA13" s="130"/>
      <c r="AB13" s="131"/>
      <c r="AC13" s="135"/>
      <c r="AD13" s="133"/>
      <c r="AE13" s="131"/>
      <c r="AF13" s="134"/>
      <c r="AG13" s="133"/>
      <c r="AH13" s="131"/>
      <c r="AI13" s="134"/>
      <c r="AJ13" s="133"/>
      <c r="AK13" s="131"/>
      <c r="AL13" s="134"/>
      <c r="AM13" s="136"/>
      <c r="AN13" s="137" t="s">
        <v>68</v>
      </c>
      <c r="AO13" s="153"/>
      <c r="AP13" s="136"/>
      <c r="AQ13" s="137" t="s">
        <v>68</v>
      </c>
      <c r="AR13" s="153"/>
      <c r="AS13" s="136"/>
      <c r="AT13" s="137" t="s">
        <v>68</v>
      </c>
      <c r="AU13" s="153"/>
      <c r="AV13" s="883">
        <f>RANK(BG13,BG$5:BG$28)</f>
        <v>1</v>
      </c>
      <c r="AW13" s="831">
        <f>AY13*3+BA13</f>
        <v>0</v>
      </c>
      <c r="AX13" s="833">
        <f>BB13-BC13</f>
        <v>0</v>
      </c>
      <c r="AY13" s="833">
        <f>COUNTIF($D14:$AU14,"○")</f>
        <v>0</v>
      </c>
      <c r="AZ13" s="833">
        <f>COUNTIF($D14:$AU14,"●")</f>
        <v>0</v>
      </c>
      <c r="BA13" s="833">
        <f>COUNTIF($D14:AR14,"△")</f>
        <v>0</v>
      </c>
      <c r="BB13" s="833">
        <f>SUM(C13,F13,I13,L13,O13,R13,U13,X13,AA13,AD13,AG13,AJ13,AM13,AP13,AS13)</f>
        <v>0</v>
      </c>
      <c r="BC13" s="836">
        <f>SUM(E13,H13,K13,N13,Q13,T13,W13,Z13,AC13,AF13,AI13,AL13,AO13,AR13,AU13)</f>
        <v>0</v>
      </c>
      <c r="BE13" s="838">
        <f>0.5+AX13/1000</f>
        <v>0.5</v>
      </c>
      <c r="BF13" s="840">
        <f>BB13/100000</f>
        <v>0</v>
      </c>
      <c r="BG13" s="840">
        <f>SUM(AW13,BE13,BF13)</f>
        <v>0.5</v>
      </c>
      <c r="BI13" s="853">
        <f>SUM(AY13:BA14)</f>
        <v>0</v>
      </c>
    </row>
    <row r="14" spans="1:63" ht="15" customHeight="1">
      <c r="B14" s="850"/>
      <c r="C14" s="155"/>
      <c r="D14" s="155" t="str">
        <f>IF(C13="","",IF(C13=E13,"△",IF(C13&gt;E13,"○","●")))</f>
        <v/>
      </c>
      <c r="E14" s="156"/>
      <c r="F14" s="155"/>
      <c r="G14" s="155" t="str">
        <f>IF(F13="","",IF(F13=H13,"△",IF(F13&gt;H13,"○","●")))</f>
        <v/>
      </c>
      <c r="H14" s="156"/>
      <c r="I14" s="155"/>
      <c r="J14" s="155" t="str">
        <f>IF(I13="","",IF(I13=K13,"△",IF(I13&gt;K13,"○","●")))</f>
        <v/>
      </c>
      <c r="K14" s="156"/>
      <c r="L14" s="161"/>
      <c r="M14" s="161" t="str">
        <f>IF(L13="","",IF(L13=N13,"△",IF(L13&gt;N13,"○","●")))</f>
        <v/>
      </c>
      <c r="N14" s="162"/>
      <c r="O14" s="146"/>
      <c r="P14" s="157"/>
      <c r="Q14" s="148"/>
      <c r="R14" s="141"/>
      <c r="S14" s="142" t="str">
        <f>IF(R13="","",IF(R13=T13,"△",IF(R13&gt;T13,"○","●")))</f>
        <v/>
      </c>
      <c r="T14" s="143"/>
      <c r="U14" s="141"/>
      <c r="V14" s="142" t="str">
        <f>IF(U13="","",IF(U13=W13,"△",IF(U13&gt;W13,"○","●")))</f>
        <v/>
      </c>
      <c r="W14" s="144"/>
      <c r="X14" s="141"/>
      <c r="Y14" s="142" t="str">
        <f>IF(X13="","",IF(X13=Z13,"△",IF(X13&gt;Z13,"○","●")))</f>
        <v/>
      </c>
      <c r="Z14" s="144"/>
      <c r="AA14" s="141"/>
      <c r="AB14" s="142" t="str">
        <f>IF(AA13="","",IF(AA13=AC13,"△",IF(AA13&gt;AC13,"○","●")))</f>
        <v/>
      </c>
      <c r="AC14" s="144"/>
      <c r="AD14" s="145"/>
      <c r="AE14" s="142" t="str">
        <f>IF(AD13="","",IF(AD13=AF13,"△",IF(AD13&gt;AF13,"○","●")))</f>
        <v/>
      </c>
      <c r="AF14" s="144"/>
      <c r="AG14" s="141"/>
      <c r="AH14" s="142" t="str">
        <f>IF(AG13="","",IF(AG13=AI13,"△",IF(AG13&gt;AI13,"○","●")))</f>
        <v/>
      </c>
      <c r="AI14" s="144"/>
      <c r="AJ14" s="141"/>
      <c r="AK14" s="142" t="str">
        <f>IF(AJ13="","",IF(AJ13=AL13,"△",IF(AJ13&gt;AL13,"○","●")))</f>
        <v/>
      </c>
      <c r="AL14" s="144"/>
      <c r="AM14" s="146"/>
      <c r="AN14" s="147" t="str">
        <f>IF(AM13="","",IF(AM13=AO13,"△",IF(AM13&gt;AO13,"○","●")))</f>
        <v/>
      </c>
      <c r="AO14" s="148"/>
      <c r="AP14" s="146"/>
      <c r="AQ14" s="147" t="str">
        <f>IF(AP13="","",IF(AP13=AR13,"△",IF(AP13&gt;AR13,"○","●")))</f>
        <v/>
      </c>
      <c r="AR14" s="148"/>
      <c r="AS14" s="146"/>
      <c r="AT14" s="147" t="str">
        <f>IF(AS13="","",IF(AS13=AU13,"△",IF(AS13&gt;AU13,"○","●")))</f>
        <v/>
      </c>
      <c r="AU14" s="148"/>
      <c r="AV14" s="884"/>
      <c r="AW14" s="832"/>
      <c r="AX14" s="834"/>
      <c r="AY14" s="834"/>
      <c r="AZ14" s="834"/>
      <c r="BA14" s="834"/>
      <c r="BB14" s="834"/>
      <c r="BC14" s="837"/>
      <c r="BE14" s="839"/>
      <c r="BF14" s="841"/>
      <c r="BG14" s="841"/>
      <c r="BI14" s="854"/>
    </row>
    <row r="15" spans="1:63" ht="15" customHeight="1">
      <c r="A15" s="90" t="s">
        <v>73</v>
      </c>
      <c r="B15" s="848" t="s">
        <v>182</v>
      </c>
      <c r="C15" s="149" t="str">
        <f>IF(T5="","",T5)</f>
        <v/>
      </c>
      <c r="D15" s="150" t="s">
        <v>67</v>
      </c>
      <c r="E15" s="151" t="str">
        <f>IF(R5="","",R5)</f>
        <v/>
      </c>
      <c r="F15" s="149" t="str">
        <f>IF(T7="","",T7)</f>
        <v/>
      </c>
      <c r="G15" s="150" t="s">
        <v>67</v>
      </c>
      <c r="H15" s="151" t="str">
        <f>IF(R7="","",R7)</f>
        <v/>
      </c>
      <c r="I15" s="149" t="str">
        <f>IF(T9="","",T9)</f>
        <v/>
      </c>
      <c r="J15" s="150" t="s">
        <v>67</v>
      </c>
      <c r="K15" s="151" t="str">
        <f>IF(R9="","",R9)</f>
        <v/>
      </c>
      <c r="L15" s="149" t="str">
        <f>IF(T11="","",T11)</f>
        <v/>
      </c>
      <c r="M15" s="150" t="s">
        <v>67</v>
      </c>
      <c r="N15" s="151" t="str">
        <f>IF(R11="","",R11)</f>
        <v/>
      </c>
      <c r="O15" s="149" t="str">
        <f>IF(T13="","",T13)</f>
        <v/>
      </c>
      <c r="P15" s="150" t="s">
        <v>67</v>
      </c>
      <c r="Q15" s="151" t="str">
        <f>IF(R13="","",R13)</f>
        <v/>
      </c>
      <c r="R15" s="136"/>
      <c r="S15" s="152"/>
      <c r="T15" s="153"/>
      <c r="U15" s="133"/>
      <c r="V15" s="131"/>
      <c r="W15" s="134"/>
      <c r="X15" s="133"/>
      <c r="Y15" s="131"/>
      <c r="Z15" s="134"/>
      <c r="AA15" s="130"/>
      <c r="AB15" s="131"/>
      <c r="AC15" s="135"/>
      <c r="AD15" s="133"/>
      <c r="AE15" s="131"/>
      <c r="AF15" s="134"/>
      <c r="AG15" s="133"/>
      <c r="AH15" s="131"/>
      <c r="AI15" s="134"/>
      <c r="AJ15" s="133"/>
      <c r="AK15" s="131"/>
      <c r="AL15" s="134"/>
      <c r="AM15" s="136"/>
      <c r="AN15" s="137" t="s">
        <v>68</v>
      </c>
      <c r="AO15" s="153"/>
      <c r="AP15" s="136"/>
      <c r="AQ15" s="137" t="s">
        <v>68</v>
      </c>
      <c r="AR15" s="153"/>
      <c r="AS15" s="136"/>
      <c r="AT15" s="137" t="s">
        <v>68</v>
      </c>
      <c r="AU15" s="153"/>
      <c r="AV15" s="883">
        <f>RANK(BG15,BG$5:BG$28)</f>
        <v>1</v>
      </c>
      <c r="AW15" s="831">
        <f>AY15*3+BA15</f>
        <v>0</v>
      </c>
      <c r="AX15" s="833">
        <f>BB15-BC15</f>
        <v>0</v>
      </c>
      <c r="AY15" s="833">
        <f>COUNTIF($D16:$AU16,"○")</f>
        <v>0</v>
      </c>
      <c r="AZ15" s="833">
        <f>COUNTIF($D16:$AU16,"●")</f>
        <v>0</v>
      </c>
      <c r="BA15" s="833">
        <f>COUNTIF($D16:AR16,"△")</f>
        <v>0</v>
      </c>
      <c r="BB15" s="833">
        <f>SUM(C15,F15,I15,L15,O15,R15,U15,X15,AA15,AD15,AG15,AJ15,AM15,AP15,AS15)</f>
        <v>0</v>
      </c>
      <c r="BC15" s="836">
        <f>SUM(E15,H15,K15,N15,Q15,T15,W15,Z15,AC15,AF15,AI15,AL15,AO15,AR15,AU15)</f>
        <v>0</v>
      </c>
      <c r="BD15" s="138"/>
      <c r="BE15" s="838">
        <f>0.5+AX15/1000</f>
        <v>0.5</v>
      </c>
      <c r="BF15" s="840">
        <f>BB15/100000</f>
        <v>0</v>
      </c>
      <c r="BG15" s="840">
        <f>SUM(AW15,BE15,BF15)</f>
        <v>0.5</v>
      </c>
      <c r="BI15" s="853">
        <f>SUM(AY15:BA16)</f>
        <v>0</v>
      </c>
    </row>
    <row r="16" spans="1:63" ht="15" customHeight="1">
      <c r="B16" s="850"/>
      <c r="C16" s="155"/>
      <c r="D16" s="155" t="str">
        <f>IF(C15="","",IF(C15=E15,"△",IF(C15&gt;E15,"○","●")))</f>
        <v/>
      </c>
      <c r="E16" s="156"/>
      <c r="F16" s="155"/>
      <c r="G16" s="155" t="str">
        <f>IF(F15="","",IF(F15=H15,"△",IF(F15&gt;H15,"○","●")))</f>
        <v/>
      </c>
      <c r="H16" s="156"/>
      <c r="I16" s="155"/>
      <c r="J16" s="155" t="str">
        <f>IF(I15="","",IF(I15=K15,"△",IF(I15&gt;K15,"○","●")))</f>
        <v/>
      </c>
      <c r="K16" s="156"/>
      <c r="L16" s="155"/>
      <c r="M16" s="155" t="str">
        <f>IF(L15="","",IF(L15=N15,"△",IF(L15&gt;N15,"○","●")))</f>
        <v/>
      </c>
      <c r="N16" s="156"/>
      <c r="O16" s="155"/>
      <c r="P16" s="155" t="str">
        <f>IF(O15="","",IF(O15=Q15,"△",IF(O15&gt;Q15,"○","●")))</f>
        <v/>
      </c>
      <c r="Q16" s="156"/>
      <c r="R16" s="146"/>
      <c r="S16" s="157"/>
      <c r="T16" s="148"/>
      <c r="U16" s="141"/>
      <c r="V16" s="142" t="str">
        <f>IF(U15="","",IF(U15=W15,"△",IF(U15&gt;W15,"○","●")))</f>
        <v/>
      </c>
      <c r="W16" s="144"/>
      <c r="X16" s="141"/>
      <c r="Y16" s="142" t="str">
        <f>IF(X15="","",IF(X15=Z15,"△",IF(X15&gt;Z15,"○","●")))</f>
        <v/>
      </c>
      <c r="Z16" s="144"/>
      <c r="AA16" s="141"/>
      <c r="AB16" s="142" t="str">
        <f>IF(AA15="","",IF(AA15=AC15,"△",IF(AA15&gt;AC15,"○","●")))</f>
        <v/>
      </c>
      <c r="AC16" s="144"/>
      <c r="AD16" s="145"/>
      <c r="AE16" s="142" t="str">
        <f>IF(AD15="","",IF(AD15=AF15,"△",IF(AD15&gt;AF15,"○","●")))</f>
        <v/>
      </c>
      <c r="AF16" s="144"/>
      <c r="AG16" s="141"/>
      <c r="AH16" s="142" t="str">
        <f>IF(AG15="","",IF(AG15=AI15,"△",IF(AG15&gt;AI15,"○","●")))</f>
        <v/>
      </c>
      <c r="AI16" s="144"/>
      <c r="AJ16" s="141"/>
      <c r="AK16" s="142" t="str">
        <f>IF(AJ15="","",IF(AJ15=AL15,"△",IF(AJ15&gt;AL15,"○","●")))</f>
        <v/>
      </c>
      <c r="AL16" s="144"/>
      <c r="AM16" s="146"/>
      <c r="AN16" s="147" t="str">
        <f>IF(AM15="","",IF(AM15=AO15,"△",IF(AM15&gt;AO15,"○","●")))</f>
        <v/>
      </c>
      <c r="AO16" s="148"/>
      <c r="AP16" s="146"/>
      <c r="AQ16" s="147" t="str">
        <f>IF(AP15="","",IF(AP15=AR15,"△",IF(AP15&gt;AR15,"○","●")))</f>
        <v/>
      </c>
      <c r="AR16" s="148"/>
      <c r="AS16" s="146"/>
      <c r="AT16" s="147" t="str">
        <f>IF(AS15="","",IF(AS15=AU15,"△",IF(AS15&gt;AU15,"○","●")))</f>
        <v/>
      </c>
      <c r="AU16" s="148"/>
      <c r="AV16" s="884"/>
      <c r="AW16" s="832"/>
      <c r="AX16" s="834"/>
      <c r="AY16" s="834"/>
      <c r="AZ16" s="834"/>
      <c r="BA16" s="834"/>
      <c r="BB16" s="834"/>
      <c r="BC16" s="837"/>
      <c r="BD16" s="138"/>
      <c r="BE16" s="839"/>
      <c r="BF16" s="841"/>
      <c r="BG16" s="841"/>
      <c r="BI16" s="854"/>
    </row>
    <row r="17" spans="1:62" ht="15" customHeight="1">
      <c r="A17" s="90" t="s">
        <v>74</v>
      </c>
      <c r="B17" s="848" t="s">
        <v>11</v>
      </c>
      <c r="C17" s="149" t="str">
        <f>IF(W5="","",W5)</f>
        <v/>
      </c>
      <c r="D17" s="150" t="s">
        <v>67</v>
      </c>
      <c r="E17" s="151" t="str">
        <f>IF(U5="","",U5)</f>
        <v/>
      </c>
      <c r="F17" s="149" t="str">
        <f>IF(W7="","",W7)</f>
        <v/>
      </c>
      <c r="G17" s="150" t="s">
        <v>67</v>
      </c>
      <c r="H17" s="151" t="str">
        <f>IF(U7="","",U7)</f>
        <v/>
      </c>
      <c r="I17" s="149" t="str">
        <f>IF(W9="","",W9)</f>
        <v/>
      </c>
      <c r="J17" s="150" t="s">
        <v>67</v>
      </c>
      <c r="K17" s="151" t="str">
        <f>IF(U9="","",U9)</f>
        <v/>
      </c>
      <c r="L17" s="149" t="str">
        <f>IF(W11="","",W11)</f>
        <v/>
      </c>
      <c r="M17" s="150" t="s">
        <v>67</v>
      </c>
      <c r="N17" s="151" t="str">
        <f>IF(U11="","",U11)</f>
        <v/>
      </c>
      <c r="O17" s="149" t="str">
        <f>IF(W13="","",W13)</f>
        <v/>
      </c>
      <c r="P17" s="150" t="s">
        <v>67</v>
      </c>
      <c r="Q17" s="151" t="str">
        <f>IF(U13="","",U13)</f>
        <v/>
      </c>
      <c r="R17" s="149" t="str">
        <f>IF(W15="","",W15)</f>
        <v/>
      </c>
      <c r="S17" s="150" t="s">
        <v>67</v>
      </c>
      <c r="T17" s="151" t="str">
        <f>IF(U15="","",U15)</f>
        <v/>
      </c>
      <c r="U17" s="136"/>
      <c r="V17" s="152"/>
      <c r="W17" s="153"/>
      <c r="X17" s="133"/>
      <c r="Y17" s="131"/>
      <c r="Z17" s="134"/>
      <c r="AA17" s="130"/>
      <c r="AB17" s="131"/>
      <c r="AC17" s="135"/>
      <c r="AD17" s="133"/>
      <c r="AE17" s="131"/>
      <c r="AF17" s="134"/>
      <c r="AG17" s="133"/>
      <c r="AH17" s="131"/>
      <c r="AI17" s="134"/>
      <c r="AJ17" s="133"/>
      <c r="AK17" s="131"/>
      <c r="AL17" s="134"/>
      <c r="AM17" s="136"/>
      <c r="AN17" s="137" t="s">
        <v>68</v>
      </c>
      <c r="AO17" s="153"/>
      <c r="AP17" s="136"/>
      <c r="AQ17" s="137" t="s">
        <v>68</v>
      </c>
      <c r="AR17" s="153"/>
      <c r="AS17" s="136"/>
      <c r="AT17" s="137" t="s">
        <v>68</v>
      </c>
      <c r="AU17" s="153"/>
      <c r="AV17" s="883">
        <f>RANK(BG17,BG$5:BG$28)</f>
        <v>1</v>
      </c>
      <c r="AW17" s="831">
        <f>AY17*3+BA17</f>
        <v>0</v>
      </c>
      <c r="AX17" s="833">
        <f>BB17-BC17</f>
        <v>0</v>
      </c>
      <c r="AY17" s="833">
        <f>COUNTIF($D18:$AU18,"○")</f>
        <v>0</v>
      </c>
      <c r="AZ17" s="833">
        <f>COUNTIF($D18:$AU18,"●")</f>
        <v>0</v>
      </c>
      <c r="BA17" s="833">
        <f>COUNTIF($D18:AR18,"△")</f>
        <v>0</v>
      </c>
      <c r="BB17" s="833">
        <f>SUM(C17,F17,I17,L17,O17,R17,U17,X17,AA17,AD17,AG17,AJ17,AM17,AP17,AS17)</f>
        <v>0</v>
      </c>
      <c r="BC17" s="836">
        <f>SUM(E17,H17,K17,N17,Q17,T17,W17,Z17,AC17,AF17,AI17,AL17,AO17,AR17,AU17)</f>
        <v>0</v>
      </c>
      <c r="BD17" s="138"/>
      <c r="BE17" s="838">
        <f>0.5+AX17/1000</f>
        <v>0.5</v>
      </c>
      <c r="BF17" s="840">
        <f>BB17/100000</f>
        <v>0</v>
      </c>
      <c r="BG17" s="840">
        <f>SUM(AW17,BE17,BF17)</f>
        <v>0.5</v>
      </c>
      <c r="BI17" s="853">
        <f>SUM(AY17:BA18)</f>
        <v>0</v>
      </c>
    </row>
    <row r="18" spans="1:62" ht="15" customHeight="1">
      <c r="B18" s="850"/>
      <c r="C18" s="155"/>
      <c r="D18" s="155" t="str">
        <f>IF(C17="","",IF(C17=E17,"△",IF(C17&gt;E17,"○","●")))</f>
        <v/>
      </c>
      <c r="E18" s="156"/>
      <c r="F18" s="155"/>
      <c r="G18" s="155" t="str">
        <f>IF(F17="","",IF(F17=H17,"△",IF(F17&gt;H17,"○","●")))</f>
        <v/>
      </c>
      <c r="H18" s="156"/>
      <c r="I18" s="155"/>
      <c r="J18" s="155" t="str">
        <f>IF(I17="","",IF(I17=K17,"△",IF(I17&gt;K17,"○","●")))</f>
        <v/>
      </c>
      <c r="K18" s="156"/>
      <c r="L18" s="155"/>
      <c r="M18" s="155" t="str">
        <f>IF(L17="","",IF(L17=N17,"△",IF(L17&gt;N17,"○","●")))</f>
        <v/>
      </c>
      <c r="N18" s="156"/>
      <c r="O18" s="155"/>
      <c r="P18" s="155" t="str">
        <f>IF(O17="","",IF(O17=Q17,"△",IF(O17&gt;Q17,"○","●")))</f>
        <v/>
      </c>
      <c r="Q18" s="156"/>
      <c r="R18" s="155"/>
      <c r="S18" s="155" t="str">
        <f>IF(R17="","",IF(R17=T17,"△",IF(R17&gt;T17,"○","●")))</f>
        <v/>
      </c>
      <c r="T18" s="156"/>
      <c r="U18" s="146"/>
      <c r="V18" s="157"/>
      <c r="W18" s="148"/>
      <c r="X18" s="141"/>
      <c r="Y18" s="142" t="str">
        <f>IF(X17="","",IF(X17=Z17,"△",IF(X17&gt;Z17,"○","●")))</f>
        <v/>
      </c>
      <c r="Z18" s="144"/>
      <c r="AA18" s="141"/>
      <c r="AB18" s="142" t="str">
        <f>IF(AA17="","",IF(AA17=AC17,"△",IF(AA17&gt;AC17,"○","●")))</f>
        <v/>
      </c>
      <c r="AC18" s="144"/>
      <c r="AD18" s="145"/>
      <c r="AE18" s="142" t="str">
        <f>IF(AD17="","",IF(AD17=AF17,"△",IF(AD17&gt;AF17,"○","●")))</f>
        <v/>
      </c>
      <c r="AF18" s="144"/>
      <c r="AG18" s="141"/>
      <c r="AH18" s="142" t="str">
        <f>IF(AG17="","",IF(AG17=AI17,"△",IF(AG17&gt;AI17,"○","●")))</f>
        <v/>
      </c>
      <c r="AI18" s="144"/>
      <c r="AJ18" s="141"/>
      <c r="AK18" s="142" t="str">
        <f>IF(AJ17="","",IF(AJ17=AL17,"△",IF(AJ17&gt;AL17,"○","●")))</f>
        <v/>
      </c>
      <c r="AL18" s="144"/>
      <c r="AM18" s="146"/>
      <c r="AN18" s="147" t="str">
        <f>IF(AM17="","",IF(AM17=AO17,"△",IF(AM17&gt;AO17,"○","●")))</f>
        <v/>
      </c>
      <c r="AO18" s="148"/>
      <c r="AP18" s="146"/>
      <c r="AQ18" s="147" t="str">
        <f>IF(AP17="","",IF(AP17=AR17,"△",IF(AP17&gt;AR17,"○","●")))</f>
        <v/>
      </c>
      <c r="AR18" s="148"/>
      <c r="AS18" s="146"/>
      <c r="AT18" s="147" t="str">
        <f>IF(AS17="","",IF(AS17=AU17,"△",IF(AS17&gt;AU17,"○","●")))</f>
        <v/>
      </c>
      <c r="AU18" s="148"/>
      <c r="AV18" s="884"/>
      <c r="AW18" s="832"/>
      <c r="AX18" s="834"/>
      <c r="AY18" s="834"/>
      <c r="AZ18" s="834"/>
      <c r="BA18" s="834"/>
      <c r="BB18" s="834"/>
      <c r="BC18" s="837"/>
      <c r="BE18" s="839"/>
      <c r="BF18" s="841"/>
      <c r="BG18" s="841"/>
      <c r="BI18" s="854"/>
    </row>
    <row r="19" spans="1:62" ht="15" customHeight="1">
      <c r="A19" s="90" t="s">
        <v>75</v>
      </c>
      <c r="B19" s="848" t="s">
        <v>98</v>
      </c>
      <c r="C19" s="149" t="str">
        <f>IF(Z5="","",Z5)</f>
        <v/>
      </c>
      <c r="D19" s="150" t="s">
        <v>67</v>
      </c>
      <c r="E19" s="151" t="str">
        <f>IF(X5="","",X5)</f>
        <v/>
      </c>
      <c r="F19" s="149" t="str">
        <f>IF(Z7="","",Z7)</f>
        <v/>
      </c>
      <c r="G19" s="150" t="s">
        <v>67</v>
      </c>
      <c r="H19" s="151" t="str">
        <f>IF(X7="","",X7)</f>
        <v/>
      </c>
      <c r="I19" s="149" t="str">
        <f>IF(Z9="","",Z9)</f>
        <v/>
      </c>
      <c r="J19" s="150" t="s">
        <v>67</v>
      </c>
      <c r="K19" s="151" t="str">
        <f>IF(X9="","",X9)</f>
        <v/>
      </c>
      <c r="L19" s="149" t="str">
        <f>IF(Z11="","",Z11)</f>
        <v/>
      </c>
      <c r="M19" s="150" t="s">
        <v>67</v>
      </c>
      <c r="N19" s="151" t="str">
        <f>IF(X11="","",X11)</f>
        <v/>
      </c>
      <c r="O19" s="149" t="str">
        <f>IF(Z13="","",Z13)</f>
        <v/>
      </c>
      <c r="P19" s="150" t="s">
        <v>67</v>
      </c>
      <c r="Q19" s="151" t="str">
        <f>IF(X13="","",X13)</f>
        <v/>
      </c>
      <c r="R19" s="149" t="str">
        <f>IF(Z15="","",Z15)</f>
        <v/>
      </c>
      <c r="S19" s="150" t="s">
        <v>67</v>
      </c>
      <c r="T19" s="151" t="str">
        <f>IF(X15="","",X15)</f>
        <v/>
      </c>
      <c r="U19" s="149" t="str">
        <f>IF(Z17="","",Z17)</f>
        <v/>
      </c>
      <c r="V19" s="150" t="s">
        <v>67</v>
      </c>
      <c r="W19" s="151" t="str">
        <f>IF(X17="","",X17)</f>
        <v/>
      </c>
      <c r="X19" s="136"/>
      <c r="Y19" s="152"/>
      <c r="Z19" s="153"/>
      <c r="AA19" s="130"/>
      <c r="AB19" s="131"/>
      <c r="AC19" s="135"/>
      <c r="AD19" s="133"/>
      <c r="AE19" s="131"/>
      <c r="AF19" s="134"/>
      <c r="AG19" s="133"/>
      <c r="AH19" s="131"/>
      <c r="AI19" s="134"/>
      <c r="AJ19" s="133"/>
      <c r="AK19" s="131"/>
      <c r="AL19" s="134"/>
      <c r="AM19" s="136"/>
      <c r="AN19" s="137" t="s">
        <v>68</v>
      </c>
      <c r="AO19" s="153"/>
      <c r="AP19" s="136"/>
      <c r="AQ19" s="137" t="s">
        <v>68</v>
      </c>
      <c r="AR19" s="153"/>
      <c r="AS19" s="136"/>
      <c r="AT19" s="137" t="s">
        <v>68</v>
      </c>
      <c r="AU19" s="153"/>
      <c r="AV19" s="883">
        <f>RANK(BG19,BG$5:BG$28)</f>
        <v>1</v>
      </c>
      <c r="AW19" s="831">
        <f>AY19*3+BA19</f>
        <v>0</v>
      </c>
      <c r="AX19" s="833">
        <f>BB19-BC19</f>
        <v>0</v>
      </c>
      <c r="AY19" s="833">
        <f>COUNTIF($D20:$AU20,"○")</f>
        <v>0</v>
      </c>
      <c r="AZ19" s="833">
        <f>COUNTIF($D20:$AU20,"●")</f>
        <v>0</v>
      </c>
      <c r="BA19" s="833">
        <f>COUNTIF($D20:AR20,"△")</f>
        <v>0</v>
      </c>
      <c r="BB19" s="833">
        <f>SUM(C19,F19,I19,L19,O19,R19,U19,X19,AA19,AD19,AG19,AJ19,AM19,AP19,AS19)</f>
        <v>0</v>
      </c>
      <c r="BC19" s="836">
        <f>SUM(E19,H19,K19,N19,Q19,T19,W19,Z19,AC19,AF19,AI19,AL19,AO19,AR19,AU19)</f>
        <v>0</v>
      </c>
      <c r="BE19" s="838">
        <f>0.5+AX19/1000</f>
        <v>0.5</v>
      </c>
      <c r="BF19" s="840">
        <f>BB19/100000</f>
        <v>0</v>
      </c>
      <c r="BG19" s="840">
        <f>SUM(AW19,BE19,BF19)</f>
        <v>0.5</v>
      </c>
      <c r="BI19" s="853">
        <f>SUM(AY19:BA20)</f>
        <v>0</v>
      </c>
    </row>
    <row r="20" spans="1:62" ht="15" customHeight="1">
      <c r="B20" s="850"/>
      <c r="C20" s="155"/>
      <c r="D20" s="155" t="str">
        <f>IF(C19="","",IF(C19=E19,"△",IF(C19&gt;E19,"○","●")))</f>
        <v/>
      </c>
      <c r="E20" s="156"/>
      <c r="F20" s="155"/>
      <c r="G20" s="155" t="str">
        <f>IF(F19="","",IF(F19=H19,"△",IF(F19&gt;H19,"○","●")))</f>
        <v/>
      </c>
      <c r="H20" s="156"/>
      <c r="I20" s="155"/>
      <c r="J20" s="155" t="str">
        <f>IF(I19="","",IF(I19=K19,"△",IF(I19&gt;K19,"○","●")))</f>
        <v/>
      </c>
      <c r="K20" s="156"/>
      <c r="L20" s="155"/>
      <c r="M20" s="155" t="str">
        <f>IF(L19="","",IF(L19=N19,"△",IF(L19&gt;N19,"○","●")))</f>
        <v/>
      </c>
      <c r="N20" s="156"/>
      <c r="O20" s="155"/>
      <c r="P20" s="155" t="str">
        <f>IF(O19="","",IF(O19=Q19,"△",IF(O19&gt;Q19,"○","●")))</f>
        <v/>
      </c>
      <c r="Q20" s="156"/>
      <c r="R20" s="155"/>
      <c r="S20" s="155" t="str">
        <f>IF(R19="","",IF(R19=T19,"△",IF(R19&gt;T19,"○","●")))</f>
        <v/>
      </c>
      <c r="T20" s="156"/>
      <c r="U20" s="155"/>
      <c r="V20" s="155" t="str">
        <f>IF(U19="","",IF(U19=W19,"△",IF(U19&gt;W19,"○","●")))</f>
        <v/>
      </c>
      <c r="W20" s="156"/>
      <c r="X20" s="146"/>
      <c r="Y20" s="157"/>
      <c r="Z20" s="148"/>
      <c r="AA20" s="141"/>
      <c r="AB20" s="142" t="str">
        <f>IF(AA19="","",IF(AA19=AC19,"△",IF(AA19&gt;AC19,"○","●")))</f>
        <v/>
      </c>
      <c r="AC20" s="144"/>
      <c r="AD20" s="145"/>
      <c r="AE20" s="142" t="str">
        <f>IF(AD19="","",IF(AD19=AF19,"△",IF(AD19&gt;AF19,"○","●")))</f>
        <v/>
      </c>
      <c r="AF20" s="144"/>
      <c r="AG20" s="141"/>
      <c r="AH20" s="142" t="str">
        <f>IF(AG19="","",IF(AG19=AI19,"△",IF(AG19&gt;AI19,"○","●")))</f>
        <v/>
      </c>
      <c r="AI20" s="144"/>
      <c r="AJ20" s="141"/>
      <c r="AK20" s="142" t="str">
        <f>IF(AJ19="","",IF(AJ19=AL19,"△",IF(AJ19&gt;AL19,"○","●")))</f>
        <v/>
      </c>
      <c r="AL20" s="144"/>
      <c r="AM20" s="146"/>
      <c r="AN20" s="147" t="str">
        <f>IF(AM19="","",IF(AM19=AO19,"△",IF(AM19&gt;AO19,"○","●")))</f>
        <v/>
      </c>
      <c r="AO20" s="148"/>
      <c r="AP20" s="146"/>
      <c r="AQ20" s="147" t="str">
        <f>IF(AP19="","",IF(AP19=AR19,"△",IF(AP19&gt;AR19,"○","●")))</f>
        <v/>
      </c>
      <c r="AR20" s="148"/>
      <c r="AS20" s="146"/>
      <c r="AT20" s="147" t="str">
        <f>IF(AS19="","",IF(AS19=AU19,"△",IF(AS19&gt;AU19,"○","●")))</f>
        <v/>
      </c>
      <c r="AU20" s="148"/>
      <c r="AV20" s="884"/>
      <c r="AW20" s="832"/>
      <c r="AX20" s="834"/>
      <c r="AY20" s="834"/>
      <c r="AZ20" s="834"/>
      <c r="BA20" s="834"/>
      <c r="BB20" s="834"/>
      <c r="BC20" s="837"/>
      <c r="BE20" s="839"/>
      <c r="BF20" s="841"/>
      <c r="BG20" s="841"/>
      <c r="BI20" s="854"/>
      <c r="BJ20" s="91"/>
    </row>
    <row r="21" spans="1:62" ht="15" customHeight="1">
      <c r="A21" s="90" t="s">
        <v>76</v>
      </c>
      <c r="B21" s="848" t="s">
        <v>185</v>
      </c>
      <c r="C21" s="149" t="str">
        <f>IF(AC5="","",AC5)</f>
        <v/>
      </c>
      <c r="D21" s="150" t="s">
        <v>67</v>
      </c>
      <c r="E21" s="151" t="str">
        <f>IF(AA5="","",AA5)</f>
        <v/>
      </c>
      <c r="F21" s="149" t="str">
        <f>IF(AC7="","",AC7)</f>
        <v/>
      </c>
      <c r="G21" s="150" t="s">
        <v>67</v>
      </c>
      <c r="H21" s="151" t="str">
        <f>IF(AA7="","",AA7)</f>
        <v/>
      </c>
      <c r="I21" s="149" t="str">
        <f>IF(AC9="","",AC9)</f>
        <v/>
      </c>
      <c r="J21" s="150" t="s">
        <v>67</v>
      </c>
      <c r="K21" s="151" t="str">
        <f>IF(AA9="","",AA9)</f>
        <v/>
      </c>
      <c r="L21" s="149" t="str">
        <f>IF(AC11="","",AC11)</f>
        <v/>
      </c>
      <c r="M21" s="150" t="s">
        <v>67</v>
      </c>
      <c r="N21" s="151" t="str">
        <f>IF(AA11="","",AA11)</f>
        <v/>
      </c>
      <c r="O21" s="149" t="str">
        <f>IF(AC13="","",AC13)</f>
        <v/>
      </c>
      <c r="P21" s="150" t="s">
        <v>67</v>
      </c>
      <c r="Q21" s="151" t="str">
        <f>IF(AA13="","",AA13)</f>
        <v/>
      </c>
      <c r="R21" s="149" t="str">
        <f>IF(AC15="","",AC15)</f>
        <v/>
      </c>
      <c r="S21" s="150" t="s">
        <v>67</v>
      </c>
      <c r="T21" s="151" t="str">
        <f>IF(AA15="","",AA15)</f>
        <v/>
      </c>
      <c r="U21" s="149" t="str">
        <f>IF(AC17="","",AC17)</f>
        <v/>
      </c>
      <c r="V21" s="150" t="s">
        <v>67</v>
      </c>
      <c r="W21" s="151" t="str">
        <f>IF(AA17="","",AA17)</f>
        <v/>
      </c>
      <c r="X21" s="149" t="str">
        <f>IF(AC19="","",AC19)</f>
        <v/>
      </c>
      <c r="Y21" s="150" t="s">
        <v>67</v>
      </c>
      <c r="Z21" s="151" t="str">
        <f>IF(AA19="","",AA19)</f>
        <v/>
      </c>
      <c r="AA21" s="136"/>
      <c r="AB21" s="152"/>
      <c r="AC21" s="153"/>
      <c r="AD21" s="133"/>
      <c r="AE21" s="131"/>
      <c r="AF21" s="134"/>
      <c r="AG21" s="133"/>
      <c r="AH21" s="131"/>
      <c r="AI21" s="134"/>
      <c r="AJ21" s="133"/>
      <c r="AK21" s="131"/>
      <c r="AL21" s="134"/>
      <c r="AM21" s="136"/>
      <c r="AN21" s="137" t="s">
        <v>68</v>
      </c>
      <c r="AO21" s="153"/>
      <c r="AP21" s="136"/>
      <c r="AQ21" s="137" t="s">
        <v>68</v>
      </c>
      <c r="AR21" s="153"/>
      <c r="AS21" s="136"/>
      <c r="AT21" s="137" t="s">
        <v>68</v>
      </c>
      <c r="AU21" s="153"/>
      <c r="AV21" s="883">
        <f>RANK(BG21,BG$5:BG$28)</f>
        <v>1</v>
      </c>
      <c r="AW21" s="831">
        <f>AY21*3+BA21</f>
        <v>0</v>
      </c>
      <c r="AX21" s="833">
        <f>BB21-BC21</f>
        <v>0</v>
      </c>
      <c r="AY21" s="833">
        <f>COUNTIF($D22:$AU22,"○")</f>
        <v>0</v>
      </c>
      <c r="AZ21" s="833">
        <f>COUNTIF($D22:$AU22,"●")</f>
        <v>0</v>
      </c>
      <c r="BA21" s="833">
        <f>COUNTIF($D22:AR22,"△")</f>
        <v>0</v>
      </c>
      <c r="BB21" s="833">
        <f>SUM(C21,F21,I21,L21,O21,R21,U21,X21,AA21,AD21,AG21,AJ21,AM21,AP21,AS21)</f>
        <v>0</v>
      </c>
      <c r="BC21" s="836">
        <f>SUM(E21,H21,K21,N21,Q21,T21,W21,Z21,AC21,AF21,AI21,AL21,AO21,AR21,AU21)</f>
        <v>0</v>
      </c>
      <c r="BE21" s="838">
        <f>0.5+AX21/1000</f>
        <v>0.5</v>
      </c>
      <c r="BF21" s="840">
        <f>BB21/100000</f>
        <v>0</v>
      </c>
      <c r="BG21" s="840">
        <f>SUM(AW21,BE21,BF21)</f>
        <v>0.5</v>
      </c>
      <c r="BI21" s="853">
        <f>SUM(AY21:BA22)</f>
        <v>0</v>
      </c>
      <c r="BJ21" s="91"/>
    </row>
    <row r="22" spans="1:62" ht="15" customHeight="1">
      <c r="B22" s="850"/>
      <c r="C22" s="155"/>
      <c r="D22" s="155" t="str">
        <f>IF(C21="","",IF(C21=E21,"△",IF(C21&gt;E21,"○","●")))</f>
        <v/>
      </c>
      <c r="E22" s="156"/>
      <c r="F22" s="155"/>
      <c r="G22" s="155" t="str">
        <f>IF(F21="","",IF(F21=H21,"△",IF(F21&gt;H21,"○","●")))</f>
        <v/>
      </c>
      <c r="H22" s="156"/>
      <c r="I22" s="155"/>
      <c r="J22" s="155" t="str">
        <f>IF(I21="","",IF(I21=K21,"△",IF(I21&gt;K21,"○","●")))</f>
        <v/>
      </c>
      <c r="K22" s="156"/>
      <c r="L22" s="155"/>
      <c r="M22" s="155" t="str">
        <f>IF(L21="","",IF(L21=N21,"△",IF(L21&gt;N21,"○","●")))</f>
        <v/>
      </c>
      <c r="N22" s="156"/>
      <c r="O22" s="155"/>
      <c r="P22" s="155" t="str">
        <f>IF(O21="","",IF(O21=Q21,"△",IF(O21&gt;Q21,"○","●")))</f>
        <v/>
      </c>
      <c r="Q22" s="156"/>
      <c r="R22" s="155"/>
      <c r="S22" s="155" t="str">
        <f>IF(R21="","",IF(R21=T21,"△",IF(R21&gt;T21,"○","●")))</f>
        <v/>
      </c>
      <c r="T22" s="156"/>
      <c r="U22" s="155"/>
      <c r="V22" s="155" t="str">
        <f>IF(U21="","",IF(U21=W21,"△",IF(U21&gt;W21,"○","●")))</f>
        <v/>
      </c>
      <c r="W22" s="156"/>
      <c r="X22" s="155"/>
      <c r="Y22" s="155" t="str">
        <f>IF(X21="","",IF(X21=Z21,"△",IF(X21&gt;Z21,"○","●")))</f>
        <v/>
      </c>
      <c r="Z22" s="156"/>
      <c r="AA22" s="146"/>
      <c r="AB22" s="157"/>
      <c r="AC22" s="148"/>
      <c r="AD22" s="141"/>
      <c r="AE22" s="142" t="str">
        <f>IF(AD21="","",IF(AD21=AF21,"△",IF(AD21&gt;AF21,"○","●")))</f>
        <v/>
      </c>
      <c r="AF22" s="144"/>
      <c r="AG22" s="141"/>
      <c r="AH22" s="142" t="str">
        <f>IF(AG21="","",IF(AG21=AI21,"△",IF(AG21&gt;AI21,"○","●")))</f>
        <v/>
      </c>
      <c r="AI22" s="144"/>
      <c r="AJ22" s="141"/>
      <c r="AK22" s="142" t="str">
        <f>IF(AJ21="","",IF(AJ21=AL21,"△",IF(AJ21&gt;AL21,"○","●")))</f>
        <v/>
      </c>
      <c r="AL22" s="144"/>
      <c r="AM22" s="146"/>
      <c r="AN22" s="147" t="str">
        <f>IF(AM21="","",IF(AM21=AO21,"△",IF(AM21&gt;AO21,"○","●")))</f>
        <v/>
      </c>
      <c r="AO22" s="148"/>
      <c r="AP22" s="146"/>
      <c r="AQ22" s="147" t="str">
        <f>IF(AP21="","",IF(AP21=AR21,"△",IF(AP21&gt;AR21,"○","●")))</f>
        <v/>
      </c>
      <c r="AR22" s="148"/>
      <c r="AS22" s="146"/>
      <c r="AT22" s="147" t="str">
        <f>IF(AS21="","",IF(AS21=AU21,"△",IF(AS21&gt;AU21,"○","●")))</f>
        <v/>
      </c>
      <c r="AU22" s="148"/>
      <c r="AV22" s="884"/>
      <c r="AW22" s="832"/>
      <c r="AX22" s="834"/>
      <c r="AY22" s="834"/>
      <c r="AZ22" s="834"/>
      <c r="BA22" s="834"/>
      <c r="BB22" s="834"/>
      <c r="BC22" s="837"/>
      <c r="BE22" s="839"/>
      <c r="BF22" s="841"/>
      <c r="BG22" s="841"/>
      <c r="BI22" s="854"/>
    </row>
    <row r="23" spans="1:62" ht="15" customHeight="1">
      <c r="A23" s="90" t="s">
        <v>77</v>
      </c>
      <c r="B23" s="848" t="s">
        <v>183</v>
      </c>
      <c r="C23" s="163" t="str">
        <f>IF(AF5="","",AF5)</f>
        <v/>
      </c>
      <c r="D23" s="164" t="s">
        <v>67</v>
      </c>
      <c r="E23" s="165" t="str">
        <f>IF(AD5="","",AD5)</f>
        <v/>
      </c>
      <c r="F23" s="163" t="str">
        <f>IF(AF7="","",AF7)</f>
        <v/>
      </c>
      <c r="G23" s="164" t="s">
        <v>67</v>
      </c>
      <c r="H23" s="151" t="str">
        <f>IF(AD7="","",AD7)</f>
        <v/>
      </c>
      <c r="I23" s="163" t="str">
        <f>IF(AF9="","",AF9)</f>
        <v/>
      </c>
      <c r="J23" s="164" t="s">
        <v>67</v>
      </c>
      <c r="K23" s="165" t="str">
        <f>IF(AD9="","",AD9)</f>
        <v/>
      </c>
      <c r="L23" s="163" t="str">
        <f>IF(AF11="","",AF11)</f>
        <v/>
      </c>
      <c r="M23" s="164" t="s">
        <v>67</v>
      </c>
      <c r="N23" s="165" t="str">
        <f>IF(AD11="","",AD11)</f>
        <v/>
      </c>
      <c r="O23" s="163" t="str">
        <f>IF(AF13="","",AF13)</f>
        <v/>
      </c>
      <c r="P23" s="164" t="s">
        <v>67</v>
      </c>
      <c r="Q23" s="165" t="str">
        <f>IF(AD13="","",AD13)</f>
        <v/>
      </c>
      <c r="R23" s="163" t="str">
        <f>IF(AF15="","",AF15)</f>
        <v/>
      </c>
      <c r="S23" s="164" t="s">
        <v>67</v>
      </c>
      <c r="T23" s="165" t="str">
        <f>IF(AD15="","",AD15)</f>
        <v/>
      </c>
      <c r="U23" s="163" t="str">
        <f>IF(AF17="","",AF17)</f>
        <v/>
      </c>
      <c r="V23" s="164" t="s">
        <v>67</v>
      </c>
      <c r="W23" s="165" t="str">
        <f>IF(AD17="","",AD17)</f>
        <v/>
      </c>
      <c r="X23" s="163" t="str">
        <f>IF(AF19="","",AF19)</f>
        <v/>
      </c>
      <c r="Y23" s="164" t="s">
        <v>67</v>
      </c>
      <c r="Z23" s="165" t="str">
        <f>IF(AD19="","",AD19)</f>
        <v/>
      </c>
      <c r="AA23" s="163" t="str">
        <f>IF(AF21="","",AF21)</f>
        <v/>
      </c>
      <c r="AB23" s="164" t="s">
        <v>67</v>
      </c>
      <c r="AC23" s="165" t="str">
        <f>IF(AD21="","",AD21)</f>
        <v/>
      </c>
      <c r="AD23" s="166"/>
      <c r="AE23" s="167"/>
      <c r="AF23" s="168"/>
      <c r="AG23" s="133"/>
      <c r="AH23" s="169"/>
      <c r="AI23" s="134"/>
      <c r="AJ23" s="133"/>
      <c r="AK23" s="169"/>
      <c r="AL23" s="134"/>
      <c r="AM23" s="136"/>
      <c r="AN23" s="191" t="s">
        <v>68</v>
      </c>
      <c r="AO23" s="153"/>
      <c r="AP23" s="136"/>
      <c r="AQ23" s="191" t="s">
        <v>68</v>
      </c>
      <c r="AR23" s="153"/>
      <c r="AS23" s="136"/>
      <c r="AT23" s="191" t="s">
        <v>68</v>
      </c>
      <c r="AU23" s="153"/>
      <c r="AV23" s="883">
        <f>RANK(BG23,BG$5:BG$28)</f>
        <v>1</v>
      </c>
      <c r="AW23" s="831">
        <f>AY23*3+BA23</f>
        <v>0</v>
      </c>
      <c r="AX23" s="833">
        <f>BB23-BC23</f>
        <v>0</v>
      </c>
      <c r="AY23" s="833">
        <f>COUNTIF($D24:$AU24,"○")</f>
        <v>0</v>
      </c>
      <c r="AZ23" s="833">
        <f>COUNTIF($D24:$AU24,"●")</f>
        <v>0</v>
      </c>
      <c r="BA23" s="833">
        <f>COUNTIF($D24:AR24,"△")</f>
        <v>0</v>
      </c>
      <c r="BB23" s="833">
        <f>SUM(C23,F23,I23,L23,O23,R23,U23,X23,AA23,AD23,AG23,AJ23,AM23,AP23,AS23)</f>
        <v>0</v>
      </c>
      <c r="BC23" s="836">
        <f>SUM(E23,H23,K23,N23,Q23,T23,W23,Z23,AC23,AF23,AI23,AL23,AO23,AR23,AU23)</f>
        <v>0</v>
      </c>
      <c r="BE23" s="838">
        <f>0.5+AX23/1000</f>
        <v>0.5</v>
      </c>
      <c r="BF23" s="840">
        <f>BB23/100000</f>
        <v>0</v>
      </c>
      <c r="BG23" s="840">
        <f>SUM(AW23,BE23,BF23)</f>
        <v>0.5</v>
      </c>
      <c r="BI23" s="853">
        <f>SUM(AY23:BA24)</f>
        <v>0</v>
      </c>
    </row>
    <row r="24" spans="1:62" ht="15" customHeight="1">
      <c r="B24" s="850"/>
      <c r="C24" s="155"/>
      <c r="D24" s="155" t="str">
        <f>IF(C23="","",IF(C23=E23,"△",IF(C23&gt;E23,"○","●")))</f>
        <v/>
      </c>
      <c r="E24" s="156"/>
      <c r="F24" s="155"/>
      <c r="G24" s="155" t="str">
        <f>IF(F23="","",IF(F23=H23,"△",IF(F23&gt;H23,"○","●")))</f>
        <v/>
      </c>
      <c r="H24" s="156"/>
      <c r="I24" s="155"/>
      <c r="J24" s="155" t="str">
        <f>IF(I23="","",IF(I23=K23,"△",IF(I23&gt;K23,"○","●")))</f>
        <v/>
      </c>
      <c r="K24" s="156"/>
      <c r="L24" s="155"/>
      <c r="M24" s="155" t="str">
        <f>IF(L23="","",IF(L23=N23,"△",IF(L23&gt;N23,"○","●")))</f>
        <v/>
      </c>
      <c r="N24" s="156"/>
      <c r="O24" s="155"/>
      <c r="P24" s="155" t="str">
        <f>IF(O23="","",IF(O23=Q23,"△",IF(O23&gt;Q23,"○","●")))</f>
        <v/>
      </c>
      <c r="Q24" s="156"/>
      <c r="R24" s="155"/>
      <c r="S24" s="155" t="str">
        <f>IF(R23="","",IF(R23=T23,"△",IF(R23&gt;T23,"○","●")))</f>
        <v/>
      </c>
      <c r="T24" s="156"/>
      <c r="U24" s="155"/>
      <c r="V24" s="155" t="str">
        <f>IF(U23="","",IF(U23=W23,"△",IF(U23&gt;W23,"○","●")))</f>
        <v/>
      </c>
      <c r="W24" s="156"/>
      <c r="X24" s="155"/>
      <c r="Y24" s="155" t="str">
        <f>IF(X23="","",IF(X23=Z23,"△",IF(X23&gt;Z23,"○","●")))</f>
        <v/>
      </c>
      <c r="Z24" s="156"/>
      <c r="AA24" s="155"/>
      <c r="AB24" s="155" t="str">
        <f>IF(AA23="","",IF(AA23=AC23,"△",IF(AA23&gt;AC23,"○","●")))</f>
        <v/>
      </c>
      <c r="AC24" s="156"/>
      <c r="AD24" s="139"/>
      <c r="AE24" s="139"/>
      <c r="AF24" s="140"/>
      <c r="AG24" s="141"/>
      <c r="AH24" s="142" t="str">
        <f>IF(AG23="","",IF(AG23=AI23,"△",IF(AG23&gt;AI23,"○","●")))</f>
        <v/>
      </c>
      <c r="AI24" s="144"/>
      <c r="AJ24" s="141"/>
      <c r="AK24" s="142" t="str">
        <f>IF(AJ23="","",IF(AJ23=AL23,"△",IF(AJ23&gt;AL23,"○","●")))</f>
        <v/>
      </c>
      <c r="AL24" s="144"/>
      <c r="AM24" s="146"/>
      <c r="AN24" s="147" t="str">
        <f>IF(AM23="","",IF(AM23=AO23,"△",IF(AM23&gt;AO23,"○","●")))</f>
        <v/>
      </c>
      <c r="AO24" s="148"/>
      <c r="AP24" s="146"/>
      <c r="AQ24" s="147" t="str">
        <f>IF(AP23="","",IF(AP23=AR23,"△",IF(AP23&gt;AR23,"○","●")))</f>
        <v/>
      </c>
      <c r="AR24" s="148"/>
      <c r="AS24" s="146"/>
      <c r="AT24" s="147" t="str">
        <f>IF(AS23="","",IF(AS23=AU23,"△",IF(AS23&gt;AU23,"○","●")))</f>
        <v/>
      </c>
      <c r="AU24" s="148"/>
      <c r="AV24" s="884"/>
      <c r="AW24" s="832"/>
      <c r="AX24" s="834"/>
      <c r="AY24" s="834"/>
      <c r="AZ24" s="834"/>
      <c r="BA24" s="834"/>
      <c r="BB24" s="834"/>
      <c r="BC24" s="837"/>
      <c r="BE24" s="839"/>
      <c r="BF24" s="841"/>
      <c r="BG24" s="841"/>
      <c r="BI24" s="854"/>
      <c r="BJ24" s="91"/>
    </row>
    <row r="25" spans="1:62" ht="15" customHeight="1">
      <c r="A25" s="90" t="s">
        <v>78</v>
      </c>
      <c r="B25" s="848" t="s">
        <v>333</v>
      </c>
      <c r="C25" s="149" t="str">
        <f>IF(AI5="","",AI5)</f>
        <v/>
      </c>
      <c r="D25" s="150" t="s">
        <v>67</v>
      </c>
      <c r="E25" s="151" t="str">
        <f>IF(AG5="","",AG5)</f>
        <v/>
      </c>
      <c r="F25" s="149" t="str">
        <f>IF(AI7="","",AI7)</f>
        <v/>
      </c>
      <c r="G25" s="150" t="s">
        <v>68</v>
      </c>
      <c r="H25" s="151" t="str">
        <f>IF(AG7="","",AG7)</f>
        <v/>
      </c>
      <c r="I25" s="149" t="str">
        <f>IF(AI9="","",AI9)</f>
        <v/>
      </c>
      <c r="J25" s="150" t="s">
        <v>68</v>
      </c>
      <c r="K25" s="151" t="str">
        <f>IF(AG9="","",AG9)</f>
        <v/>
      </c>
      <c r="L25" s="149" t="str">
        <f>IF(AI11="","",AI11)</f>
        <v/>
      </c>
      <c r="M25" s="150" t="s">
        <v>68</v>
      </c>
      <c r="N25" s="151" t="str">
        <f>IF(AG11="","",AG11)</f>
        <v/>
      </c>
      <c r="O25" s="149" t="str">
        <f>IF(AI13="","",AI13)</f>
        <v/>
      </c>
      <c r="P25" s="150" t="s">
        <v>68</v>
      </c>
      <c r="Q25" s="151" t="str">
        <f>IF(AG13="","",AG13)</f>
        <v/>
      </c>
      <c r="R25" s="149" t="str">
        <f>IF(AI15="","",AI15)</f>
        <v/>
      </c>
      <c r="S25" s="150" t="s">
        <v>68</v>
      </c>
      <c r="T25" s="151" t="str">
        <f>IF(AG15="","",AG15)</f>
        <v/>
      </c>
      <c r="U25" s="149" t="str">
        <f>IF(AI17="","",AI17)</f>
        <v/>
      </c>
      <c r="V25" s="150" t="s">
        <v>68</v>
      </c>
      <c r="W25" s="151" t="str">
        <f>IF(AG17="","",AG17)</f>
        <v/>
      </c>
      <c r="X25" s="149" t="str">
        <f>IF(AI19="","",AI19)</f>
        <v/>
      </c>
      <c r="Y25" s="150" t="s">
        <v>68</v>
      </c>
      <c r="Z25" s="151" t="str">
        <f>IF(AG19="","",AG19)</f>
        <v/>
      </c>
      <c r="AA25" s="149" t="str">
        <f>IF(AI21="","",AI21)</f>
        <v/>
      </c>
      <c r="AB25" s="150" t="s">
        <v>68</v>
      </c>
      <c r="AC25" s="151" t="str">
        <f>IF(AG21="","",AG21)</f>
        <v/>
      </c>
      <c r="AD25" s="149" t="str">
        <f>IF(AI23="","",AI23)</f>
        <v/>
      </c>
      <c r="AE25" s="150" t="s">
        <v>68</v>
      </c>
      <c r="AF25" s="151" t="str">
        <f>IF(AG23="","",AG23)</f>
        <v/>
      </c>
      <c r="AG25" s="166"/>
      <c r="AH25" s="167"/>
      <c r="AI25" s="168"/>
      <c r="AJ25" s="130"/>
      <c r="AK25" s="131"/>
      <c r="AL25" s="135"/>
      <c r="AM25" s="170"/>
      <c r="AN25" s="137" t="s">
        <v>68</v>
      </c>
      <c r="AO25" s="171"/>
      <c r="AP25" s="170"/>
      <c r="AQ25" s="137" t="s">
        <v>68</v>
      </c>
      <c r="AR25" s="171"/>
      <c r="AS25" s="170"/>
      <c r="AT25" s="137" t="s">
        <v>68</v>
      </c>
      <c r="AU25" s="171"/>
      <c r="AV25" s="883">
        <f>RANK(BG25,BG$5:BG$28)</f>
        <v>1</v>
      </c>
      <c r="AW25" s="831">
        <f>AY25*3+BA25</f>
        <v>0</v>
      </c>
      <c r="AX25" s="833">
        <f>BB25-BC25</f>
        <v>0</v>
      </c>
      <c r="AY25" s="833">
        <f>COUNTIF($D26:$AU26,"○")</f>
        <v>0</v>
      </c>
      <c r="AZ25" s="833">
        <f>COUNTIF($D26:$AU26,"●")</f>
        <v>0</v>
      </c>
      <c r="BA25" s="833">
        <f>COUNTIF($D26:AR26,"△")</f>
        <v>0</v>
      </c>
      <c r="BB25" s="833">
        <f>SUM(C25,F25,I25,L25,O25,R25,U25,X25,AA25,AD25,AG25,AJ25,AM25,AP25,AS25)</f>
        <v>0</v>
      </c>
      <c r="BC25" s="836">
        <f>SUM(E25,H25,K25,N25,Q25,T25,W25,Z25,AC25,AF25,AI25,AL25,AO25,AR25,AU25)</f>
        <v>0</v>
      </c>
      <c r="BE25" s="838">
        <f>0.5+AX25/1000</f>
        <v>0.5</v>
      </c>
      <c r="BF25" s="840">
        <f>BB25/100000</f>
        <v>0</v>
      </c>
      <c r="BG25" s="840">
        <f>SUM(AW25,BE25,BF25)</f>
        <v>0.5</v>
      </c>
      <c r="BI25" s="853">
        <f>SUM(AY25:BA26)</f>
        <v>0</v>
      </c>
    </row>
    <row r="26" spans="1:62" ht="15" customHeight="1">
      <c r="B26" s="850"/>
      <c r="C26" s="155"/>
      <c r="D26" s="155" t="str">
        <f>IF(C25="","",IF(C25=E25,"△",IF(C25&gt;E25,"○","●")))</f>
        <v/>
      </c>
      <c r="E26" s="156"/>
      <c r="F26" s="155"/>
      <c r="G26" s="155" t="str">
        <f>IF(F25="","",IF(F25=H25,"△",IF(F25&gt;H25,"○","●")))</f>
        <v/>
      </c>
      <c r="H26" s="156"/>
      <c r="I26" s="155"/>
      <c r="J26" s="155" t="str">
        <f>IF(I25="","",IF(I25=K25,"△",IF(I25&gt;K25,"○","●")))</f>
        <v/>
      </c>
      <c r="K26" s="156"/>
      <c r="L26" s="155"/>
      <c r="M26" s="155" t="str">
        <f>IF(L25="","",IF(L25=N25,"△",IF(L25&gt;N25,"○","●")))</f>
        <v/>
      </c>
      <c r="N26" s="156"/>
      <c r="O26" s="155"/>
      <c r="P26" s="155" t="str">
        <f>IF(O25="","",IF(O25=Q25,"△",IF(O25&gt;Q25,"○","●")))</f>
        <v/>
      </c>
      <c r="Q26" s="156"/>
      <c r="R26" s="155"/>
      <c r="S26" s="155" t="str">
        <f>IF(R25="","",IF(R25=T25,"△",IF(R25&gt;T25,"○","●")))</f>
        <v/>
      </c>
      <c r="T26" s="156"/>
      <c r="U26" s="155"/>
      <c r="V26" s="155" t="str">
        <f>IF(U25="","",IF(U25=W25,"△",IF(U25&gt;W25,"○","●")))</f>
        <v/>
      </c>
      <c r="W26" s="156"/>
      <c r="X26" s="155"/>
      <c r="Y26" s="155" t="str">
        <f>IF(X25="","",IF(X25=Z25,"△",IF(X25&gt;Z25,"○","●")))</f>
        <v/>
      </c>
      <c r="Z26" s="156"/>
      <c r="AA26" s="155"/>
      <c r="AB26" s="155" t="str">
        <f>IF(AA25="","",IF(AA25=AC25,"△",IF(AA25&gt;AC25,"○","●")))</f>
        <v/>
      </c>
      <c r="AC26" s="156"/>
      <c r="AD26" s="155"/>
      <c r="AE26" s="155" t="str">
        <f>IF(AD25="","",IF(AD25=AF25,"△",IF(AD25&gt;AF25,"○","●")))</f>
        <v/>
      </c>
      <c r="AF26" s="156"/>
      <c r="AG26" s="139"/>
      <c r="AH26" s="139"/>
      <c r="AI26" s="140"/>
      <c r="AJ26" s="141"/>
      <c r="AK26" s="142" t="str">
        <f>IF(AJ25="","",IF(AJ25=AL25,"△",IF(AJ25&gt;AL25,"○","●")))</f>
        <v/>
      </c>
      <c r="AL26" s="144"/>
      <c r="AM26" s="146"/>
      <c r="AN26" s="147" t="str">
        <f>IF(AM25="","",IF(AM25=AO25,"△",IF(AM25&gt;AO25,"○","●")))</f>
        <v/>
      </c>
      <c r="AO26" s="148"/>
      <c r="AP26" s="146"/>
      <c r="AQ26" s="147" t="str">
        <f>IF(AP25="","",IF(AP25=AR25,"△",IF(AP25&gt;AR25,"○","●")))</f>
        <v/>
      </c>
      <c r="AR26" s="148"/>
      <c r="AS26" s="146"/>
      <c r="AT26" s="147" t="str">
        <f>IF(AS25="","",IF(AS25=AU25,"△",IF(AS25&gt;AU25,"○","●")))</f>
        <v/>
      </c>
      <c r="AU26" s="148"/>
      <c r="AV26" s="884"/>
      <c r="AW26" s="832"/>
      <c r="AX26" s="834"/>
      <c r="AY26" s="834"/>
      <c r="AZ26" s="834"/>
      <c r="BA26" s="834"/>
      <c r="BB26" s="834"/>
      <c r="BC26" s="837"/>
      <c r="BE26" s="839"/>
      <c r="BF26" s="841"/>
      <c r="BG26" s="841"/>
      <c r="BI26" s="854"/>
    </row>
    <row r="27" spans="1:62" ht="15" customHeight="1">
      <c r="A27" s="90" t="s">
        <v>79</v>
      </c>
      <c r="B27" s="848" t="s">
        <v>186</v>
      </c>
      <c r="C27" s="163" t="str">
        <f>IF(AL5="","",AL5)</f>
        <v/>
      </c>
      <c r="D27" s="164" t="s">
        <v>67</v>
      </c>
      <c r="E27" s="165" t="str">
        <f>IF(AJ5="","",AJ5)</f>
        <v/>
      </c>
      <c r="F27" s="163" t="str">
        <f>IF(AL7="","",AL7)</f>
        <v/>
      </c>
      <c r="G27" s="164" t="s">
        <v>67</v>
      </c>
      <c r="H27" s="165" t="str">
        <f>IF(AJ7="","",AJ7)</f>
        <v/>
      </c>
      <c r="I27" s="163" t="str">
        <f>IF(AL9="","",AL9)</f>
        <v/>
      </c>
      <c r="J27" s="164" t="s">
        <v>67</v>
      </c>
      <c r="K27" s="165" t="str">
        <f>IF(AJ9="","",AJ9)</f>
        <v/>
      </c>
      <c r="L27" s="163" t="str">
        <f>IF(AL11="","",AL11)</f>
        <v/>
      </c>
      <c r="M27" s="164" t="s">
        <v>67</v>
      </c>
      <c r="N27" s="165" t="str">
        <f>IF(AJ11="","",AJ11)</f>
        <v/>
      </c>
      <c r="O27" s="163" t="str">
        <f>IF(AL13="","",AL13)</f>
        <v/>
      </c>
      <c r="P27" s="164" t="s">
        <v>67</v>
      </c>
      <c r="Q27" s="165" t="str">
        <f>IF(AJ13="","",AJ13)</f>
        <v/>
      </c>
      <c r="R27" s="163" t="str">
        <f>IF(AL15="","",AL15)</f>
        <v/>
      </c>
      <c r="S27" s="164" t="s">
        <v>67</v>
      </c>
      <c r="T27" s="165" t="str">
        <f>IF(AJ15="","",AJ15)</f>
        <v/>
      </c>
      <c r="U27" s="163" t="str">
        <f>IF(AL17="","",AL17)</f>
        <v/>
      </c>
      <c r="V27" s="164" t="s">
        <v>67</v>
      </c>
      <c r="W27" s="165" t="str">
        <f>IF(AJ17="","",AJ17)</f>
        <v/>
      </c>
      <c r="X27" s="163" t="str">
        <f>IF(AL19="","",AL19)</f>
        <v/>
      </c>
      <c r="Y27" s="164" t="s">
        <v>67</v>
      </c>
      <c r="Z27" s="165" t="str">
        <f>IF(AJ19="","",AJ19)</f>
        <v/>
      </c>
      <c r="AA27" s="163" t="str">
        <f>IF(AL21="","",AL21)</f>
        <v/>
      </c>
      <c r="AB27" s="164" t="s">
        <v>67</v>
      </c>
      <c r="AC27" s="165" t="str">
        <f>IF(AJ21="","",AJ21)</f>
        <v/>
      </c>
      <c r="AD27" s="163" t="str">
        <f>IF(AL23="","",AL23)</f>
        <v/>
      </c>
      <c r="AE27" s="164" t="s">
        <v>67</v>
      </c>
      <c r="AF27" s="165" t="str">
        <f>IF(AJ23="","",AJ23)</f>
        <v/>
      </c>
      <c r="AG27" s="163" t="str">
        <f>IF(AL25="","",AL25)</f>
        <v/>
      </c>
      <c r="AH27" s="164" t="s">
        <v>67</v>
      </c>
      <c r="AI27" s="165" t="str">
        <f>IF(AJ25="","",AJ25)</f>
        <v/>
      </c>
      <c r="AJ27" s="166"/>
      <c r="AK27" s="167"/>
      <c r="AL27" s="168"/>
      <c r="AM27" s="136"/>
      <c r="AN27" s="191" t="s">
        <v>68</v>
      </c>
      <c r="AO27" s="153"/>
      <c r="AP27" s="136"/>
      <c r="AQ27" s="191" t="s">
        <v>68</v>
      </c>
      <c r="AR27" s="153"/>
      <c r="AS27" s="136"/>
      <c r="AT27" s="191" t="s">
        <v>68</v>
      </c>
      <c r="AU27" s="153"/>
      <c r="AV27" s="883">
        <f>RANK(BG27,BG$5:BG$28)</f>
        <v>1</v>
      </c>
      <c r="AW27" s="831">
        <f>AY27*3+BA27</f>
        <v>0</v>
      </c>
      <c r="AX27" s="833">
        <f>BB27-BC27</f>
        <v>0</v>
      </c>
      <c r="AY27" s="833">
        <f>COUNTIF($D28:$AU28,"○")</f>
        <v>0</v>
      </c>
      <c r="AZ27" s="833">
        <f>COUNTIF($D28:$AU28,"●")</f>
        <v>0</v>
      </c>
      <c r="BA27" s="833">
        <f>COUNTIF($D28:AR28,"△")</f>
        <v>0</v>
      </c>
      <c r="BB27" s="833">
        <f>SUM(C27,F27,I27,L27,O27,R27,U27,X27,AA27,AD27,AG27,AJ27,AM27,AP27,AS27)</f>
        <v>0</v>
      </c>
      <c r="BC27" s="836">
        <f>SUM(E27,H27,K27,N27,Q27,T27,W27,Z27,AC27,AF27,AI27,AL27,AO27,AR27,AU27)</f>
        <v>0</v>
      </c>
      <c r="BE27" s="838">
        <f>0.5+AX27/1000</f>
        <v>0.5</v>
      </c>
      <c r="BF27" s="840">
        <f>BB27/100000</f>
        <v>0</v>
      </c>
      <c r="BG27" s="840">
        <f>SUM(AW27,BE27,BF27)</f>
        <v>0.5</v>
      </c>
      <c r="BI27" s="853">
        <f>SUM(AY27:BA28)</f>
        <v>0</v>
      </c>
      <c r="BJ27" s="91"/>
    </row>
    <row r="28" spans="1:62" ht="15" customHeight="1" thickBot="1">
      <c r="B28" s="885"/>
      <c r="C28" s="172"/>
      <c r="D28" s="172" t="str">
        <f>IF(C27="","",IF(C27=E27,"△",IF(C27&gt;E27,"○","●")))</f>
        <v/>
      </c>
      <c r="E28" s="173"/>
      <c r="F28" s="172"/>
      <c r="G28" s="172" t="str">
        <f>IF(F27="","",IF(F27=H27,"△",IF(F27&gt;H27,"○","●")))</f>
        <v/>
      </c>
      <c r="H28" s="173"/>
      <c r="I28" s="172"/>
      <c r="J28" s="172" t="str">
        <f>IF(I27="","",IF(I27=K27,"△",IF(I27&gt;K27,"○","●")))</f>
        <v/>
      </c>
      <c r="K28" s="173"/>
      <c r="L28" s="172"/>
      <c r="M28" s="172" t="str">
        <f>IF(L27="","",IF(L27=N27,"△",IF(L27&gt;N27,"○","●")))</f>
        <v/>
      </c>
      <c r="N28" s="173"/>
      <c r="O28" s="172"/>
      <c r="P28" s="172" t="str">
        <f>IF(O27="","",IF(O27=Q27,"△",IF(O27&gt;Q27,"○","●")))</f>
        <v/>
      </c>
      <c r="Q28" s="173"/>
      <c r="R28" s="172"/>
      <c r="S28" s="172" t="str">
        <f>IF(R27="","",IF(R27=T27,"△",IF(R27&gt;T27,"○","●")))</f>
        <v/>
      </c>
      <c r="T28" s="173"/>
      <c r="U28" s="172"/>
      <c r="V28" s="172" t="str">
        <f>IF(U27="","",IF(U27=W27,"△",IF(U27&gt;W27,"○","●")))</f>
        <v/>
      </c>
      <c r="W28" s="173"/>
      <c r="X28" s="172"/>
      <c r="Y28" s="172" t="str">
        <f>IF(X27="","",IF(X27=Z27,"△",IF(X27&gt;Z27,"○","●")))</f>
        <v/>
      </c>
      <c r="Z28" s="173"/>
      <c r="AA28" s="172"/>
      <c r="AB28" s="172" t="str">
        <f>IF(AA27="","",IF(AA27=AC27,"△",IF(AA27&gt;AC27,"○","●")))</f>
        <v/>
      </c>
      <c r="AC28" s="173"/>
      <c r="AD28" s="172"/>
      <c r="AE28" s="172" t="str">
        <f>IF(AD27="","",IF(AD27=AF27,"△",IF(AD27&gt;AF27,"○","●")))</f>
        <v/>
      </c>
      <c r="AF28" s="173"/>
      <c r="AG28" s="172"/>
      <c r="AH28" s="172" t="str">
        <f>IF(AG27="","",IF(AG27=AI27,"△",IF(AG27&gt;AI27,"○","●")))</f>
        <v/>
      </c>
      <c r="AI28" s="173"/>
      <c r="AJ28" s="174"/>
      <c r="AK28" s="175" t="str">
        <f>IF(AJ27="","",IF(AJ27=AL27,"△",IF(AJ27&gt;AL27,"○","●")))</f>
        <v/>
      </c>
      <c r="AL28" s="176"/>
      <c r="AM28" s="177"/>
      <c r="AN28" s="178" t="str">
        <f>IF(AM27="","",IF(AM27=AO27,"△",IF(AM27&gt;AO27,"○","●")))</f>
        <v/>
      </c>
      <c r="AO28" s="179"/>
      <c r="AP28" s="177"/>
      <c r="AQ28" s="178" t="str">
        <f>IF(AP27="","",IF(AP27=AR27,"△",IF(AP27&gt;AR27,"○","●")))</f>
        <v/>
      </c>
      <c r="AR28" s="179"/>
      <c r="AS28" s="177"/>
      <c r="AT28" s="178" t="str">
        <f>IF(AS27="","",IF(AS27=AU27,"△",IF(AS27&gt;AU27,"○","●")))</f>
        <v/>
      </c>
      <c r="AU28" s="179"/>
      <c r="AV28" s="886"/>
      <c r="AW28" s="844"/>
      <c r="AX28" s="845"/>
      <c r="AY28" s="845"/>
      <c r="AZ28" s="845"/>
      <c r="BA28" s="845"/>
      <c r="BB28" s="845"/>
      <c r="BC28" s="846"/>
      <c r="BE28" s="839"/>
      <c r="BF28" s="841"/>
      <c r="BG28" s="841"/>
      <c r="BI28" s="854"/>
    </row>
    <row r="29" spans="1:62" ht="15" customHeight="1" thickTop="1">
      <c r="B29" s="180"/>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c r="AK29" s="132"/>
      <c r="AL29" s="132"/>
      <c r="AM29" s="132"/>
      <c r="AN29" s="132"/>
      <c r="AO29" s="132"/>
      <c r="AP29" s="132"/>
      <c r="AQ29" s="181"/>
      <c r="AR29" s="132"/>
      <c r="AS29" s="132"/>
      <c r="AT29" s="181"/>
      <c r="AU29" s="132"/>
      <c r="AV29" s="182"/>
      <c r="AW29" s="183"/>
      <c r="AX29" s="184">
        <f>SUM(AX5:AX28)</f>
        <v>0</v>
      </c>
      <c r="AY29" s="184">
        <f>SUM(AY5:AY28)</f>
        <v>0</v>
      </c>
      <c r="AZ29" s="184">
        <f>SUM(AZ5:AZ28)</f>
        <v>0</v>
      </c>
      <c r="BA29" s="184">
        <f>SUM(BA5:BA28)</f>
        <v>0</v>
      </c>
      <c r="BB29" s="184">
        <f>SUM(AY29:BA29)/2</f>
        <v>0</v>
      </c>
      <c r="BC29" s="184"/>
      <c r="BE29" s="185"/>
      <c r="BF29" s="186"/>
      <c r="BG29" s="186"/>
    </row>
    <row r="30" spans="1:62" ht="15" customHeight="1" thickBot="1">
      <c r="A30" s="103"/>
      <c r="B30" s="104" t="s">
        <v>215</v>
      </c>
      <c r="C30" s="105"/>
      <c r="D30" s="105"/>
      <c r="E30" s="105"/>
      <c r="F30" s="105"/>
      <c r="G30" s="106"/>
      <c r="H30" s="105"/>
      <c r="I30" s="106"/>
      <c r="J30" s="105"/>
      <c r="K30" s="105"/>
      <c r="L30" s="105"/>
      <c r="M30" s="105"/>
      <c r="N30" s="105"/>
      <c r="O30" s="105"/>
      <c r="P30" s="105"/>
      <c r="Q30" s="106"/>
      <c r="R30" s="105"/>
      <c r="S30" s="105"/>
      <c r="T30" s="105"/>
      <c r="U30" s="107"/>
      <c r="V30" s="860">
        <f>(BE30-1)*BE30/2</f>
        <v>66</v>
      </c>
      <c r="W30" s="860"/>
      <c r="X30" s="108" t="s">
        <v>54</v>
      </c>
      <c r="Y30" s="105"/>
      <c r="Z30" s="105"/>
      <c r="AA30" s="105"/>
      <c r="AB30" s="105"/>
      <c r="AC30" s="106"/>
      <c r="AD30" s="109"/>
      <c r="AE30" s="110"/>
      <c r="AF30" s="111"/>
      <c r="AG30" s="111"/>
      <c r="AH30" s="111"/>
      <c r="AI30" s="113"/>
      <c r="AJ30" s="111"/>
      <c r="AK30" s="111"/>
      <c r="AL30" s="113"/>
      <c r="AM30" s="111"/>
      <c r="AN30" s="111"/>
      <c r="AO30" s="113"/>
      <c r="AV30" s="114"/>
      <c r="AZ30" s="90"/>
      <c r="BA30" s="90"/>
      <c r="BE30" s="115">
        <v>12</v>
      </c>
      <c r="BF30" s="116" t="s">
        <v>55</v>
      </c>
      <c r="BI30" s="117"/>
    </row>
    <row r="31" spans="1:62" ht="15" customHeight="1" thickTop="1">
      <c r="B31" s="118"/>
      <c r="C31" s="861" t="str">
        <f>B32</f>
        <v>袖ヶ浦シ40</v>
      </c>
      <c r="D31" s="862"/>
      <c r="E31" s="863"/>
      <c r="F31" s="861" t="str">
        <f>IF(B34="","",B34)</f>
        <v>フォルテ40</v>
      </c>
      <c r="G31" s="862"/>
      <c r="H31" s="863"/>
      <c r="I31" s="861" t="str">
        <f>B36</f>
        <v>市船OB40</v>
      </c>
      <c r="J31" s="862"/>
      <c r="K31" s="863"/>
      <c r="L31" s="861" t="str">
        <f>IF(B38="","",B38)</f>
        <v>八千代40</v>
      </c>
      <c r="M31" s="862"/>
      <c r="N31" s="863"/>
      <c r="O31" s="861" t="str">
        <f>B40</f>
        <v>カラクテル</v>
      </c>
      <c r="P31" s="862"/>
      <c r="Q31" s="863"/>
      <c r="R31" s="861" t="str">
        <f>IF(B42="","",B42)</f>
        <v>東京40</v>
      </c>
      <c r="S31" s="862"/>
      <c r="T31" s="863"/>
      <c r="U31" s="867" t="str">
        <f>B44</f>
        <v>ハルオ</v>
      </c>
      <c r="V31" s="868"/>
      <c r="W31" s="869"/>
      <c r="X31" s="861" t="str">
        <f>B46</f>
        <v>花園40</v>
      </c>
      <c r="Y31" s="862"/>
      <c r="Z31" s="863"/>
      <c r="AA31" s="861" t="str">
        <f>B48</f>
        <v>九十九40</v>
      </c>
      <c r="AB31" s="862"/>
      <c r="AC31" s="863"/>
      <c r="AD31" s="867" t="str">
        <f>B50</f>
        <v>AKECHI</v>
      </c>
      <c r="AE31" s="868"/>
      <c r="AF31" s="869"/>
      <c r="AG31" s="867" t="str">
        <f>B52</f>
        <v>JSC</v>
      </c>
      <c r="AH31" s="868"/>
      <c r="AI31" s="869"/>
      <c r="AJ31" s="867" t="str">
        <f>B54</f>
        <v>千葉40</v>
      </c>
      <c r="AK31" s="862"/>
      <c r="AL31" s="863"/>
      <c r="AM31" s="864"/>
      <c r="AN31" s="865"/>
      <c r="AO31" s="866"/>
      <c r="AP31" s="864"/>
      <c r="AQ31" s="865"/>
      <c r="AR31" s="866"/>
      <c r="AS31" s="864"/>
      <c r="AT31" s="865"/>
      <c r="AU31" s="866"/>
      <c r="AV31" s="119" t="s">
        <v>56</v>
      </c>
      <c r="AW31" s="120" t="s">
        <v>57</v>
      </c>
      <c r="AX31" s="121" t="s">
        <v>58</v>
      </c>
      <c r="AY31" s="122" t="s">
        <v>59</v>
      </c>
      <c r="AZ31" s="122" t="s">
        <v>60</v>
      </c>
      <c r="BA31" s="122" t="s">
        <v>61</v>
      </c>
      <c r="BB31" s="122" t="s">
        <v>62</v>
      </c>
      <c r="BC31" s="123" t="s">
        <v>63</v>
      </c>
      <c r="BE31" s="124" t="s">
        <v>64</v>
      </c>
      <c r="BF31" s="125" t="s">
        <v>62</v>
      </c>
      <c r="BG31" s="125" t="s">
        <v>65</v>
      </c>
      <c r="BJ31" s="91"/>
    </row>
    <row r="32" spans="1:62" ht="15" customHeight="1">
      <c r="A32" s="90" t="s">
        <v>66</v>
      </c>
      <c r="B32" s="873" t="s">
        <v>184</v>
      </c>
      <c r="C32" s="127"/>
      <c r="D32" s="128"/>
      <c r="E32" s="129"/>
      <c r="F32" s="130"/>
      <c r="G32" s="131"/>
      <c r="H32" s="132"/>
      <c r="I32" s="133"/>
      <c r="J32" s="131"/>
      <c r="K32" s="134"/>
      <c r="L32" s="133"/>
      <c r="M32" s="131"/>
      <c r="N32" s="134"/>
      <c r="O32" s="133"/>
      <c r="P32" s="131"/>
      <c r="Q32" s="134"/>
      <c r="R32" s="130"/>
      <c r="S32" s="131"/>
      <c r="T32" s="132"/>
      <c r="U32" s="133"/>
      <c r="V32" s="131"/>
      <c r="W32" s="134"/>
      <c r="X32" s="133"/>
      <c r="Y32" s="131"/>
      <c r="Z32" s="134"/>
      <c r="AA32" s="130"/>
      <c r="AB32" s="131"/>
      <c r="AC32" s="135"/>
      <c r="AD32" s="133"/>
      <c r="AE32" s="131"/>
      <c r="AF32" s="134"/>
      <c r="AG32" s="133"/>
      <c r="AH32" s="131"/>
      <c r="AI32" s="134"/>
      <c r="AJ32" s="133">
        <v>0</v>
      </c>
      <c r="AK32" s="131"/>
      <c r="AL32" s="134">
        <v>0</v>
      </c>
      <c r="AM32" s="136"/>
      <c r="AN32" s="137" t="s">
        <v>68</v>
      </c>
      <c r="AO32" s="153"/>
      <c r="AP32" s="136"/>
      <c r="AQ32" s="137" t="s">
        <v>68</v>
      </c>
      <c r="AR32" s="153"/>
      <c r="AS32" s="136"/>
      <c r="AT32" s="137" t="s">
        <v>68</v>
      </c>
      <c r="AU32" s="153"/>
      <c r="AV32" s="883">
        <f>RANK(BG32,BG$32:BG$55)</f>
        <v>3</v>
      </c>
      <c r="AW32" s="831">
        <f>AY32*3+BA32</f>
        <v>1</v>
      </c>
      <c r="AX32" s="833">
        <f>BB32-BC32</f>
        <v>0</v>
      </c>
      <c r="AY32" s="833">
        <f>COUNTIF($D33:$AU33,"○")</f>
        <v>0</v>
      </c>
      <c r="AZ32" s="833">
        <f>COUNTIF($D33:$AU33,"●")</f>
        <v>0</v>
      </c>
      <c r="BA32" s="833">
        <f>COUNTIF($D33:AR33,"△")</f>
        <v>1</v>
      </c>
      <c r="BB32" s="833">
        <f>SUM(C32,F32,I32,L32,O32,R32,U32,X32,AA32,AD32,AG32,AJ32,AM32,AP32,AS32)</f>
        <v>0</v>
      </c>
      <c r="BC32" s="836">
        <f>SUM(E32,H32,K32,N32,Q32,T32,W32,Z32,AC32,AF32,AI32,AL32,AO32,AR32,AU32)</f>
        <v>0</v>
      </c>
      <c r="BD32" s="138"/>
      <c r="BE32" s="838">
        <f>0.5+AX32/1000</f>
        <v>0.5</v>
      </c>
      <c r="BF32" s="840">
        <f>BB32/100000</f>
        <v>0</v>
      </c>
      <c r="BG32" s="840">
        <f>SUM(AW32,BE32,BF32)</f>
        <v>1.5</v>
      </c>
      <c r="BI32" s="853">
        <f>SUM(AY32:BA33)</f>
        <v>1</v>
      </c>
    </row>
    <row r="33" spans="1:62" ht="13.2" customHeight="1">
      <c r="B33" s="874"/>
      <c r="C33" s="139"/>
      <c r="D33" s="139" t="str">
        <f>IF(C32="","",IF(C32=E32,"△",IF(C32&gt;E32,"○","●")))</f>
        <v/>
      </c>
      <c r="E33" s="140"/>
      <c r="F33" s="141"/>
      <c r="G33" s="142" t="str">
        <f>IF(F32="","",IF(F32=H32,"△",IF(F32&gt;H32,"○","●")))</f>
        <v/>
      </c>
      <c r="H33" s="143"/>
      <c r="I33" s="141"/>
      <c r="J33" s="142" t="str">
        <f>IF(I32="","",IF(I32=K32,"△",IF(I32&gt;K32,"○","●")))</f>
        <v/>
      </c>
      <c r="K33" s="144"/>
      <c r="L33" s="141"/>
      <c r="M33" s="142" t="str">
        <f>IF(L32="","",IF(L32=N32,"△",IF(L32&gt;N32,"○","●")))</f>
        <v/>
      </c>
      <c r="N33" s="144"/>
      <c r="O33" s="141"/>
      <c r="P33" s="142" t="str">
        <f>IF(O32="","",IF(O32=Q32,"△",IF(O32&gt;Q32,"○","●")))</f>
        <v/>
      </c>
      <c r="Q33" s="144"/>
      <c r="R33" s="145"/>
      <c r="S33" s="142" t="str">
        <f>IF(R32="","",IF(R32=T32,"△",IF(R32&gt;T32,"○","●")))</f>
        <v/>
      </c>
      <c r="T33" s="143"/>
      <c r="U33" s="141"/>
      <c r="V33" s="142" t="str">
        <f>IF(U32="","",IF(U32=W32,"△",IF(U32&gt;W32,"○","●")))</f>
        <v/>
      </c>
      <c r="W33" s="144"/>
      <c r="X33" s="141"/>
      <c r="Y33" s="142" t="str">
        <f>IF(X32="","",IF(X32=Z32,"△",IF(X32&gt;Z32,"○","●")))</f>
        <v/>
      </c>
      <c r="Z33" s="144"/>
      <c r="AA33" s="141"/>
      <c r="AB33" s="142" t="str">
        <f>IF(AA32="","",IF(AA32=AC32,"△",IF(AA32&gt;AC32,"○","●")))</f>
        <v/>
      </c>
      <c r="AC33" s="144"/>
      <c r="AD33" s="145"/>
      <c r="AE33" s="142" t="str">
        <f>IF(AD32="","",IF(AD32=AF32,"△",IF(AD32&gt;AF32,"○","●")))</f>
        <v/>
      </c>
      <c r="AF33" s="144"/>
      <c r="AG33" s="141"/>
      <c r="AH33" s="142" t="str">
        <f>IF(AG32="","",IF(AG32=AI32,"△",IF(AG32&gt;AI32,"○","●")))</f>
        <v/>
      </c>
      <c r="AI33" s="144"/>
      <c r="AJ33" s="141"/>
      <c r="AK33" s="142" t="str">
        <f>IF(AJ32="","",IF(AJ32=AL32,"△",IF(AJ32&gt;AL32,"○","●")))</f>
        <v>△</v>
      </c>
      <c r="AL33" s="144"/>
      <c r="AM33" s="146"/>
      <c r="AN33" s="147" t="str">
        <f>IF(AM32="","",IF(AM32=AO32,"△",IF(AM32&gt;AO32,"○","●")))</f>
        <v/>
      </c>
      <c r="AO33" s="148"/>
      <c r="AP33" s="146"/>
      <c r="AQ33" s="147" t="str">
        <f>IF(AP32="","",IF(AP32=AR32,"△",IF(AP32&gt;AR32,"○","●")))</f>
        <v/>
      </c>
      <c r="AR33" s="148"/>
      <c r="AS33" s="146"/>
      <c r="AT33" s="147" t="str">
        <f>IF(AS32="","",IF(AS32=AU32,"△",IF(AS32&gt;AU32,"○","●")))</f>
        <v/>
      </c>
      <c r="AU33" s="148"/>
      <c r="AV33" s="884"/>
      <c r="AW33" s="832"/>
      <c r="AX33" s="834"/>
      <c r="AY33" s="834"/>
      <c r="AZ33" s="834"/>
      <c r="BA33" s="834"/>
      <c r="BB33" s="834"/>
      <c r="BC33" s="837"/>
      <c r="BD33" s="138"/>
      <c r="BE33" s="839"/>
      <c r="BF33" s="841"/>
      <c r="BG33" s="841"/>
      <c r="BI33" s="853"/>
    </row>
    <row r="34" spans="1:62" ht="15" customHeight="1">
      <c r="A34" s="90" t="s">
        <v>69</v>
      </c>
      <c r="B34" s="873" t="s">
        <v>177</v>
      </c>
      <c r="C34" s="149" t="str">
        <f>IF(H32="","",H32)</f>
        <v/>
      </c>
      <c r="D34" s="150" t="s">
        <v>67</v>
      </c>
      <c r="E34" s="151" t="str">
        <f>IF(F32="","",F32)</f>
        <v/>
      </c>
      <c r="F34" s="127"/>
      <c r="G34" s="152"/>
      <c r="H34" s="153"/>
      <c r="I34" s="133">
        <v>0</v>
      </c>
      <c r="J34" s="131"/>
      <c r="K34" s="134">
        <v>2</v>
      </c>
      <c r="L34" s="133"/>
      <c r="M34" s="131"/>
      <c r="N34" s="134"/>
      <c r="O34" s="133"/>
      <c r="P34" s="131"/>
      <c r="Q34" s="134"/>
      <c r="R34" s="130">
        <v>0</v>
      </c>
      <c r="S34" s="131"/>
      <c r="T34" s="132">
        <v>0</v>
      </c>
      <c r="U34" s="133"/>
      <c r="V34" s="131"/>
      <c r="W34" s="134"/>
      <c r="X34" s="133"/>
      <c r="Y34" s="131"/>
      <c r="Z34" s="134"/>
      <c r="AA34" s="130"/>
      <c r="AB34" s="131"/>
      <c r="AC34" s="135"/>
      <c r="AD34" s="133"/>
      <c r="AE34" s="131"/>
      <c r="AF34" s="134"/>
      <c r="AG34" s="133"/>
      <c r="AH34" s="131"/>
      <c r="AI34" s="134"/>
      <c r="AJ34" s="133"/>
      <c r="AK34" s="131"/>
      <c r="AL34" s="134"/>
      <c r="AM34" s="136"/>
      <c r="AN34" s="137" t="s">
        <v>68</v>
      </c>
      <c r="AO34" s="153"/>
      <c r="AP34" s="136"/>
      <c r="AQ34" s="137" t="s">
        <v>68</v>
      </c>
      <c r="AR34" s="153"/>
      <c r="AS34" s="136"/>
      <c r="AT34" s="137" t="s">
        <v>68</v>
      </c>
      <c r="AU34" s="153"/>
      <c r="AV34" s="883">
        <f>RANK(BG34,BG$32:BG$55)</f>
        <v>8</v>
      </c>
      <c r="AW34" s="831">
        <f>AY34*3+BA34</f>
        <v>1</v>
      </c>
      <c r="AX34" s="833">
        <f>BB34-BC34</f>
        <v>-2</v>
      </c>
      <c r="AY34" s="833">
        <f>COUNTIF($D35:$AU35,"○")</f>
        <v>0</v>
      </c>
      <c r="AZ34" s="833">
        <f>COUNTIF($D35:$AU35,"●")</f>
        <v>1</v>
      </c>
      <c r="BA34" s="833">
        <f>COUNTIF($D35:AR35,"△")</f>
        <v>1</v>
      </c>
      <c r="BB34" s="833">
        <f>SUM(C34,F34,I34,L34,O34,R34,U34,X34,AA34,AD34,AG34,AJ34,AM34,AP34,AS34)</f>
        <v>0</v>
      </c>
      <c r="BC34" s="836">
        <f>SUM(E34,H34,K34,N34,Q34,T34,W34,Z34,AC34,AF34,AI34,AL34,AO34,AR34,AU34)</f>
        <v>2</v>
      </c>
      <c r="BD34" s="138"/>
      <c r="BE34" s="838">
        <f>0.5+AX34/1000</f>
        <v>0.498</v>
      </c>
      <c r="BF34" s="840">
        <f>BB34/100000</f>
        <v>0</v>
      </c>
      <c r="BG34" s="840">
        <f>SUM(AW34,BE34,BF34)</f>
        <v>1.498</v>
      </c>
      <c r="BI34" s="853">
        <f>SUM(AY34:BA35)</f>
        <v>2</v>
      </c>
      <c r="BJ34" s="91"/>
    </row>
    <row r="35" spans="1:62" ht="15" customHeight="1">
      <c r="B35" s="874"/>
      <c r="C35" s="155"/>
      <c r="D35" s="155" t="str">
        <f>IF(C34="","",IF(C34=E34,"△",IF(C34&gt;E34,"○","●")))</f>
        <v/>
      </c>
      <c r="E35" s="156"/>
      <c r="F35" s="139"/>
      <c r="G35" s="157"/>
      <c r="H35" s="148"/>
      <c r="I35" s="141"/>
      <c r="J35" s="142" t="str">
        <f>IF(I34="","",IF(I34=K34,"△",IF(I34&gt;K34,"○","●")))</f>
        <v>●</v>
      </c>
      <c r="K35" s="144"/>
      <c r="L35" s="141"/>
      <c r="M35" s="142" t="str">
        <f>IF(L34="","",IF(L34=N34,"△",IF(L34&gt;N34,"○","●")))</f>
        <v/>
      </c>
      <c r="N35" s="144"/>
      <c r="O35" s="141"/>
      <c r="P35" s="142" t="str">
        <f>IF(O34="","",IF(O34=Q34,"△",IF(O34&gt;Q34,"○","●")))</f>
        <v/>
      </c>
      <c r="Q35" s="144"/>
      <c r="R35" s="145"/>
      <c r="S35" s="142" t="str">
        <f>IF(R34="","",IF(R34=T34,"△",IF(R34&gt;T34,"○","●")))</f>
        <v>△</v>
      </c>
      <c r="T35" s="143"/>
      <c r="U35" s="141"/>
      <c r="V35" s="142" t="str">
        <f>IF(U34="","",IF(U34=W34,"△",IF(U34&gt;W34,"○","●")))</f>
        <v/>
      </c>
      <c r="W35" s="144"/>
      <c r="X35" s="141"/>
      <c r="Y35" s="142" t="str">
        <f>IF(X34="","",IF(X34=Z34,"△",IF(X34&gt;Z34,"○","●")))</f>
        <v/>
      </c>
      <c r="Z35" s="144"/>
      <c r="AA35" s="141"/>
      <c r="AB35" s="142" t="str">
        <f>IF(AA34="","",IF(AA34=AC34,"△",IF(AA34&gt;AC34,"○","●")))</f>
        <v/>
      </c>
      <c r="AC35" s="144"/>
      <c r="AD35" s="145"/>
      <c r="AE35" s="142" t="str">
        <f>IF(AD34="","",IF(AD34=AF34,"△",IF(AD34&gt;AF34,"○","●")))</f>
        <v/>
      </c>
      <c r="AF35" s="144"/>
      <c r="AG35" s="141"/>
      <c r="AH35" s="142" t="str">
        <f>IF(AG34="","",IF(AG34=AI34,"△",IF(AG34&gt;AI34,"○","●")))</f>
        <v/>
      </c>
      <c r="AI35" s="144"/>
      <c r="AJ35" s="141"/>
      <c r="AK35" s="142" t="str">
        <f>IF(AJ34="","",IF(AJ34=AL34,"△",IF(AJ34&gt;AL34,"○","●")))</f>
        <v/>
      </c>
      <c r="AL35" s="144"/>
      <c r="AM35" s="146"/>
      <c r="AN35" s="147" t="str">
        <f>IF(AM34="","",IF(AM34=AO34,"△",IF(AM34&gt;AO34,"○","●")))</f>
        <v/>
      </c>
      <c r="AO35" s="148"/>
      <c r="AP35" s="146"/>
      <c r="AQ35" s="147" t="str">
        <f>IF(AP34="","",IF(AP34=AR34,"△",IF(AP34&gt;AR34,"○","●")))</f>
        <v/>
      </c>
      <c r="AR35" s="148"/>
      <c r="AS35" s="146"/>
      <c r="AT35" s="147" t="str">
        <f>IF(AS34="","",IF(AS34=AU34,"△",IF(AS34&gt;AU34,"○","●")))</f>
        <v/>
      </c>
      <c r="AU35" s="148"/>
      <c r="AV35" s="884"/>
      <c r="AW35" s="832"/>
      <c r="AX35" s="834"/>
      <c r="AY35" s="834"/>
      <c r="AZ35" s="834"/>
      <c r="BA35" s="834"/>
      <c r="BB35" s="834"/>
      <c r="BC35" s="837"/>
      <c r="BE35" s="839"/>
      <c r="BF35" s="841"/>
      <c r="BG35" s="841"/>
      <c r="BI35" s="853"/>
      <c r="BJ35" s="91"/>
    </row>
    <row r="36" spans="1:62" ht="15" customHeight="1">
      <c r="A36" s="90" t="s">
        <v>70</v>
      </c>
      <c r="B36" s="873" t="s">
        <v>763</v>
      </c>
      <c r="C36" s="149" t="str">
        <f>IF(K32="","",K32)</f>
        <v/>
      </c>
      <c r="D36" s="150" t="s">
        <v>67</v>
      </c>
      <c r="E36" s="151" t="str">
        <f>IF(I32="","",I32)</f>
        <v/>
      </c>
      <c r="F36" s="149">
        <f>IF(K34="","",K34)</f>
        <v>2</v>
      </c>
      <c r="G36" s="150" t="s">
        <v>67</v>
      </c>
      <c r="H36" s="151">
        <f>IF(I34="","",I34)</f>
        <v>0</v>
      </c>
      <c r="I36" s="136"/>
      <c r="J36" s="152"/>
      <c r="K36" s="153"/>
      <c r="L36" s="133"/>
      <c r="M36" s="131"/>
      <c r="N36" s="134"/>
      <c r="O36" s="133"/>
      <c r="P36" s="131"/>
      <c r="Q36" s="134"/>
      <c r="R36" s="130"/>
      <c r="S36" s="131"/>
      <c r="T36" s="132"/>
      <c r="U36" s="133"/>
      <c r="V36" s="131"/>
      <c r="W36" s="134"/>
      <c r="X36" s="133"/>
      <c r="Y36" s="131"/>
      <c r="Z36" s="134"/>
      <c r="AA36" s="130"/>
      <c r="AB36" s="131"/>
      <c r="AC36" s="135"/>
      <c r="AD36" s="133"/>
      <c r="AE36" s="131"/>
      <c r="AF36" s="134"/>
      <c r="AG36" s="133">
        <v>2</v>
      </c>
      <c r="AH36" s="131"/>
      <c r="AI36" s="134">
        <v>1</v>
      </c>
      <c r="AJ36" s="133"/>
      <c r="AK36" s="131"/>
      <c r="AL36" s="134"/>
      <c r="AM36" s="136"/>
      <c r="AN36" s="137" t="s">
        <v>68</v>
      </c>
      <c r="AO36" s="153"/>
      <c r="AP36" s="136"/>
      <c r="AQ36" s="137" t="s">
        <v>68</v>
      </c>
      <c r="AR36" s="153"/>
      <c r="AS36" s="136"/>
      <c r="AT36" s="137" t="s">
        <v>68</v>
      </c>
      <c r="AU36" s="153"/>
      <c r="AV36" s="883">
        <f>RANK(BG36,BG$32:BG$55)</f>
        <v>1</v>
      </c>
      <c r="AW36" s="831">
        <f>AY36*3+BA36</f>
        <v>6</v>
      </c>
      <c r="AX36" s="833">
        <f>BB36-BC36</f>
        <v>3</v>
      </c>
      <c r="AY36" s="835">
        <f>COUNTIF($D37:$AU37,"○")</f>
        <v>2</v>
      </c>
      <c r="AZ36" s="835">
        <f>COUNTIF($D37:$AU37,"●")</f>
        <v>0</v>
      </c>
      <c r="BA36" s="833">
        <f>COUNTIF($D37:AR37,"△")</f>
        <v>0</v>
      </c>
      <c r="BB36" s="833">
        <f>SUM(C36,F36,I36,L36,O36,R36,U36,X36,AA36,AD36,AG36,AJ36,AM36,AP36,AS36)</f>
        <v>4</v>
      </c>
      <c r="BC36" s="836">
        <f>SUM(E36,H36,K36,N36,Q36,T36,W36,Z36,AC36,AF36,AI36,AL36,AO36,AR36,AU36)</f>
        <v>1</v>
      </c>
      <c r="BE36" s="838">
        <f>0.5+AX36/1000</f>
        <v>0.503</v>
      </c>
      <c r="BF36" s="840">
        <f>BB36/100000</f>
        <v>4.0000000000000003E-5</v>
      </c>
      <c r="BG36" s="840">
        <f>SUM(AW36,BE36,BF36)</f>
        <v>6.5030400000000004</v>
      </c>
      <c r="BI36" s="853">
        <f>SUM(AY36:BA37)</f>
        <v>2</v>
      </c>
    </row>
    <row r="37" spans="1:62" ht="15" customHeight="1">
      <c r="B37" s="874"/>
      <c r="C37" s="155"/>
      <c r="D37" s="155" t="str">
        <f>IF(C36="","",IF(C36=E36,"△",IF(C36&gt;E36,"○","●")))</f>
        <v/>
      </c>
      <c r="E37" s="156"/>
      <c r="F37" s="155"/>
      <c r="G37" s="155" t="str">
        <f>IF(F36="","",IF(F36=H36,"△",IF(F36&gt;H36,"○","●")))</f>
        <v>○</v>
      </c>
      <c r="H37" s="156"/>
      <c r="I37" s="146"/>
      <c r="J37" s="157"/>
      <c r="K37" s="148"/>
      <c r="L37" s="141"/>
      <c r="M37" s="142" t="str">
        <f>IF(L36="","",IF(L36=N36,"△",IF(L36&gt;N36,"○","●")))</f>
        <v/>
      </c>
      <c r="N37" s="144"/>
      <c r="O37" s="141"/>
      <c r="P37" s="142" t="str">
        <f>IF(O36="","",IF(O36=Q36,"△",IF(O36&gt;Q36,"○","●")))</f>
        <v/>
      </c>
      <c r="Q37" s="144"/>
      <c r="R37" s="145"/>
      <c r="S37" s="142" t="str">
        <f>IF(R36="","",IF(R36=T36,"△",IF(R36&gt;T36,"○","●")))</f>
        <v/>
      </c>
      <c r="T37" s="143"/>
      <c r="U37" s="141"/>
      <c r="V37" s="142" t="str">
        <f>IF(U36="","",IF(U36=W36,"△",IF(U36&gt;W36,"○","●")))</f>
        <v/>
      </c>
      <c r="W37" s="144"/>
      <c r="X37" s="141"/>
      <c r="Y37" s="142" t="str">
        <f>IF(X36="","",IF(X36=Z36,"△",IF(X36&gt;Z36,"○","●")))</f>
        <v/>
      </c>
      <c r="Z37" s="144"/>
      <c r="AA37" s="141"/>
      <c r="AB37" s="142" t="str">
        <f>IF(AA36="","",IF(AA36=AC36,"△",IF(AA36&gt;AC36,"○","●")))</f>
        <v/>
      </c>
      <c r="AC37" s="144"/>
      <c r="AD37" s="145"/>
      <c r="AE37" s="142" t="str">
        <f>IF(AD36="","",IF(AD36=AF36,"△",IF(AD36&gt;AF36,"○","●")))</f>
        <v/>
      </c>
      <c r="AF37" s="144"/>
      <c r="AG37" s="141"/>
      <c r="AH37" s="142" t="str">
        <f>IF(AG36="","",IF(AG36=AI36,"△",IF(AG36&gt;AI36,"○","●")))</f>
        <v>○</v>
      </c>
      <c r="AI37" s="144"/>
      <c r="AJ37" s="141"/>
      <c r="AK37" s="142" t="str">
        <f>IF(AJ36="","",IF(AJ36=AL36,"△",IF(AJ36&gt;AL36,"○","●")))</f>
        <v/>
      </c>
      <c r="AL37" s="144"/>
      <c r="AM37" s="146"/>
      <c r="AN37" s="147" t="str">
        <f>IF(AM36="","",IF(AM36=AO36,"△",IF(AM36&gt;AO36,"○","●")))</f>
        <v/>
      </c>
      <c r="AO37" s="148"/>
      <c r="AP37" s="146"/>
      <c r="AQ37" s="147" t="str">
        <f>IF(AP36="","",IF(AP36=AR36,"△",IF(AP36&gt;AR36,"○","●")))</f>
        <v/>
      </c>
      <c r="AR37" s="148"/>
      <c r="AS37" s="146"/>
      <c r="AT37" s="147" t="str">
        <f>IF(AS36="","",IF(AS36=AU36,"△",IF(AS36&gt;AU36,"○","●")))</f>
        <v/>
      </c>
      <c r="AU37" s="148"/>
      <c r="AV37" s="884"/>
      <c r="AW37" s="832"/>
      <c r="AX37" s="834"/>
      <c r="AY37" s="834"/>
      <c r="AZ37" s="834"/>
      <c r="BA37" s="834"/>
      <c r="BB37" s="834"/>
      <c r="BC37" s="837"/>
      <c r="BE37" s="839"/>
      <c r="BF37" s="841"/>
      <c r="BG37" s="841"/>
      <c r="BI37" s="854"/>
    </row>
    <row r="38" spans="1:62" ht="15" customHeight="1">
      <c r="A38" s="90" t="s">
        <v>71</v>
      </c>
      <c r="B38" s="873" t="s">
        <v>191</v>
      </c>
      <c r="C38" s="149" t="str">
        <f>IF(N32="","",N32)</f>
        <v/>
      </c>
      <c r="D38" s="150" t="s">
        <v>67</v>
      </c>
      <c r="E38" s="151" t="str">
        <f>IF(L32="","",L32)</f>
        <v/>
      </c>
      <c r="F38" s="149" t="str">
        <f>IF(N34="","",N34)</f>
        <v/>
      </c>
      <c r="G38" s="150" t="s">
        <v>67</v>
      </c>
      <c r="H38" s="151" t="str">
        <f>IF(L34="","",L34)</f>
        <v/>
      </c>
      <c r="I38" s="149" t="str">
        <f>IF(N36="","",N36)</f>
        <v/>
      </c>
      <c r="J38" s="150" t="s">
        <v>67</v>
      </c>
      <c r="K38" s="151" t="str">
        <f>IF(L36="","",L36)</f>
        <v/>
      </c>
      <c r="L38" s="136"/>
      <c r="M38" s="152"/>
      <c r="N38" s="153"/>
      <c r="O38" s="133"/>
      <c r="P38" s="131"/>
      <c r="Q38" s="134"/>
      <c r="R38" s="130"/>
      <c r="S38" s="131"/>
      <c r="T38" s="132"/>
      <c r="U38" s="133"/>
      <c r="V38" s="131"/>
      <c r="W38" s="134"/>
      <c r="X38" s="133"/>
      <c r="Y38" s="131"/>
      <c r="Z38" s="134"/>
      <c r="AA38" s="130"/>
      <c r="AB38" s="131"/>
      <c r="AC38" s="135"/>
      <c r="AD38" s="133">
        <v>0</v>
      </c>
      <c r="AE38" s="131"/>
      <c r="AF38" s="134">
        <v>1</v>
      </c>
      <c r="AG38" s="133"/>
      <c r="AH38" s="131"/>
      <c r="AI38" s="134"/>
      <c r="AJ38" s="133"/>
      <c r="AK38" s="131"/>
      <c r="AL38" s="134"/>
      <c r="AM38" s="136"/>
      <c r="AN38" s="137" t="s">
        <v>68</v>
      </c>
      <c r="AO38" s="153"/>
      <c r="AP38" s="136"/>
      <c r="AQ38" s="137" t="s">
        <v>68</v>
      </c>
      <c r="AR38" s="153"/>
      <c r="AS38" s="136"/>
      <c r="AT38" s="137" t="s">
        <v>68</v>
      </c>
      <c r="AU38" s="153"/>
      <c r="AV38" s="883">
        <f>RANK(BG38,BG$32:BG$55)</f>
        <v>12</v>
      </c>
      <c r="AW38" s="831">
        <f>AY38*3+BA38</f>
        <v>0</v>
      </c>
      <c r="AX38" s="833">
        <f>BB38-BC38</f>
        <v>-1</v>
      </c>
      <c r="AY38" s="835">
        <f>COUNTIF($D39:$AU39,"○")</f>
        <v>0</v>
      </c>
      <c r="AZ38" s="835">
        <f>COUNTIF($D39:$AU39,"●")</f>
        <v>1</v>
      </c>
      <c r="BA38" s="833">
        <f>COUNTIF($D39:AR39,"△")</f>
        <v>0</v>
      </c>
      <c r="BB38" s="833">
        <f>SUM(C38,F38,I38,L38,O38,R38,U38,X38,AA38,AD38,AG38,AJ38,AM38,AP38,AS38)</f>
        <v>0</v>
      </c>
      <c r="BC38" s="836">
        <f>SUM(E38,H38,K38,N38,Q38,T38,W38,Z38,AC38,AF38,AI38,AL38,AO38,AR38,AU38)</f>
        <v>1</v>
      </c>
      <c r="BE38" s="838">
        <f>0.5+AX38/1000</f>
        <v>0.499</v>
      </c>
      <c r="BF38" s="840">
        <f>BB38/100000</f>
        <v>0</v>
      </c>
      <c r="BG38" s="840">
        <f>SUM(AW38,BE38,BF38)</f>
        <v>0.499</v>
      </c>
      <c r="BI38" s="853">
        <f>SUM(AY38:BA39)</f>
        <v>1</v>
      </c>
    </row>
    <row r="39" spans="1:62" ht="15" customHeight="1">
      <c r="B39" s="874"/>
      <c r="C39" s="155"/>
      <c r="D39" s="155" t="str">
        <f>IF(C38="","",IF(C38=E38,"△",IF(C38&gt;E38,"○","●")))</f>
        <v/>
      </c>
      <c r="E39" s="156"/>
      <c r="F39" s="155"/>
      <c r="G39" s="155" t="str">
        <f>IF(F38="","",IF(F38=H38,"△",IF(F38&gt;H38,"○","●")))</f>
        <v/>
      </c>
      <c r="H39" s="156"/>
      <c r="I39" s="155"/>
      <c r="J39" s="155" t="str">
        <f>IF(I38="","",IF(I38=K38,"△",IF(I38&gt;K38,"○","●")))</f>
        <v/>
      </c>
      <c r="K39" s="156"/>
      <c r="L39" s="146"/>
      <c r="M39" s="157"/>
      <c r="N39" s="148"/>
      <c r="O39" s="141"/>
      <c r="P39" s="142" t="str">
        <f>IF(O38="","",IF(O38=Q38,"△",IF(O38&gt;Q38,"○","●")))</f>
        <v/>
      </c>
      <c r="Q39" s="144"/>
      <c r="R39" s="145"/>
      <c r="S39" s="142" t="str">
        <f>IF(R38="","",IF(R38=T38,"△",IF(R38&gt;T38,"○","●")))</f>
        <v/>
      </c>
      <c r="T39" s="143"/>
      <c r="U39" s="141"/>
      <c r="V39" s="142" t="str">
        <f>IF(U38="","",IF(U38=W38,"△",IF(U38&gt;W38,"○","●")))</f>
        <v/>
      </c>
      <c r="W39" s="144"/>
      <c r="X39" s="141"/>
      <c r="Y39" s="142" t="str">
        <f>IF(X38="","",IF(X38=Z38,"△",IF(X38&gt;Z38,"○","●")))</f>
        <v/>
      </c>
      <c r="Z39" s="144"/>
      <c r="AA39" s="141"/>
      <c r="AB39" s="142" t="str">
        <f>IF(AA38="","",IF(AA38=AC38,"△",IF(AA38&gt;AC38,"○","●")))</f>
        <v/>
      </c>
      <c r="AC39" s="144"/>
      <c r="AD39" s="145"/>
      <c r="AE39" s="142" t="str">
        <f>IF(AD38="","",IF(AD38=AF38,"△",IF(AD38&gt;AF38,"○","●")))</f>
        <v>●</v>
      </c>
      <c r="AF39" s="144"/>
      <c r="AG39" s="141"/>
      <c r="AH39" s="142" t="str">
        <f>IF(AG38="","",IF(AG38=AI38,"△",IF(AG38&gt;AI38,"○","●")))</f>
        <v/>
      </c>
      <c r="AI39" s="144"/>
      <c r="AJ39" s="141"/>
      <c r="AK39" s="142" t="str">
        <f>IF(AJ38="","",IF(AJ38=AL38,"△",IF(AJ38&gt;AL38,"○","●")))</f>
        <v/>
      </c>
      <c r="AL39" s="144"/>
      <c r="AM39" s="146"/>
      <c r="AN39" s="147" t="str">
        <f>IF(AM38="","",IF(AM38=AO38,"△",IF(AM38&gt;AO38,"○","●")))</f>
        <v/>
      </c>
      <c r="AO39" s="148"/>
      <c r="AP39" s="146"/>
      <c r="AQ39" s="147" t="str">
        <f>IF(AP38="","",IF(AP38=AR38,"△",IF(AP38&gt;AR38,"○","●")))</f>
        <v/>
      </c>
      <c r="AR39" s="148"/>
      <c r="AS39" s="146"/>
      <c r="AT39" s="147" t="str">
        <f>IF(AS38="","",IF(AS38=AU38,"△",IF(AS38&gt;AU38,"○","●")))</f>
        <v/>
      </c>
      <c r="AU39" s="148"/>
      <c r="AV39" s="884"/>
      <c r="AW39" s="832"/>
      <c r="AX39" s="834"/>
      <c r="AY39" s="834"/>
      <c r="AZ39" s="834"/>
      <c r="BA39" s="834"/>
      <c r="BB39" s="834"/>
      <c r="BC39" s="837"/>
      <c r="BE39" s="839"/>
      <c r="BF39" s="841"/>
      <c r="BG39" s="841"/>
      <c r="BI39" s="854"/>
      <c r="BJ39" s="91"/>
    </row>
    <row r="40" spans="1:62" ht="15" customHeight="1">
      <c r="A40" s="90" t="s">
        <v>72</v>
      </c>
      <c r="B40" s="873" t="s">
        <v>84</v>
      </c>
      <c r="C40" s="149" t="str">
        <f>IF(Q32="","",Q32)</f>
        <v/>
      </c>
      <c r="D40" s="150" t="s">
        <v>67</v>
      </c>
      <c r="E40" s="151" t="str">
        <f>IF(O32="","",O32)</f>
        <v/>
      </c>
      <c r="F40" s="149" t="str">
        <f>IF(Q34="","",Q34)</f>
        <v/>
      </c>
      <c r="G40" s="150" t="s">
        <v>67</v>
      </c>
      <c r="H40" s="151" t="str">
        <f>IF(O34="","",O34)</f>
        <v/>
      </c>
      <c r="I40" s="149" t="str">
        <f>IF(Q36="","",Q36)</f>
        <v/>
      </c>
      <c r="J40" s="150" t="s">
        <v>67</v>
      </c>
      <c r="K40" s="151" t="str">
        <f>IF(O36="","",O36)</f>
        <v/>
      </c>
      <c r="L40" s="158" t="str">
        <f>IF(Q38="","",Q38)</f>
        <v/>
      </c>
      <c r="M40" s="159" t="s">
        <v>67</v>
      </c>
      <c r="N40" s="160" t="str">
        <f>IF(O38="","",O38)</f>
        <v/>
      </c>
      <c r="O40" s="136"/>
      <c r="P40" s="152"/>
      <c r="Q40" s="153"/>
      <c r="R40" s="130"/>
      <c r="S40" s="131"/>
      <c r="T40" s="132"/>
      <c r="U40" s="133"/>
      <c r="V40" s="131"/>
      <c r="W40" s="134"/>
      <c r="X40" s="133">
        <v>0</v>
      </c>
      <c r="Y40" s="131"/>
      <c r="Z40" s="134">
        <v>0</v>
      </c>
      <c r="AA40" s="130"/>
      <c r="AB40" s="131"/>
      <c r="AC40" s="135"/>
      <c r="AD40" s="133"/>
      <c r="AE40" s="131"/>
      <c r="AF40" s="134"/>
      <c r="AG40" s="133"/>
      <c r="AH40" s="131"/>
      <c r="AI40" s="134"/>
      <c r="AJ40" s="133"/>
      <c r="AK40" s="131"/>
      <c r="AL40" s="134"/>
      <c r="AM40" s="136"/>
      <c r="AN40" s="137" t="s">
        <v>68</v>
      </c>
      <c r="AO40" s="153"/>
      <c r="AP40" s="136"/>
      <c r="AQ40" s="137" t="s">
        <v>68</v>
      </c>
      <c r="AR40" s="153"/>
      <c r="AS40" s="136"/>
      <c r="AT40" s="137" t="s">
        <v>68</v>
      </c>
      <c r="AU40" s="153"/>
      <c r="AV40" s="883">
        <f>RANK(BG40,BG$32:BG$55)</f>
        <v>3</v>
      </c>
      <c r="AW40" s="831">
        <f>AY40*3+BA40</f>
        <v>1</v>
      </c>
      <c r="AX40" s="833">
        <f>BB40-BC40</f>
        <v>0</v>
      </c>
      <c r="AY40" s="835">
        <f>COUNTIF($D41:$AU41,"○")</f>
        <v>0</v>
      </c>
      <c r="AZ40" s="835">
        <f>COUNTIF($D41:$AU41,"●")</f>
        <v>0</v>
      </c>
      <c r="BA40" s="833">
        <f>COUNTIF($D41:AR41,"△")</f>
        <v>1</v>
      </c>
      <c r="BB40" s="833">
        <f>SUM(C40,F40,I40,L40,O40,R40,U40,X40,AA40,AD40,AG40,AJ40,AM40,AP40,AS40)</f>
        <v>0</v>
      </c>
      <c r="BC40" s="836">
        <f>SUM(E40,H40,K40,N40,Q40,T40,W40,Z40,AC40,AF40,AI40,AL40,AO40,AR40,AU40)</f>
        <v>0</v>
      </c>
      <c r="BE40" s="838">
        <f>0.5+AX40/1000</f>
        <v>0.5</v>
      </c>
      <c r="BF40" s="840">
        <f>BB40/100000</f>
        <v>0</v>
      </c>
      <c r="BG40" s="840">
        <f>SUM(AW40,BE40,BF40)</f>
        <v>1.5</v>
      </c>
      <c r="BI40" s="853">
        <f>SUM(AY40:BA41)</f>
        <v>1</v>
      </c>
    </row>
    <row r="41" spans="1:62" ht="15" customHeight="1">
      <c r="B41" s="874"/>
      <c r="C41" s="155"/>
      <c r="D41" s="155" t="str">
        <f>IF(C40="","",IF(C40=E40,"△",IF(C40&gt;E40,"○","●")))</f>
        <v/>
      </c>
      <c r="E41" s="156"/>
      <c r="F41" s="155"/>
      <c r="G41" s="155" t="str">
        <f>IF(F40="","",IF(F40=H40,"△",IF(F40&gt;H40,"○","●")))</f>
        <v/>
      </c>
      <c r="H41" s="156"/>
      <c r="I41" s="155"/>
      <c r="J41" s="155" t="str">
        <f>IF(I40="","",IF(I40=K40,"△",IF(I40&gt;K40,"○","●")))</f>
        <v/>
      </c>
      <c r="K41" s="156"/>
      <c r="L41" s="161"/>
      <c r="M41" s="161" t="str">
        <f>IF(L40="","",IF(L40=N40,"△",IF(L40&gt;N40,"○","●")))</f>
        <v/>
      </c>
      <c r="N41" s="162"/>
      <c r="O41" s="146"/>
      <c r="P41" s="157"/>
      <c r="Q41" s="148"/>
      <c r="R41" s="141"/>
      <c r="S41" s="142" t="str">
        <f>IF(R40="","",IF(R40=T40,"△",IF(R40&gt;T40,"○","●")))</f>
        <v/>
      </c>
      <c r="T41" s="143"/>
      <c r="U41" s="141"/>
      <c r="V41" s="142" t="str">
        <f>IF(U40="","",IF(U40=W40,"△",IF(U40&gt;W40,"○","●")))</f>
        <v/>
      </c>
      <c r="W41" s="144"/>
      <c r="X41" s="141"/>
      <c r="Y41" s="142" t="str">
        <f>IF(X40="","",IF(X40=Z40,"△",IF(X40&gt;Z40,"○","●")))</f>
        <v>△</v>
      </c>
      <c r="Z41" s="144"/>
      <c r="AA41" s="141"/>
      <c r="AB41" s="142" t="str">
        <f>IF(AA40="","",IF(AA40=AC40,"△",IF(AA40&gt;AC40,"○","●")))</f>
        <v/>
      </c>
      <c r="AC41" s="144"/>
      <c r="AD41" s="145"/>
      <c r="AE41" s="142" t="str">
        <f>IF(AD40="","",IF(AD40=AF40,"△",IF(AD40&gt;AF40,"○","●")))</f>
        <v/>
      </c>
      <c r="AF41" s="144"/>
      <c r="AG41" s="141"/>
      <c r="AH41" s="142" t="str">
        <f>IF(AG40="","",IF(AG40=AI40,"△",IF(AG40&gt;AI40,"○","●")))</f>
        <v/>
      </c>
      <c r="AI41" s="144"/>
      <c r="AJ41" s="141"/>
      <c r="AK41" s="142" t="str">
        <f>IF(AJ40="","",IF(AJ40=AL40,"△",IF(AJ40&gt;AL40,"○","●")))</f>
        <v/>
      </c>
      <c r="AL41" s="144"/>
      <c r="AM41" s="146"/>
      <c r="AN41" s="147" t="str">
        <f>IF(AM40="","",IF(AM40=AO40,"△",IF(AM40&gt;AO40,"○","●")))</f>
        <v/>
      </c>
      <c r="AO41" s="148"/>
      <c r="AP41" s="146"/>
      <c r="AQ41" s="147" t="str">
        <f>IF(AP40="","",IF(AP40=AR40,"△",IF(AP40&gt;AR40,"○","●")))</f>
        <v/>
      </c>
      <c r="AR41" s="148"/>
      <c r="AS41" s="146"/>
      <c r="AT41" s="147" t="str">
        <f>IF(AS40="","",IF(AS40=AU40,"△",IF(AS40&gt;AU40,"○","●")))</f>
        <v/>
      </c>
      <c r="AU41" s="148"/>
      <c r="AV41" s="884"/>
      <c r="AW41" s="832"/>
      <c r="AX41" s="834"/>
      <c r="AY41" s="834"/>
      <c r="AZ41" s="834"/>
      <c r="BA41" s="834"/>
      <c r="BB41" s="834"/>
      <c r="BC41" s="837"/>
      <c r="BE41" s="839"/>
      <c r="BF41" s="841"/>
      <c r="BG41" s="841"/>
      <c r="BI41" s="854"/>
    </row>
    <row r="42" spans="1:62" ht="15" customHeight="1">
      <c r="A42" s="90" t="s">
        <v>73</v>
      </c>
      <c r="B42" s="873" t="s">
        <v>187</v>
      </c>
      <c r="C42" s="149" t="str">
        <f>IF(T32="","",T32)</f>
        <v/>
      </c>
      <c r="D42" s="150" t="s">
        <v>67</v>
      </c>
      <c r="E42" s="151" t="str">
        <f>IF(R32="","",R32)</f>
        <v/>
      </c>
      <c r="F42" s="149">
        <f>IF(T34="","",T34)</f>
        <v>0</v>
      </c>
      <c r="G42" s="150" t="s">
        <v>67</v>
      </c>
      <c r="H42" s="151">
        <f>IF(R34="","",R34)</f>
        <v>0</v>
      </c>
      <c r="I42" s="149" t="str">
        <f>IF(T36="","",T36)</f>
        <v/>
      </c>
      <c r="J42" s="150" t="s">
        <v>67</v>
      </c>
      <c r="K42" s="151" t="str">
        <f>IF(R36="","",R36)</f>
        <v/>
      </c>
      <c r="L42" s="149" t="str">
        <f>IF(T38="","",T38)</f>
        <v/>
      </c>
      <c r="M42" s="150" t="s">
        <v>67</v>
      </c>
      <c r="N42" s="151" t="str">
        <f>IF(R38="","",R38)</f>
        <v/>
      </c>
      <c r="O42" s="149" t="str">
        <f>IF(T40="","",T40)</f>
        <v/>
      </c>
      <c r="P42" s="150" t="s">
        <v>67</v>
      </c>
      <c r="Q42" s="151" t="str">
        <f>IF(R40="","",R40)</f>
        <v/>
      </c>
      <c r="R42" s="136"/>
      <c r="S42" s="152"/>
      <c r="T42" s="153"/>
      <c r="U42" s="133"/>
      <c r="V42" s="131"/>
      <c r="W42" s="134"/>
      <c r="X42" s="133"/>
      <c r="Y42" s="131"/>
      <c r="Z42" s="134"/>
      <c r="AA42" s="130"/>
      <c r="AB42" s="131"/>
      <c r="AC42" s="135"/>
      <c r="AD42" s="133"/>
      <c r="AE42" s="131"/>
      <c r="AF42" s="134"/>
      <c r="AG42" s="133"/>
      <c r="AH42" s="131"/>
      <c r="AI42" s="134"/>
      <c r="AJ42" s="133"/>
      <c r="AK42" s="131"/>
      <c r="AL42" s="134"/>
      <c r="AM42" s="136"/>
      <c r="AN42" s="137" t="s">
        <v>68</v>
      </c>
      <c r="AO42" s="153"/>
      <c r="AP42" s="136"/>
      <c r="AQ42" s="137" t="s">
        <v>68</v>
      </c>
      <c r="AR42" s="153"/>
      <c r="AS42" s="136"/>
      <c r="AT42" s="137" t="s">
        <v>68</v>
      </c>
      <c r="AU42" s="153"/>
      <c r="AV42" s="883">
        <f>RANK(BG42,BG$32:BG$55)</f>
        <v>3</v>
      </c>
      <c r="AW42" s="831">
        <f>AY42*3+BA42</f>
        <v>1</v>
      </c>
      <c r="AX42" s="833">
        <f>BB42-BC42</f>
        <v>0</v>
      </c>
      <c r="AY42" s="835">
        <f>COUNTIF($D43:$AU43,"○")</f>
        <v>0</v>
      </c>
      <c r="AZ42" s="835">
        <f>COUNTIF($D43:$AU43,"●")</f>
        <v>0</v>
      </c>
      <c r="BA42" s="833">
        <f>COUNTIF($D43:AR43,"△")</f>
        <v>1</v>
      </c>
      <c r="BB42" s="833">
        <f>SUM(C42,F42,I42,L42,O42,R42,U42,X42,AA42,AD42,AG42,AJ42,AM42,AP42,AS42)</f>
        <v>0</v>
      </c>
      <c r="BC42" s="836">
        <f>SUM(E42,H42,K42,N42,Q42,T42,W42,Z42,AC42,AF42,AI42,AL42,AO42,AR42,AU42)</f>
        <v>0</v>
      </c>
      <c r="BD42" s="138"/>
      <c r="BE42" s="838">
        <f>0.5+AX42/1000</f>
        <v>0.5</v>
      </c>
      <c r="BF42" s="840">
        <f>BB42/100000</f>
        <v>0</v>
      </c>
      <c r="BG42" s="840">
        <f>SUM(AW42,BE42,BF42)</f>
        <v>1.5</v>
      </c>
      <c r="BI42" s="853">
        <f>SUM(AY42:BA43)</f>
        <v>1</v>
      </c>
    </row>
    <row r="43" spans="1:62" ht="15" customHeight="1">
      <c r="B43" s="874"/>
      <c r="C43" s="155"/>
      <c r="D43" s="155" t="str">
        <f>IF(C42="","",IF(C42=E42,"△",IF(C42&gt;E42,"○","●")))</f>
        <v/>
      </c>
      <c r="E43" s="156"/>
      <c r="F43" s="155"/>
      <c r="G43" s="155" t="str">
        <f>IF(F42="","",IF(F42=H42,"△",IF(F42&gt;H42,"○","●")))</f>
        <v>△</v>
      </c>
      <c r="H43" s="156"/>
      <c r="I43" s="155"/>
      <c r="J43" s="155" t="str">
        <f>IF(I42="","",IF(I42=K42,"△",IF(I42&gt;K42,"○","●")))</f>
        <v/>
      </c>
      <c r="K43" s="156"/>
      <c r="L43" s="155"/>
      <c r="M43" s="155" t="str">
        <f>IF(L42="","",IF(L42=N42,"△",IF(L42&gt;N42,"○","●")))</f>
        <v/>
      </c>
      <c r="N43" s="156"/>
      <c r="O43" s="155"/>
      <c r="P43" s="155" t="str">
        <f>IF(O42="","",IF(O42=Q42,"△",IF(O42&gt;Q42,"○","●")))</f>
        <v/>
      </c>
      <c r="Q43" s="156"/>
      <c r="R43" s="146"/>
      <c r="S43" s="157"/>
      <c r="T43" s="148"/>
      <c r="U43" s="141"/>
      <c r="V43" s="142" t="str">
        <f>IF(U42="","",IF(U42=W42,"△",IF(U42&gt;W42,"○","●")))</f>
        <v/>
      </c>
      <c r="W43" s="144"/>
      <c r="X43" s="141"/>
      <c r="Y43" s="142" t="str">
        <f>IF(X42="","",IF(X42=Z42,"△",IF(X42&gt;Z42,"○","●")))</f>
        <v/>
      </c>
      <c r="Z43" s="144"/>
      <c r="AA43" s="141"/>
      <c r="AB43" s="142" t="str">
        <f>IF(AA42="","",IF(AA42=AC42,"△",IF(AA42&gt;AC42,"○","●")))</f>
        <v/>
      </c>
      <c r="AC43" s="144"/>
      <c r="AD43" s="145"/>
      <c r="AE43" s="142" t="str">
        <f>IF(AD42="","",IF(AD42=AF42,"△",IF(AD42&gt;AF42,"○","●")))</f>
        <v/>
      </c>
      <c r="AF43" s="144"/>
      <c r="AG43" s="141"/>
      <c r="AH43" s="142" t="str">
        <f>IF(AG42="","",IF(AG42=AI42,"△",IF(AG42&gt;AI42,"○","●")))</f>
        <v/>
      </c>
      <c r="AI43" s="144"/>
      <c r="AJ43" s="141"/>
      <c r="AK43" s="142" t="str">
        <f>IF(AJ42="","",IF(AJ42=AL42,"△",IF(AJ42&gt;AL42,"○","●")))</f>
        <v/>
      </c>
      <c r="AL43" s="144"/>
      <c r="AM43" s="146"/>
      <c r="AN43" s="147" t="str">
        <f>IF(AM42="","",IF(AM42=AO42,"△",IF(AM42&gt;AO42,"○","●")))</f>
        <v/>
      </c>
      <c r="AO43" s="148"/>
      <c r="AP43" s="146"/>
      <c r="AQ43" s="147" t="str">
        <f>IF(AP42="","",IF(AP42=AR42,"△",IF(AP42&gt;AR42,"○","●")))</f>
        <v/>
      </c>
      <c r="AR43" s="148"/>
      <c r="AS43" s="146"/>
      <c r="AT43" s="147" t="str">
        <f>IF(AS42="","",IF(AS42=AU42,"△",IF(AS42&gt;AU42,"○","●")))</f>
        <v/>
      </c>
      <c r="AU43" s="148"/>
      <c r="AV43" s="884"/>
      <c r="AW43" s="832"/>
      <c r="AX43" s="834"/>
      <c r="AY43" s="834"/>
      <c r="AZ43" s="834"/>
      <c r="BA43" s="834"/>
      <c r="BB43" s="834"/>
      <c r="BC43" s="837"/>
      <c r="BD43" s="138"/>
      <c r="BE43" s="839"/>
      <c r="BF43" s="841"/>
      <c r="BG43" s="841"/>
      <c r="BI43" s="854"/>
      <c r="BJ43" s="91"/>
    </row>
    <row r="44" spans="1:62" ht="15" customHeight="1">
      <c r="A44" s="90" t="s">
        <v>74</v>
      </c>
      <c r="B44" s="873" t="s">
        <v>83</v>
      </c>
      <c r="C44" s="149" t="str">
        <f>IF(W32="","",W32)</f>
        <v/>
      </c>
      <c r="D44" s="150" t="s">
        <v>67</v>
      </c>
      <c r="E44" s="151" t="str">
        <f>IF(U32="","",U32)</f>
        <v/>
      </c>
      <c r="F44" s="149" t="str">
        <f>IF(W34="","",W34)</f>
        <v/>
      </c>
      <c r="G44" s="150" t="s">
        <v>67</v>
      </c>
      <c r="H44" s="151" t="str">
        <f>IF(U34="","",U34)</f>
        <v/>
      </c>
      <c r="I44" s="149" t="str">
        <f>IF(W36="","",W36)</f>
        <v/>
      </c>
      <c r="J44" s="150" t="s">
        <v>67</v>
      </c>
      <c r="K44" s="151" t="str">
        <f>IF(U36="","",U36)</f>
        <v/>
      </c>
      <c r="L44" s="149" t="str">
        <f>IF(W38="","",W38)</f>
        <v/>
      </c>
      <c r="M44" s="150" t="s">
        <v>67</v>
      </c>
      <c r="N44" s="151" t="str">
        <f>IF(U38="","",U38)</f>
        <v/>
      </c>
      <c r="O44" s="149" t="str">
        <f>IF(W40="","",W40)</f>
        <v/>
      </c>
      <c r="P44" s="150" t="s">
        <v>67</v>
      </c>
      <c r="Q44" s="151" t="str">
        <f>IF(U40="","",U40)</f>
        <v/>
      </c>
      <c r="R44" s="149" t="str">
        <f>IF(W42="","",W42)</f>
        <v/>
      </c>
      <c r="S44" s="150" t="s">
        <v>67</v>
      </c>
      <c r="T44" s="151" t="str">
        <f>IF(U42="","",U42)</f>
        <v/>
      </c>
      <c r="U44" s="136"/>
      <c r="V44" s="152"/>
      <c r="W44" s="153"/>
      <c r="X44" s="133"/>
      <c r="Y44" s="131"/>
      <c r="Z44" s="134"/>
      <c r="AA44" s="130"/>
      <c r="AB44" s="131"/>
      <c r="AC44" s="135"/>
      <c r="AD44" s="133"/>
      <c r="AE44" s="131"/>
      <c r="AF44" s="134"/>
      <c r="AG44" s="133"/>
      <c r="AH44" s="131"/>
      <c r="AI44" s="134"/>
      <c r="AJ44" s="133"/>
      <c r="AK44" s="131"/>
      <c r="AL44" s="134"/>
      <c r="AM44" s="136"/>
      <c r="AN44" s="137" t="s">
        <v>68</v>
      </c>
      <c r="AO44" s="153"/>
      <c r="AP44" s="136"/>
      <c r="AQ44" s="137" t="s">
        <v>68</v>
      </c>
      <c r="AR44" s="153"/>
      <c r="AS44" s="136"/>
      <c r="AT44" s="137" t="s">
        <v>68</v>
      </c>
      <c r="AU44" s="153"/>
      <c r="AV44" s="883">
        <f>RANK(BG44,BG$32:BG$55)</f>
        <v>9</v>
      </c>
      <c r="AW44" s="831">
        <f>AY44*3+BA44</f>
        <v>0</v>
      </c>
      <c r="AX44" s="833">
        <f>BB44-BC44</f>
        <v>0</v>
      </c>
      <c r="AY44" s="835">
        <f>COUNTIF($D45:$AU45,"○")</f>
        <v>0</v>
      </c>
      <c r="AZ44" s="835">
        <f>COUNTIF($D45:$AU45,"●")</f>
        <v>0</v>
      </c>
      <c r="BA44" s="833">
        <f>COUNTIF($D45:AR45,"△")</f>
        <v>0</v>
      </c>
      <c r="BB44" s="833">
        <f>SUM(C44,F44,I44,L44,O44,R44,U44,X44,AA44,AD44,AG44,AJ44,AM44,AP44,AS44)</f>
        <v>0</v>
      </c>
      <c r="BC44" s="836">
        <f>SUM(E44,H44,K44,N44,Q44,T44,W44,Z44,AC44,AF44,AI44,AL44,AO44,AR44,AU44)</f>
        <v>0</v>
      </c>
      <c r="BD44" s="138"/>
      <c r="BE44" s="838">
        <f>0.5+AX44/1000</f>
        <v>0.5</v>
      </c>
      <c r="BF44" s="840">
        <f>BB44/100000</f>
        <v>0</v>
      </c>
      <c r="BG44" s="840">
        <f>SUM(AW44,BE44,BF44)</f>
        <v>0.5</v>
      </c>
      <c r="BI44" s="853">
        <f>SUM(AY44:BA45)</f>
        <v>0</v>
      </c>
    </row>
    <row r="45" spans="1:62" ht="15" customHeight="1">
      <c r="B45" s="874"/>
      <c r="C45" s="155"/>
      <c r="D45" s="155" t="str">
        <f>IF(C44="","",IF(C44=E44,"△",IF(C44&gt;E44,"○","●")))</f>
        <v/>
      </c>
      <c r="E45" s="156"/>
      <c r="F45" s="155"/>
      <c r="G45" s="155" t="str">
        <f>IF(F44="","",IF(F44=H44,"△",IF(F44&gt;H44,"○","●")))</f>
        <v/>
      </c>
      <c r="H45" s="156"/>
      <c r="I45" s="155"/>
      <c r="J45" s="155" t="str">
        <f>IF(I44="","",IF(I44=K44,"△",IF(I44&gt;K44,"○","●")))</f>
        <v/>
      </c>
      <c r="K45" s="156"/>
      <c r="L45" s="155"/>
      <c r="M45" s="155" t="str">
        <f>IF(L44="","",IF(L44=N44,"△",IF(L44&gt;N44,"○","●")))</f>
        <v/>
      </c>
      <c r="N45" s="156"/>
      <c r="O45" s="155"/>
      <c r="P45" s="155" t="str">
        <f>IF(O44="","",IF(O44=Q44,"△",IF(O44&gt;Q44,"○","●")))</f>
        <v/>
      </c>
      <c r="Q45" s="156"/>
      <c r="R45" s="155"/>
      <c r="S45" s="155" t="str">
        <f>IF(R44="","",IF(R44=T44,"△",IF(R44&gt;T44,"○","●")))</f>
        <v/>
      </c>
      <c r="T45" s="156"/>
      <c r="U45" s="146"/>
      <c r="V45" s="157"/>
      <c r="W45" s="148"/>
      <c r="X45" s="141"/>
      <c r="Y45" s="142" t="str">
        <f>IF(X44="","",IF(X44=Z44,"△",IF(X44&gt;Z44,"○","●")))</f>
        <v/>
      </c>
      <c r="Z45" s="144"/>
      <c r="AA45" s="141"/>
      <c r="AB45" s="142" t="str">
        <f>IF(AA44="","",IF(AA44=AC44,"△",IF(AA44&gt;AC44,"○","●")))</f>
        <v/>
      </c>
      <c r="AC45" s="144"/>
      <c r="AD45" s="145"/>
      <c r="AE45" s="142" t="str">
        <f>IF(AD44="","",IF(AD44=AF44,"△",IF(AD44&gt;AF44,"○","●")))</f>
        <v/>
      </c>
      <c r="AF45" s="144"/>
      <c r="AG45" s="141"/>
      <c r="AH45" s="142" t="str">
        <f>IF(AG44="","",IF(AG44=AI44,"△",IF(AG44&gt;AI44,"○","●")))</f>
        <v/>
      </c>
      <c r="AI45" s="144"/>
      <c r="AJ45" s="141"/>
      <c r="AK45" s="142" t="str">
        <f>IF(AJ44="","",IF(AJ44=AL44,"△",IF(AJ44&gt;AL44,"○","●")))</f>
        <v/>
      </c>
      <c r="AL45" s="144"/>
      <c r="AM45" s="146"/>
      <c r="AN45" s="147" t="str">
        <f>IF(AM44="","",IF(AM44=AO44,"△",IF(AM44&gt;AO44,"○","●")))</f>
        <v/>
      </c>
      <c r="AO45" s="148"/>
      <c r="AP45" s="146"/>
      <c r="AQ45" s="147" t="str">
        <f>IF(AP44="","",IF(AP44=AR44,"△",IF(AP44&gt;AR44,"○","●")))</f>
        <v/>
      </c>
      <c r="AR45" s="148"/>
      <c r="AS45" s="146"/>
      <c r="AT45" s="147" t="str">
        <f>IF(AS44="","",IF(AS44=AU44,"△",IF(AS44&gt;AU44,"○","●")))</f>
        <v/>
      </c>
      <c r="AU45" s="148"/>
      <c r="AV45" s="884"/>
      <c r="AW45" s="832"/>
      <c r="AX45" s="834"/>
      <c r="AY45" s="834"/>
      <c r="AZ45" s="834"/>
      <c r="BA45" s="834"/>
      <c r="BB45" s="834"/>
      <c r="BC45" s="837"/>
      <c r="BE45" s="839"/>
      <c r="BF45" s="841"/>
      <c r="BG45" s="841"/>
      <c r="BI45" s="854"/>
    </row>
    <row r="46" spans="1:62" ht="15" customHeight="1">
      <c r="A46" s="90" t="s">
        <v>75</v>
      </c>
      <c r="B46" s="873" t="s">
        <v>468</v>
      </c>
      <c r="C46" s="149" t="str">
        <f>IF(Z32="","",Z32)</f>
        <v/>
      </c>
      <c r="D46" s="150" t="s">
        <v>67</v>
      </c>
      <c r="E46" s="151" t="str">
        <f>IF(X32="","",X32)</f>
        <v/>
      </c>
      <c r="F46" s="149" t="str">
        <f>IF(Z34="","",Z34)</f>
        <v/>
      </c>
      <c r="G46" s="150" t="s">
        <v>67</v>
      </c>
      <c r="H46" s="151" t="str">
        <f>IF(X34="","",X34)</f>
        <v/>
      </c>
      <c r="I46" s="149" t="str">
        <f>IF(Z36="","",Z36)</f>
        <v/>
      </c>
      <c r="J46" s="150" t="s">
        <v>67</v>
      </c>
      <c r="K46" s="151" t="str">
        <f>IF(X36="","",X36)</f>
        <v/>
      </c>
      <c r="L46" s="149" t="str">
        <f>IF(Z38="","",Z38)</f>
        <v/>
      </c>
      <c r="M46" s="150" t="s">
        <v>67</v>
      </c>
      <c r="N46" s="151" t="str">
        <f>IF(X38="","",X38)</f>
        <v/>
      </c>
      <c r="O46" s="149">
        <f>IF(Z40="","",Z40)</f>
        <v>0</v>
      </c>
      <c r="P46" s="150" t="s">
        <v>67</v>
      </c>
      <c r="Q46" s="151">
        <f>IF(X40="","",X40)</f>
        <v>0</v>
      </c>
      <c r="R46" s="149" t="str">
        <f>IF(Z42="","",Z42)</f>
        <v/>
      </c>
      <c r="S46" s="150" t="s">
        <v>67</v>
      </c>
      <c r="T46" s="151" t="str">
        <f>IF(X42="","",X42)</f>
        <v/>
      </c>
      <c r="U46" s="149" t="str">
        <f>IF(Z44="","",Z44)</f>
        <v/>
      </c>
      <c r="V46" s="150" t="s">
        <v>67</v>
      </c>
      <c r="W46" s="151" t="str">
        <f>IF(X44="","",X44)</f>
        <v/>
      </c>
      <c r="X46" s="136"/>
      <c r="Y46" s="152"/>
      <c r="Z46" s="153"/>
      <c r="AA46" s="130"/>
      <c r="AB46" s="131"/>
      <c r="AC46" s="135"/>
      <c r="AD46" s="133"/>
      <c r="AE46" s="131"/>
      <c r="AF46" s="134"/>
      <c r="AG46" s="133"/>
      <c r="AH46" s="131"/>
      <c r="AI46" s="134"/>
      <c r="AJ46" s="133"/>
      <c r="AK46" s="131"/>
      <c r="AL46" s="134"/>
      <c r="AM46" s="136"/>
      <c r="AN46" s="137" t="s">
        <v>68</v>
      </c>
      <c r="AO46" s="153"/>
      <c r="AP46" s="136"/>
      <c r="AQ46" s="137" t="s">
        <v>68</v>
      </c>
      <c r="AR46" s="153"/>
      <c r="AS46" s="136"/>
      <c r="AT46" s="137" t="s">
        <v>68</v>
      </c>
      <c r="AU46" s="153"/>
      <c r="AV46" s="883">
        <f>RANK(BG46,BG$32:BG$55)</f>
        <v>3</v>
      </c>
      <c r="AW46" s="831">
        <f>AY46*3+BA46</f>
        <v>1</v>
      </c>
      <c r="AX46" s="833">
        <f>BB46-BC46</f>
        <v>0</v>
      </c>
      <c r="AY46" s="835">
        <f>COUNTIF($D47:$AU47,"○")</f>
        <v>0</v>
      </c>
      <c r="AZ46" s="835">
        <f>COUNTIF($D47:$AU47,"●")</f>
        <v>0</v>
      </c>
      <c r="BA46" s="833">
        <f>COUNTIF($D47:AR47,"△")</f>
        <v>1</v>
      </c>
      <c r="BB46" s="833">
        <f>SUM(C46,F46,I46,L46,O46,R46,U46,X46,AA46,AD46,AG46,AJ46,AM46,AP46,AS46)</f>
        <v>0</v>
      </c>
      <c r="BC46" s="836">
        <f>SUM(E46,H46,K46,N46,Q46,T46,W46,Z46,AC46,AF46,AI46,AL46,AO46,AR46,AU46)</f>
        <v>0</v>
      </c>
      <c r="BE46" s="838">
        <f>0.5+AX46/1000</f>
        <v>0.5</v>
      </c>
      <c r="BF46" s="840">
        <f>BB46/100000</f>
        <v>0</v>
      </c>
      <c r="BG46" s="840">
        <f>SUM(AW46,BE46,BF46)</f>
        <v>1.5</v>
      </c>
      <c r="BI46" s="853">
        <f>SUM(AY46:BA47)</f>
        <v>1</v>
      </c>
    </row>
    <row r="47" spans="1:62" ht="15" customHeight="1">
      <c r="B47" s="874"/>
      <c r="C47" s="155"/>
      <c r="D47" s="155" t="str">
        <f>IF(C46="","",IF(C46=E46,"△",IF(C46&gt;E46,"○","●")))</f>
        <v/>
      </c>
      <c r="E47" s="156"/>
      <c r="F47" s="155"/>
      <c r="G47" s="155" t="str">
        <f>IF(F46="","",IF(F46=H46,"△",IF(F46&gt;H46,"○","●")))</f>
        <v/>
      </c>
      <c r="H47" s="156"/>
      <c r="I47" s="155"/>
      <c r="J47" s="155" t="str">
        <f>IF(I46="","",IF(I46=K46,"△",IF(I46&gt;K46,"○","●")))</f>
        <v/>
      </c>
      <c r="K47" s="156"/>
      <c r="L47" s="155"/>
      <c r="M47" s="155" t="str">
        <f>IF(L46="","",IF(L46=N46,"△",IF(L46&gt;N46,"○","●")))</f>
        <v/>
      </c>
      <c r="N47" s="156"/>
      <c r="O47" s="155"/>
      <c r="P47" s="155" t="str">
        <f>IF(O46="","",IF(O46=Q46,"△",IF(O46&gt;Q46,"○","●")))</f>
        <v>△</v>
      </c>
      <c r="Q47" s="156"/>
      <c r="R47" s="155"/>
      <c r="S47" s="155" t="str">
        <f>IF(R46="","",IF(R46=T46,"△",IF(R46&gt;T46,"○","●")))</f>
        <v/>
      </c>
      <c r="T47" s="156"/>
      <c r="U47" s="155"/>
      <c r="V47" s="155" t="str">
        <f>IF(U46="","",IF(U46=W46,"△",IF(U46&gt;W46,"○","●")))</f>
        <v/>
      </c>
      <c r="W47" s="156"/>
      <c r="X47" s="146"/>
      <c r="Y47" s="157"/>
      <c r="Z47" s="148"/>
      <c r="AA47" s="141"/>
      <c r="AB47" s="142" t="str">
        <f>IF(AA46="","",IF(AA46=AC46,"△",IF(AA46&gt;AC46,"○","●")))</f>
        <v/>
      </c>
      <c r="AC47" s="144"/>
      <c r="AD47" s="145"/>
      <c r="AE47" s="142" t="str">
        <f>IF(AD46="","",IF(AD46=AF46,"△",IF(AD46&gt;AF46,"○","●")))</f>
        <v/>
      </c>
      <c r="AF47" s="144"/>
      <c r="AG47" s="141"/>
      <c r="AH47" s="142" t="str">
        <f>IF(AG46="","",IF(AG46=AI46,"△",IF(AG46&gt;AI46,"○","●")))</f>
        <v/>
      </c>
      <c r="AI47" s="144"/>
      <c r="AJ47" s="141"/>
      <c r="AK47" s="142" t="str">
        <f>IF(AJ46="","",IF(AJ46=AL46,"△",IF(AJ46&gt;AL46,"○","●")))</f>
        <v/>
      </c>
      <c r="AL47" s="144"/>
      <c r="AM47" s="146"/>
      <c r="AN47" s="147" t="str">
        <f>IF(AM46="","",IF(AM46=AO46,"△",IF(AM46&gt;AO46,"○","●")))</f>
        <v/>
      </c>
      <c r="AO47" s="148"/>
      <c r="AP47" s="146"/>
      <c r="AQ47" s="147" t="str">
        <f>IF(AP46="","",IF(AP46=AR46,"△",IF(AP46&gt;AR46,"○","●")))</f>
        <v/>
      </c>
      <c r="AR47" s="148"/>
      <c r="AS47" s="146"/>
      <c r="AT47" s="147" t="str">
        <f>IF(AS46="","",IF(AS46=AU46,"△",IF(AS46&gt;AU46,"○","●")))</f>
        <v/>
      </c>
      <c r="AU47" s="148"/>
      <c r="AV47" s="884"/>
      <c r="AW47" s="832"/>
      <c r="AX47" s="834"/>
      <c r="AY47" s="834"/>
      <c r="AZ47" s="834"/>
      <c r="BA47" s="834"/>
      <c r="BB47" s="834"/>
      <c r="BC47" s="837"/>
      <c r="BE47" s="839"/>
      <c r="BF47" s="841"/>
      <c r="BG47" s="841"/>
      <c r="BI47" s="854"/>
    </row>
    <row r="48" spans="1:62" ht="15" customHeight="1">
      <c r="A48" s="90" t="s">
        <v>76</v>
      </c>
      <c r="B48" s="873" t="s">
        <v>178</v>
      </c>
      <c r="C48" s="149" t="str">
        <f>IF(AC32="","",AC32)</f>
        <v/>
      </c>
      <c r="D48" s="150" t="s">
        <v>67</v>
      </c>
      <c r="E48" s="151" t="str">
        <f>IF(AA32="","",AA32)</f>
        <v/>
      </c>
      <c r="F48" s="149" t="str">
        <f>IF(AC34="","",AC34)</f>
        <v/>
      </c>
      <c r="G48" s="150" t="s">
        <v>67</v>
      </c>
      <c r="H48" s="151" t="str">
        <f>IF(AA34="","",AA34)</f>
        <v/>
      </c>
      <c r="I48" s="149" t="str">
        <f>IF(AC36="","",AC36)</f>
        <v/>
      </c>
      <c r="J48" s="150" t="s">
        <v>67</v>
      </c>
      <c r="K48" s="151" t="str">
        <f>IF(AA36="","",AA36)</f>
        <v/>
      </c>
      <c r="L48" s="149" t="str">
        <f>IF(AC38="","",AC38)</f>
        <v/>
      </c>
      <c r="M48" s="150" t="s">
        <v>67</v>
      </c>
      <c r="N48" s="151" t="str">
        <f>IF(AA38="","",AA38)</f>
        <v/>
      </c>
      <c r="O48" s="149" t="str">
        <f>IF(AC40="","",AC40)</f>
        <v/>
      </c>
      <c r="P48" s="150" t="s">
        <v>67</v>
      </c>
      <c r="Q48" s="151" t="str">
        <f>IF(AA40="","",AA40)</f>
        <v/>
      </c>
      <c r="R48" s="149" t="str">
        <f>IF(AC42="","",AC42)</f>
        <v/>
      </c>
      <c r="S48" s="150" t="s">
        <v>67</v>
      </c>
      <c r="T48" s="151" t="str">
        <f>IF(AA42="","",AA42)</f>
        <v/>
      </c>
      <c r="U48" s="149" t="str">
        <f>IF(AC44="","",AC44)</f>
        <v/>
      </c>
      <c r="V48" s="150" t="s">
        <v>67</v>
      </c>
      <c r="W48" s="151" t="str">
        <f>IF(AA44="","",AA44)</f>
        <v/>
      </c>
      <c r="X48" s="149" t="str">
        <f>IF(AC46="","",AC46)</f>
        <v/>
      </c>
      <c r="Y48" s="150" t="s">
        <v>67</v>
      </c>
      <c r="Z48" s="151" t="str">
        <f>IF(AA46="","",AA46)</f>
        <v/>
      </c>
      <c r="AA48" s="136"/>
      <c r="AB48" s="152"/>
      <c r="AC48" s="153"/>
      <c r="AD48" s="133"/>
      <c r="AE48" s="131"/>
      <c r="AF48" s="134"/>
      <c r="AG48" s="133"/>
      <c r="AH48" s="131"/>
      <c r="AI48" s="134"/>
      <c r="AJ48" s="133"/>
      <c r="AK48" s="131"/>
      <c r="AL48" s="134"/>
      <c r="AM48" s="136"/>
      <c r="AN48" s="137" t="s">
        <v>68</v>
      </c>
      <c r="AO48" s="153"/>
      <c r="AP48" s="136"/>
      <c r="AQ48" s="137" t="s">
        <v>68</v>
      </c>
      <c r="AR48" s="153"/>
      <c r="AS48" s="136"/>
      <c r="AT48" s="137" t="s">
        <v>68</v>
      </c>
      <c r="AU48" s="153"/>
      <c r="AV48" s="883">
        <f>RANK(BG48,BG$32:BG$55)</f>
        <v>9</v>
      </c>
      <c r="AW48" s="831">
        <f>AY48*3+BA48</f>
        <v>0</v>
      </c>
      <c r="AX48" s="833">
        <f>BB48-BC48</f>
        <v>0</v>
      </c>
      <c r="AY48" s="835">
        <f>COUNTIF($D49:$AU49,"○")</f>
        <v>0</v>
      </c>
      <c r="AZ48" s="835">
        <f>COUNTIF($D49:$AU49,"●")</f>
        <v>0</v>
      </c>
      <c r="BA48" s="833">
        <f>COUNTIF($D49:AR49,"△")</f>
        <v>0</v>
      </c>
      <c r="BB48" s="833">
        <f>SUM(C48,F48,I48,L48,O48,R48,U48,X48,AA48,AD48,AG48,AJ48,AM48,AP48,AS48)</f>
        <v>0</v>
      </c>
      <c r="BC48" s="836">
        <f>SUM(E48,H48,K48,N48,Q48,T48,W48,Z48,AC48,AF48,AI48,AL48,AO48,AR48,AU48)</f>
        <v>0</v>
      </c>
      <c r="BE48" s="838">
        <f>0.5+AX48/1000</f>
        <v>0.5</v>
      </c>
      <c r="BF48" s="840">
        <f>BB48/100000</f>
        <v>0</v>
      </c>
      <c r="BG48" s="840">
        <f>SUM(AW48,BE48,BF48)</f>
        <v>0.5</v>
      </c>
      <c r="BI48" s="853">
        <f>SUM(AY48:BA49)</f>
        <v>0</v>
      </c>
    </row>
    <row r="49" spans="1:62" ht="15" customHeight="1">
      <c r="B49" s="874"/>
      <c r="C49" s="155"/>
      <c r="D49" s="155" t="str">
        <f>IF(C48="","",IF(C48=E48,"△",IF(C48&gt;E48,"○","●")))</f>
        <v/>
      </c>
      <c r="E49" s="156"/>
      <c r="F49" s="155"/>
      <c r="G49" s="155" t="str">
        <f>IF(F48="","",IF(F48=H48,"△",IF(F48&gt;H48,"○","●")))</f>
        <v/>
      </c>
      <c r="H49" s="156"/>
      <c r="I49" s="155"/>
      <c r="J49" s="155" t="str">
        <f>IF(I48="","",IF(I48=K48,"△",IF(I48&gt;K48,"○","●")))</f>
        <v/>
      </c>
      <c r="K49" s="156"/>
      <c r="L49" s="155"/>
      <c r="M49" s="155" t="str">
        <f>IF(L48="","",IF(L48=N48,"△",IF(L48&gt;N48,"○","●")))</f>
        <v/>
      </c>
      <c r="N49" s="156"/>
      <c r="O49" s="155"/>
      <c r="P49" s="155" t="str">
        <f>IF(O48="","",IF(O48=Q48,"△",IF(O48&gt;Q48,"○","●")))</f>
        <v/>
      </c>
      <c r="Q49" s="156"/>
      <c r="R49" s="155"/>
      <c r="S49" s="155" t="str">
        <f>IF(R48="","",IF(R48=T48,"△",IF(R48&gt;T48,"○","●")))</f>
        <v/>
      </c>
      <c r="T49" s="156"/>
      <c r="U49" s="155"/>
      <c r="V49" s="155" t="str">
        <f>IF(U48="","",IF(U48=W48,"△",IF(U48&gt;W48,"○","●")))</f>
        <v/>
      </c>
      <c r="W49" s="156"/>
      <c r="X49" s="155"/>
      <c r="Y49" s="155" t="str">
        <f>IF(X48="","",IF(X48=Z48,"△",IF(X48&gt;Z48,"○","●")))</f>
        <v/>
      </c>
      <c r="Z49" s="156"/>
      <c r="AA49" s="146"/>
      <c r="AB49" s="157"/>
      <c r="AC49" s="148"/>
      <c r="AD49" s="141"/>
      <c r="AE49" s="142" t="str">
        <f>IF(AD48="","",IF(AD48=AF48,"△",IF(AD48&gt;AF48,"○","●")))</f>
        <v/>
      </c>
      <c r="AF49" s="144"/>
      <c r="AG49" s="141"/>
      <c r="AH49" s="142" t="str">
        <f>IF(AG48="","",IF(AG48=AI48,"△",IF(AG48&gt;AI48,"○","●")))</f>
        <v/>
      </c>
      <c r="AI49" s="144"/>
      <c r="AJ49" s="141"/>
      <c r="AK49" s="142" t="str">
        <f>IF(AJ48="","",IF(AJ48=AL48,"△",IF(AJ48&gt;AL48,"○","●")))</f>
        <v/>
      </c>
      <c r="AL49" s="144"/>
      <c r="AM49" s="146"/>
      <c r="AN49" s="147" t="str">
        <f>IF(AM48="","",IF(AM48=AO48,"△",IF(AM48&gt;AO48,"○","●")))</f>
        <v/>
      </c>
      <c r="AO49" s="148"/>
      <c r="AP49" s="146"/>
      <c r="AQ49" s="147" t="str">
        <f>IF(AP48="","",IF(AP48=AR48,"△",IF(AP48&gt;AR48,"○","●")))</f>
        <v/>
      </c>
      <c r="AR49" s="148"/>
      <c r="AS49" s="146"/>
      <c r="AT49" s="147" t="str">
        <f>IF(AS48="","",IF(AS48=AU48,"△",IF(AS48&gt;AU48,"○","●")))</f>
        <v/>
      </c>
      <c r="AU49" s="148"/>
      <c r="AV49" s="884"/>
      <c r="AW49" s="832"/>
      <c r="AX49" s="834"/>
      <c r="AY49" s="834"/>
      <c r="AZ49" s="834"/>
      <c r="BA49" s="834"/>
      <c r="BB49" s="834"/>
      <c r="BC49" s="837"/>
      <c r="BE49" s="839"/>
      <c r="BF49" s="841"/>
      <c r="BG49" s="841"/>
      <c r="BI49" s="854"/>
    </row>
    <row r="50" spans="1:62" ht="15" customHeight="1">
      <c r="A50" s="90" t="s">
        <v>77</v>
      </c>
      <c r="B50" s="873" t="s">
        <v>309</v>
      </c>
      <c r="C50" s="163" t="str">
        <f>IF(AF32="","",AF32)</f>
        <v/>
      </c>
      <c r="D50" s="164" t="s">
        <v>68</v>
      </c>
      <c r="E50" s="165" t="str">
        <f>IF(AD32="","",AD32)</f>
        <v/>
      </c>
      <c r="F50" s="163" t="str">
        <f>IF(AF34="","",AF34)</f>
        <v/>
      </c>
      <c r="G50" s="164" t="s">
        <v>67</v>
      </c>
      <c r="H50" s="165" t="str">
        <f>IF(AD34="","",AD34)</f>
        <v/>
      </c>
      <c r="I50" s="163" t="str">
        <f>IF(AF36="","",AF36)</f>
        <v/>
      </c>
      <c r="J50" s="164" t="s">
        <v>67</v>
      </c>
      <c r="K50" s="165" t="str">
        <f>IF(AD36="","",AD36)</f>
        <v/>
      </c>
      <c r="L50" s="163">
        <f>IF(AF38="","",AF38)</f>
        <v>1</v>
      </c>
      <c r="M50" s="164" t="s">
        <v>67</v>
      </c>
      <c r="N50" s="165">
        <f>IF(AD38="","",AD38)</f>
        <v>0</v>
      </c>
      <c r="O50" s="149" t="str">
        <f>IF(AF40="","",AF40)</f>
        <v/>
      </c>
      <c r="P50" s="164" t="s">
        <v>67</v>
      </c>
      <c r="Q50" s="165" t="str">
        <f>IF(AD40="","",AD40)</f>
        <v/>
      </c>
      <c r="R50" s="163" t="str">
        <f>IF(AF42="","",AF42)</f>
        <v/>
      </c>
      <c r="S50" s="164" t="s">
        <v>67</v>
      </c>
      <c r="T50" s="165" t="str">
        <f>IF(AD42="","",AD42)</f>
        <v/>
      </c>
      <c r="U50" s="163" t="str">
        <f>IF(AF44="","",AF44)</f>
        <v/>
      </c>
      <c r="V50" s="164" t="s">
        <v>67</v>
      </c>
      <c r="W50" s="165" t="str">
        <f>IF(AD44="","",AD44)</f>
        <v/>
      </c>
      <c r="X50" s="163" t="str">
        <f>IF(AF46="","",AF46)</f>
        <v/>
      </c>
      <c r="Y50" s="164" t="s">
        <v>67</v>
      </c>
      <c r="Z50" s="165" t="str">
        <f>IF(AD46="","",AD46)</f>
        <v/>
      </c>
      <c r="AA50" s="163" t="str">
        <f>IF(AF48="","",AF48)</f>
        <v/>
      </c>
      <c r="AB50" s="164" t="s">
        <v>67</v>
      </c>
      <c r="AC50" s="165" t="str">
        <f>IF(AD48="","",AD48)</f>
        <v/>
      </c>
      <c r="AD50" s="166"/>
      <c r="AE50" s="167"/>
      <c r="AF50" s="168"/>
      <c r="AG50" s="133"/>
      <c r="AH50" s="169"/>
      <c r="AI50" s="134"/>
      <c r="AJ50" s="133"/>
      <c r="AK50" s="169"/>
      <c r="AL50" s="134"/>
      <c r="AM50" s="136"/>
      <c r="AN50" s="191" t="s">
        <v>68</v>
      </c>
      <c r="AO50" s="153"/>
      <c r="AP50" s="136"/>
      <c r="AQ50" s="191" t="s">
        <v>68</v>
      </c>
      <c r="AR50" s="153"/>
      <c r="AS50" s="136"/>
      <c r="AT50" s="191" t="s">
        <v>68</v>
      </c>
      <c r="AU50" s="153"/>
      <c r="AV50" s="883">
        <f>RANK(BG50,BG$32:BG$55)</f>
        <v>2</v>
      </c>
      <c r="AW50" s="831">
        <f>AY50*3+BA50</f>
        <v>3</v>
      </c>
      <c r="AX50" s="833">
        <f>BB50-BC50</f>
        <v>1</v>
      </c>
      <c r="AY50" s="833">
        <f>COUNTIF($D51:$AU51,"○")</f>
        <v>1</v>
      </c>
      <c r="AZ50" s="833">
        <f>COUNTIF($D51:$AU51,"●")</f>
        <v>0</v>
      </c>
      <c r="BA50" s="833">
        <f>COUNTIF($D51:AR51,"△")</f>
        <v>0</v>
      </c>
      <c r="BB50" s="833">
        <f>SUM(C50,F50,I50,L50,O50,R50,U50,X50,AA50,AD50,AG50,AJ50,AM50,AP50,AS50)</f>
        <v>1</v>
      </c>
      <c r="BC50" s="836">
        <f>SUM(E50,H50,K50,N50,Q50,T50,W50,Z50,AC50,AF50,AI50,AL50,AO50,AR50,AU50)</f>
        <v>0</v>
      </c>
      <c r="BE50" s="838">
        <f>0.5+AX50/1000</f>
        <v>0.501</v>
      </c>
      <c r="BF50" s="840">
        <f>BB50/100000</f>
        <v>1.0000000000000001E-5</v>
      </c>
      <c r="BG50" s="840">
        <f>SUM(AW50,BE50,BF50)</f>
        <v>3.50101</v>
      </c>
      <c r="BI50" s="853">
        <f>SUM(AY50:BA51)</f>
        <v>1</v>
      </c>
    </row>
    <row r="51" spans="1:62" ht="15" customHeight="1">
      <c r="B51" s="874"/>
      <c r="C51" s="155"/>
      <c r="D51" s="155" t="str">
        <f>IF(C50="","",IF(C50=E50,"△",IF(C50&gt;E50,"○","●")))</f>
        <v/>
      </c>
      <c r="E51" s="156"/>
      <c r="F51" s="155"/>
      <c r="G51" s="155" t="str">
        <f>IF(F50="","",IF(F50=H50,"△",IF(F50&gt;H50,"○","●")))</f>
        <v/>
      </c>
      <c r="H51" s="156"/>
      <c r="I51" s="155"/>
      <c r="J51" s="155" t="str">
        <f>IF(I50="","",IF(I50=K50,"△",IF(I50&gt;K50,"○","●")))</f>
        <v/>
      </c>
      <c r="K51" s="156"/>
      <c r="L51" s="155"/>
      <c r="M51" s="155" t="str">
        <f>IF(L50="","",IF(L50=N50,"△",IF(L50&gt;N50,"○","●")))</f>
        <v>○</v>
      </c>
      <c r="N51" s="156"/>
      <c r="O51" s="155"/>
      <c r="P51" s="155" t="str">
        <f>IF(O50="","",IF(O50=Q50,"△",IF(O50&gt;Q50,"○","●")))</f>
        <v/>
      </c>
      <c r="Q51" s="156"/>
      <c r="R51" s="155"/>
      <c r="S51" s="155" t="str">
        <f>IF(R50="","",IF(R50=T50,"△",IF(R50&gt;T50,"○","●")))</f>
        <v/>
      </c>
      <c r="T51" s="156"/>
      <c r="U51" s="155"/>
      <c r="V51" s="155" t="str">
        <f>IF(U50="","",IF(U50=W50,"△",IF(U50&gt;W50,"○","●")))</f>
        <v/>
      </c>
      <c r="W51" s="156"/>
      <c r="X51" s="155"/>
      <c r="Y51" s="155" t="str">
        <f>IF(X50="","",IF(X50=Z50,"△",IF(X50&gt;Z50,"○","●")))</f>
        <v/>
      </c>
      <c r="Z51" s="156"/>
      <c r="AA51" s="155"/>
      <c r="AB51" s="155" t="str">
        <f>IF(AA50="","",IF(AA50=AC50,"△",IF(AA50&gt;AC50,"○","●")))</f>
        <v/>
      </c>
      <c r="AC51" s="156"/>
      <c r="AD51" s="139"/>
      <c r="AE51" s="139"/>
      <c r="AF51" s="140"/>
      <c r="AG51" s="141"/>
      <c r="AH51" s="142" t="str">
        <f>IF(AG50="","",IF(AG50=AI50,"△",IF(AG50&gt;AI50,"○","●")))</f>
        <v/>
      </c>
      <c r="AI51" s="144"/>
      <c r="AJ51" s="141"/>
      <c r="AK51" s="142" t="str">
        <f>IF(AJ50="","",IF(AJ50=AL50,"△",IF(AJ50&gt;AL50,"○","●")))</f>
        <v/>
      </c>
      <c r="AL51" s="144"/>
      <c r="AM51" s="146"/>
      <c r="AN51" s="147" t="str">
        <f>IF(AM50="","",IF(AM50=AO50,"△",IF(AM50&gt;AO50,"○","●")))</f>
        <v/>
      </c>
      <c r="AO51" s="148"/>
      <c r="AP51" s="146"/>
      <c r="AQ51" s="147" t="str">
        <f>IF(AP50="","",IF(AP50=AR50,"△",IF(AP50&gt;AR50,"○","●")))</f>
        <v/>
      </c>
      <c r="AR51" s="148"/>
      <c r="AS51" s="146"/>
      <c r="AT51" s="147" t="str">
        <f>IF(AS50="","",IF(AS50=AU50,"△",IF(AS50&gt;AU50,"○","●")))</f>
        <v/>
      </c>
      <c r="AU51" s="148"/>
      <c r="AV51" s="884"/>
      <c r="AW51" s="832"/>
      <c r="AX51" s="834"/>
      <c r="AY51" s="834"/>
      <c r="AZ51" s="834"/>
      <c r="BA51" s="834"/>
      <c r="BB51" s="834"/>
      <c r="BC51" s="837"/>
      <c r="BE51" s="839"/>
      <c r="BF51" s="841"/>
      <c r="BG51" s="841"/>
      <c r="BI51" s="854"/>
    </row>
    <row r="52" spans="1:62" ht="15" customHeight="1">
      <c r="A52" s="90" t="s">
        <v>78</v>
      </c>
      <c r="B52" s="873" t="s">
        <v>310</v>
      </c>
      <c r="C52" s="163" t="str">
        <f>IF(AI32="","",AI32)</f>
        <v/>
      </c>
      <c r="D52" s="164" t="s">
        <v>68</v>
      </c>
      <c r="E52" s="165" t="str">
        <f>IF(AG32="","",AG32)</f>
        <v/>
      </c>
      <c r="F52" s="163" t="str">
        <f>IF(AI34="","",AI34)</f>
        <v/>
      </c>
      <c r="G52" s="150" t="s">
        <v>68</v>
      </c>
      <c r="H52" s="151" t="str">
        <f>IF(AG34="","",AG34)</f>
        <v/>
      </c>
      <c r="I52" s="149">
        <f>IF(AI36="","",AI36)</f>
        <v>1</v>
      </c>
      <c r="J52" s="150" t="s">
        <v>68</v>
      </c>
      <c r="K52" s="151">
        <f>IF(AG36="","",AG36)</f>
        <v>2</v>
      </c>
      <c r="L52" s="149" t="str">
        <f>IF(AI38="","",AI38)</f>
        <v/>
      </c>
      <c r="M52" s="150" t="s">
        <v>68</v>
      </c>
      <c r="N52" s="151" t="str">
        <f>IF(AG38="","",AG38)</f>
        <v/>
      </c>
      <c r="O52" s="149" t="str">
        <f>IF(AI40="","",AI40)</f>
        <v/>
      </c>
      <c r="P52" s="150" t="s">
        <v>68</v>
      </c>
      <c r="Q52" s="151" t="str">
        <f>IF(AG40="","",AG40)</f>
        <v/>
      </c>
      <c r="R52" s="149" t="str">
        <f>IF(AI42="","",AI42)</f>
        <v/>
      </c>
      <c r="S52" s="150" t="s">
        <v>68</v>
      </c>
      <c r="T52" s="151" t="str">
        <f>IF(AG42="","",AG42)</f>
        <v/>
      </c>
      <c r="U52" s="149" t="str">
        <f>IF(AI44="","",AI44)</f>
        <v/>
      </c>
      <c r="V52" s="150" t="s">
        <v>68</v>
      </c>
      <c r="W52" s="151" t="str">
        <f>IF(AG44="","",AG44)</f>
        <v/>
      </c>
      <c r="X52" s="149" t="str">
        <f>IF(AI46="","",AI46)</f>
        <v/>
      </c>
      <c r="Y52" s="150" t="s">
        <v>68</v>
      </c>
      <c r="Z52" s="151" t="str">
        <f>IF(AG46="","",AG46)</f>
        <v/>
      </c>
      <c r="AA52" s="149" t="str">
        <f>IF(AI48="","",AI48)</f>
        <v/>
      </c>
      <c r="AB52" s="150" t="s">
        <v>68</v>
      </c>
      <c r="AC52" s="151" t="str">
        <f>IF(AG48="","",AG48)</f>
        <v/>
      </c>
      <c r="AD52" s="149" t="str">
        <f>IF(AI50="","",AI50)</f>
        <v/>
      </c>
      <c r="AE52" s="150" t="s">
        <v>68</v>
      </c>
      <c r="AF52" s="151" t="str">
        <f>IF(AG50="","",AG50)</f>
        <v/>
      </c>
      <c r="AG52" s="166"/>
      <c r="AH52" s="167"/>
      <c r="AI52" s="168"/>
      <c r="AJ52" s="130"/>
      <c r="AK52" s="131"/>
      <c r="AL52" s="134"/>
      <c r="AM52" s="136"/>
      <c r="AN52" s="191" t="s">
        <v>68</v>
      </c>
      <c r="AO52" s="153"/>
      <c r="AP52" s="136"/>
      <c r="AQ52" s="191" t="s">
        <v>68</v>
      </c>
      <c r="AR52" s="153"/>
      <c r="AS52" s="136"/>
      <c r="AT52" s="191" t="s">
        <v>68</v>
      </c>
      <c r="AU52" s="153"/>
      <c r="AV52" s="883">
        <f>RANK(BG52,BG$32:BG$55)</f>
        <v>11</v>
      </c>
      <c r="AW52" s="831">
        <f>AY52*3+BA52</f>
        <v>0</v>
      </c>
      <c r="AX52" s="833">
        <f>BB52-BC52</f>
        <v>-1</v>
      </c>
      <c r="AY52" s="833">
        <f>COUNTIF($D53:$AU53,"○")</f>
        <v>0</v>
      </c>
      <c r="AZ52" s="833">
        <f>COUNTIF($D53:$AU53,"●")</f>
        <v>1</v>
      </c>
      <c r="BA52" s="833">
        <f>COUNTIF($D53:AR53,"△")</f>
        <v>0</v>
      </c>
      <c r="BB52" s="833">
        <f>SUM(C52,F52,I52,L52,O52,R52,U52,X52,AA52,AD52,AG52,AJ52,AM52,AP52,AS52)</f>
        <v>1</v>
      </c>
      <c r="BC52" s="836">
        <f>SUM(E52,H52,K52,N52,Q52,T52,W52,Z52,AC52,AF52,AI52,AL52,AO52,AR52,AU52)</f>
        <v>2</v>
      </c>
      <c r="BE52" s="838">
        <f>0.5+AX52/1000</f>
        <v>0.499</v>
      </c>
      <c r="BF52" s="840">
        <f>BB52/100000</f>
        <v>1.0000000000000001E-5</v>
      </c>
      <c r="BG52" s="840">
        <f>SUM(AW52,BE52,BF52)</f>
        <v>0.49901000000000001</v>
      </c>
      <c r="BI52" s="853">
        <f>SUM(AY52:BA53)</f>
        <v>1</v>
      </c>
    </row>
    <row r="53" spans="1:62" ht="15" customHeight="1">
      <c r="B53" s="874"/>
      <c r="C53" s="155"/>
      <c r="D53" s="155" t="str">
        <f>IF(C52="","",IF(C52=E52,"△",IF(C52&gt;E52,"○","●")))</f>
        <v/>
      </c>
      <c r="E53" s="156"/>
      <c r="F53" s="155"/>
      <c r="G53" s="155" t="str">
        <f>IF(F52="","",IF(F52=H52,"△",IF(F52&gt;H52,"○","●")))</f>
        <v/>
      </c>
      <c r="H53" s="156"/>
      <c r="I53" s="155"/>
      <c r="J53" s="155" t="str">
        <f>IF(I52="","",IF(I52=K52,"△",IF(I52&gt;K52,"○","●")))</f>
        <v>●</v>
      </c>
      <c r="K53" s="156"/>
      <c r="L53" s="155"/>
      <c r="M53" s="155" t="str">
        <f>IF(L52="","",IF(L52=N52,"△",IF(L52&gt;N52,"○","●")))</f>
        <v/>
      </c>
      <c r="N53" s="156"/>
      <c r="O53" s="155"/>
      <c r="P53" s="155" t="str">
        <f>IF(O52="","",IF(O52=Q52,"△",IF(O52&gt;Q52,"○","●")))</f>
        <v/>
      </c>
      <c r="Q53" s="156"/>
      <c r="R53" s="155"/>
      <c r="S53" s="155" t="str">
        <f>IF(R52="","",IF(R52=T52,"△",IF(R52&gt;T52,"○","●")))</f>
        <v/>
      </c>
      <c r="T53" s="156"/>
      <c r="U53" s="155"/>
      <c r="V53" s="155" t="str">
        <f>IF(U52="","",IF(U52=W52,"△",IF(U52&gt;W52,"○","●")))</f>
        <v/>
      </c>
      <c r="W53" s="156"/>
      <c r="X53" s="155"/>
      <c r="Y53" s="155" t="str">
        <f>IF(X52="","",IF(X52=Z52,"△",IF(X52&gt;Z52,"○","●")))</f>
        <v/>
      </c>
      <c r="Z53" s="156"/>
      <c r="AA53" s="155"/>
      <c r="AB53" s="155" t="str">
        <f>IF(AA52="","",IF(AA52=AC52,"△",IF(AA52&gt;AC52,"○","●")))</f>
        <v/>
      </c>
      <c r="AC53" s="156"/>
      <c r="AD53" s="155"/>
      <c r="AE53" s="155" t="str">
        <f>IF(AD52="","",IF(AD52=AF52,"△",IF(AD52&gt;AF52,"○","●")))</f>
        <v/>
      </c>
      <c r="AF53" s="156"/>
      <c r="AG53" s="139"/>
      <c r="AH53" s="139"/>
      <c r="AI53" s="140"/>
      <c r="AJ53" s="141"/>
      <c r="AK53" s="142" t="str">
        <f>IF(AJ52="","",IF(AJ52=AL52,"△",IF(AJ52&gt;AL52,"○","●")))</f>
        <v/>
      </c>
      <c r="AL53" s="144"/>
      <c r="AM53" s="146"/>
      <c r="AN53" s="147" t="str">
        <f>IF(AM52="","",IF(AM52=AO52,"△",IF(AM52&gt;AO52,"○","●")))</f>
        <v/>
      </c>
      <c r="AO53" s="148"/>
      <c r="AP53" s="146"/>
      <c r="AQ53" s="147" t="str">
        <f>IF(AP52="","",IF(AP52=AR52,"△",IF(AP52&gt;AR52,"○","●")))</f>
        <v/>
      </c>
      <c r="AR53" s="148"/>
      <c r="AS53" s="146"/>
      <c r="AT53" s="147" t="str">
        <f>IF(AS52="","",IF(AS52=AU52,"△",IF(AS52&gt;AU52,"○","●")))</f>
        <v/>
      </c>
      <c r="AU53" s="148"/>
      <c r="AV53" s="884"/>
      <c r="AW53" s="832"/>
      <c r="AX53" s="834"/>
      <c r="AY53" s="834"/>
      <c r="AZ53" s="834"/>
      <c r="BA53" s="834"/>
      <c r="BB53" s="834"/>
      <c r="BC53" s="837"/>
      <c r="BE53" s="839"/>
      <c r="BF53" s="841"/>
      <c r="BG53" s="841"/>
      <c r="BI53" s="854"/>
    </row>
    <row r="54" spans="1:62" ht="15" customHeight="1">
      <c r="A54" s="90" t="s">
        <v>79</v>
      </c>
      <c r="B54" s="873" t="s">
        <v>148</v>
      </c>
      <c r="C54" s="149">
        <f>IF(AL32="","",AL32)</f>
        <v>0</v>
      </c>
      <c r="D54" s="150" t="s">
        <v>68</v>
      </c>
      <c r="E54" s="151">
        <f>IF(AJ32="","",AJ32)</f>
        <v>0</v>
      </c>
      <c r="F54" s="149" t="str">
        <f>IF(AL34="","",AL34)</f>
        <v/>
      </c>
      <c r="G54" s="150" t="s">
        <v>68</v>
      </c>
      <c r="H54" s="151" t="str">
        <f>IF(AJ34="","",AJ34)</f>
        <v/>
      </c>
      <c r="I54" s="149" t="str">
        <f>IF(AL36="","",AL36)</f>
        <v/>
      </c>
      <c r="J54" s="150" t="s">
        <v>68</v>
      </c>
      <c r="K54" s="151" t="str">
        <f>IF(AJ36="","",AJ36)</f>
        <v/>
      </c>
      <c r="L54" s="149" t="str">
        <f>IF(AL38="","",AL38)</f>
        <v/>
      </c>
      <c r="M54" s="150" t="s">
        <v>68</v>
      </c>
      <c r="N54" s="151" t="str">
        <f>IF(AJ38="","",AJ38)</f>
        <v/>
      </c>
      <c r="O54" s="149" t="str">
        <f>IF(AL40="","",AL40)</f>
        <v/>
      </c>
      <c r="P54" s="150" t="s">
        <v>68</v>
      </c>
      <c r="Q54" s="151" t="str">
        <f>IF(AJ40="","",AJ40)</f>
        <v/>
      </c>
      <c r="R54" s="149" t="str">
        <f>IF(AL42="","",AL42)</f>
        <v/>
      </c>
      <c r="S54" s="150" t="s">
        <v>68</v>
      </c>
      <c r="T54" s="151" t="str">
        <f>IF(AJ42="","",AJ42)</f>
        <v/>
      </c>
      <c r="U54" s="149" t="str">
        <f>IF(AL44="","",AL44)</f>
        <v/>
      </c>
      <c r="V54" s="150" t="s">
        <v>68</v>
      </c>
      <c r="W54" s="151" t="str">
        <f>IF(AJ44="","",AJ44)</f>
        <v/>
      </c>
      <c r="X54" s="149" t="str">
        <f>IF(AL46="","",AL46)</f>
        <v/>
      </c>
      <c r="Y54" s="150" t="s">
        <v>68</v>
      </c>
      <c r="Z54" s="151" t="str">
        <f>IF(AJ46="","",AJ46)</f>
        <v/>
      </c>
      <c r="AA54" s="149" t="str">
        <f>IF(AL48="","",AL48)</f>
        <v/>
      </c>
      <c r="AB54" s="150" t="s">
        <v>68</v>
      </c>
      <c r="AC54" s="151" t="str">
        <f>IF(AJ48="","",AJ48)</f>
        <v/>
      </c>
      <c r="AD54" s="149" t="str">
        <f>IF(AL50="","",AL50)</f>
        <v/>
      </c>
      <c r="AE54" s="150" t="s">
        <v>68</v>
      </c>
      <c r="AF54" s="151" t="str">
        <f>IF(AJ50="","",AJ50)</f>
        <v/>
      </c>
      <c r="AG54" s="149" t="str">
        <f>IF(AL52="","",AL52)</f>
        <v/>
      </c>
      <c r="AH54" s="150" t="s">
        <v>68</v>
      </c>
      <c r="AI54" s="151" t="str">
        <f>IF(AJ52="","",AJ52)</f>
        <v/>
      </c>
      <c r="AJ54" s="187"/>
      <c r="AK54" s="188"/>
      <c r="AL54" s="129"/>
      <c r="AM54" s="170"/>
      <c r="AN54" s="137" t="s">
        <v>68</v>
      </c>
      <c r="AO54" s="171"/>
      <c r="AP54" s="170"/>
      <c r="AQ54" s="137" t="s">
        <v>68</v>
      </c>
      <c r="AR54" s="171"/>
      <c r="AS54" s="170"/>
      <c r="AT54" s="137" t="s">
        <v>68</v>
      </c>
      <c r="AU54" s="171"/>
      <c r="AV54" s="883">
        <f>RANK(BG54,BG$32:BG$55)</f>
        <v>3</v>
      </c>
      <c r="AW54" s="831">
        <f>AY54*3+BA54</f>
        <v>1</v>
      </c>
      <c r="AX54" s="833">
        <f>BB54-BC54</f>
        <v>0</v>
      </c>
      <c r="AY54" s="833">
        <f>COUNTIF($D55:$AO55,"○")</f>
        <v>0</v>
      </c>
      <c r="AZ54" s="833">
        <f>COUNTIF($D55:$AO55,"●")</f>
        <v>0</v>
      </c>
      <c r="BA54" s="833">
        <f>COUNTIF($D55:AO55,"△")</f>
        <v>1</v>
      </c>
      <c r="BB54" s="833">
        <f>SUM(C54,F54,I54,L54,O54,R54,U54,X54,AA54,AD54,AG54,AJ54,AM54)</f>
        <v>0</v>
      </c>
      <c r="BC54" s="836">
        <f>SUM(E54,H54,K54,N54,Q54,T54,W54,Z54,AC54,AF54,AI54,AL54,AO54)</f>
        <v>0</v>
      </c>
      <c r="BE54" s="838">
        <f>0.5+AX54/1000</f>
        <v>0.5</v>
      </c>
      <c r="BF54" s="840">
        <f>BB54/100000</f>
        <v>0</v>
      </c>
      <c r="BG54" s="840">
        <f>SUM(AW54,BE54,BF54)</f>
        <v>1.5</v>
      </c>
      <c r="BI54" s="853">
        <f>SUM(AY54:BA55)</f>
        <v>1</v>
      </c>
    </row>
    <row r="55" spans="1:62" ht="15" customHeight="1" thickBot="1">
      <c r="B55" s="887"/>
      <c r="C55" s="172"/>
      <c r="D55" s="172" t="str">
        <f>IF(C54="","",IF(C54=E54,"△",IF(C54&gt;E54,"○","●")))</f>
        <v>△</v>
      </c>
      <c r="E55" s="173"/>
      <c r="F55" s="172"/>
      <c r="G55" s="172" t="str">
        <f>IF(F54="","",IF(F54=H54,"△",IF(F54&gt;H54,"○","●")))</f>
        <v/>
      </c>
      <c r="H55" s="173"/>
      <c r="I55" s="172"/>
      <c r="J55" s="172" t="str">
        <f>IF(I54="","",IF(I54=K54,"△",IF(I54&gt;K54,"○","●")))</f>
        <v/>
      </c>
      <c r="K55" s="173"/>
      <c r="L55" s="172"/>
      <c r="M55" s="172" t="str">
        <f>IF(L54="","",IF(L54=N54,"△",IF(L54&gt;N54,"○","●")))</f>
        <v/>
      </c>
      <c r="N55" s="173"/>
      <c r="O55" s="172"/>
      <c r="P55" s="172" t="str">
        <f>IF(O54="","",IF(O54=Q54,"△",IF(O54&gt;Q54,"○","●")))</f>
        <v/>
      </c>
      <c r="Q55" s="173"/>
      <c r="R55" s="172"/>
      <c r="S55" s="172" t="str">
        <f>IF(R54="","",IF(R54=T54,"△",IF(R54&gt;T54,"○","●")))</f>
        <v/>
      </c>
      <c r="T55" s="173"/>
      <c r="U55" s="172"/>
      <c r="V55" s="172" t="str">
        <f>IF(U54="","",IF(U54=W54,"△",IF(U54&gt;W54,"○","●")))</f>
        <v/>
      </c>
      <c r="W55" s="173"/>
      <c r="X55" s="172"/>
      <c r="Y55" s="172" t="str">
        <f>IF(X54="","",IF(X54=Z54,"△",IF(X54&gt;Z54,"○","●")))</f>
        <v/>
      </c>
      <c r="Z55" s="173"/>
      <c r="AA55" s="172"/>
      <c r="AB55" s="172" t="str">
        <f>IF(AA54="","",IF(AA54=AC54,"△",IF(AA54&gt;AC54,"○","●")))</f>
        <v/>
      </c>
      <c r="AC55" s="173"/>
      <c r="AD55" s="172"/>
      <c r="AE55" s="172" t="str">
        <f>IF(AD54="","",IF(AD54=AF54,"△",IF(AD54&gt;AF54,"○","●")))</f>
        <v/>
      </c>
      <c r="AF55" s="173"/>
      <c r="AG55" s="172"/>
      <c r="AH55" s="172" t="str">
        <f>IF(AG54="","",IF(AG54=AI54,"△",IF(AG54&gt;AI54,"○","●")))</f>
        <v/>
      </c>
      <c r="AI55" s="173"/>
      <c r="AJ55" s="174"/>
      <c r="AK55" s="189"/>
      <c r="AL55" s="176"/>
      <c r="AM55" s="177"/>
      <c r="AN55" s="178" t="str">
        <f>IF(AM54="","",IF(AM54=AO54,"△",IF(AM54&gt;AO54,"○","●")))</f>
        <v/>
      </c>
      <c r="AO55" s="179"/>
      <c r="AP55" s="177"/>
      <c r="AQ55" s="178" t="str">
        <f>IF(AP54="","",IF(AP54=AR54,"△",IF(AP54&gt;AR54,"○","●")))</f>
        <v/>
      </c>
      <c r="AR55" s="179"/>
      <c r="AS55" s="177"/>
      <c r="AT55" s="178" t="str">
        <f>IF(AS54="","",IF(AS54=AU54,"△",IF(AS54&gt;AU54,"○","●")))</f>
        <v/>
      </c>
      <c r="AU55" s="179"/>
      <c r="AV55" s="884"/>
      <c r="AW55" s="844"/>
      <c r="AX55" s="845"/>
      <c r="AY55" s="845"/>
      <c r="AZ55" s="845"/>
      <c r="BA55" s="845"/>
      <c r="BB55" s="845"/>
      <c r="BC55" s="846"/>
      <c r="BE55" s="839"/>
      <c r="BF55" s="841"/>
      <c r="BG55" s="841"/>
      <c r="BI55" s="854"/>
    </row>
    <row r="56" spans="1:62" ht="15" customHeight="1" thickTop="1">
      <c r="B56" s="180"/>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132"/>
      <c r="AD56" s="132"/>
      <c r="AE56" s="132"/>
      <c r="AF56" s="132"/>
      <c r="AG56" s="132"/>
      <c r="AH56" s="132"/>
      <c r="AI56" s="132"/>
      <c r="AJ56" s="132"/>
      <c r="AK56" s="132"/>
      <c r="AL56" s="132"/>
      <c r="AM56" s="132"/>
      <c r="AN56" s="132"/>
      <c r="AO56" s="132"/>
      <c r="AP56" s="132"/>
      <c r="AQ56" s="181"/>
      <c r="AR56" s="132"/>
      <c r="AS56" s="132"/>
      <c r="AT56" s="181"/>
      <c r="AU56" s="132"/>
      <c r="AV56" s="182"/>
      <c r="AW56" s="183"/>
      <c r="AX56" s="184">
        <f>SUM(AX32:AX55)</f>
        <v>0</v>
      </c>
      <c r="AY56" s="184">
        <f>SUM(AY32:AY55)</f>
        <v>3</v>
      </c>
      <c r="AZ56" s="184">
        <f>SUM(AZ32:AZ55)</f>
        <v>3</v>
      </c>
      <c r="BA56" s="184">
        <f>SUM(BA32:BA55)</f>
        <v>6</v>
      </c>
      <c r="BB56" s="184">
        <f>SUM(AY56:BA56)/2</f>
        <v>6</v>
      </c>
      <c r="BC56" s="184"/>
      <c r="BE56" s="185"/>
      <c r="BF56" s="186"/>
      <c r="BG56" s="186"/>
    </row>
    <row r="57" spans="1:62" ht="15" customHeight="1" thickBot="1">
      <c r="A57" s="103"/>
      <c r="B57" s="104" t="s">
        <v>221</v>
      </c>
      <c r="C57" s="105"/>
      <c r="D57" s="105"/>
      <c r="E57" s="105"/>
      <c r="F57" s="105"/>
      <c r="G57" s="106"/>
      <c r="H57" s="250"/>
      <c r="I57" s="106"/>
      <c r="J57" s="105"/>
      <c r="K57" s="105"/>
      <c r="L57" s="105"/>
      <c r="M57" s="105"/>
      <c r="N57" s="105"/>
      <c r="O57" s="105"/>
      <c r="P57" s="105"/>
      <c r="Q57" s="106"/>
      <c r="R57" s="105"/>
      <c r="S57" s="105"/>
      <c r="T57" s="105"/>
      <c r="U57" s="107"/>
      <c r="V57" s="860">
        <f>(BE57-1)*BE57/2</f>
        <v>78</v>
      </c>
      <c r="W57" s="860"/>
      <c r="X57" s="108" t="s">
        <v>54</v>
      </c>
      <c r="Y57" s="105"/>
      <c r="Z57" s="105"/>
      <c r="AA57" s="105"/>
      <c r="AB57" s="105"/>
      <c r="AC57" s="106"/>
      <c r="AD57" s="109"/>
      <c r="AE57" s="110"/>
      <c r="AF57" s="111"/>
      <c r="AG57" s="111"/>
      <c r="AH57" s="111"/>
      <c r="AI57" s="113"/>
      <c r="AJ57" s="111"/>
      <c r="AK57" s="111"/>
      <c r="AL57" s="113"/>
      <c r="AM57" s="111"/>
      <c r="AN57" s="111"/>
      <c r="AO57" s="113"/>
      <c r="AV57" s="114"/>
      <c r="AZ57" s="90"/>
      <c r="BA57" s="90"/>
      <c r="BE57" s="115">
        <v>13</v>
      </c>
      <c r="BF57" s="116" t="s">
        <v>55</v>
      </c>
      <c r="BI57" s="117"/>
    </row>
    <row r="58" spans="1:62" ht="15" customHeight="1" thickTop="1">
      <c r="B58" s="118"/>
      <c r="C58" s="861" t="str">
        <f>IF(B59="","",B59)</f>
        <v>H-AJA</v>
      </c>
      <c r="D58" s="862"/>
      <c r="E58" s="863"/>
      <c r="F58" s="861" t="str">
        <f>IF(B61="","",B61)</f>
        <v>佐倉シ40</v>
      </c>
      <c r="G58" s="862"/>
      <c r="H58" s="863"/>
      <c r="I58" s="861" t="str">
        <f>IF(B63="","",B63)</f>
        <v>45トキガネ</v>
      </c>
      <c r="J58" s="862"/>
      <c r="K58" s="863"/>
      <c r="L58" s="861" t="str">
        <f>IF(B65="","",B65)</f>
        <v>エスペ40</v>
      </c>
      <c r="M58" s="862"/>
      <c r="N58" s="863"/>
      <c r="O58" s="861" t="str">
        <f>IF(B67="","",B67)</f>
        <v>マクハリ40</v>
      </c>
      <c r="P58" s="862"/>
      <c r="Q58" s="863"/>
      <c r="R58" s="861" t="str">
        <f>IF(B69="","",B69)</f>
        <v>浜野シ40</v>
      </c>
      <c r="S58" s="862"/>
      <c r="T58" s="863"/>
      <c r="U58" s="867" t="str">
        <f>IF(B71="","",B71)</f>
        <v>習志野40</v>
      </c>
      <c r="V58" s="868"/>
      <c r="W58" s="869"/>
      <c r="X58" s="861" t="str">
        <f>IF(B73="","",B73)</f>
        <v>MCFC40</v>
      </c>
      <c r="Y58" s="862"/>
      <c r="Z58" s="863"/>
      <c r="AA58" s="861" t="str">
        <f>IF(B75="","",B75)</f>
        <v>大倉商40</v>
      </c>
      <c r="AB58" s="862"/>
      <c r="AC58" s="863"/>
      <c r="AD58" s="861" t="str">
        <f>IF(B77="","",B77)</f>
        <v>ZEAL</v>
      </c>
      <c r="AE58" s="862"/>
      <c r="AF58" s="863"/>
      <c r="AG58" s="861" t="str">
        <f>IF(B79="","",B79)</f>
        <v>Lien40</v>
      </c>
      <c r="AH58" s="862"/>
      <c r="AI58" s="863"/>
      <c r="AJ58" s="861" t="str">
        <f>IF(B81="","",B81)</f>
        <v>ソルジャ</v>
      </c>
      <c r="AK58" s="862"/>
      <c r="AL58" s="863"/>
      <c r="AM58" s="861" t="str">
        <f>IF(B83="","",B83)</f>
        <v>45八千代</v>
      </c>
      <c r="AN58" s="862"/>
      <c r="AO58" s="863"/>
      <c r="AP58" s="861">
        <f>IF(B85="","",B85)</f>
        <v>0</v>
      </c>
      <c r="AQ58" s="862"/>
      <c r="AR58" s="863"/>
      <c r="AS58" s="864"/>
      <c r="AT58" s="865"/>
      <c r="AU58" s="866"/>
      <c r="AV58" s="119" t="s">
        <v>56</v>
      </c>
      <c r="AW58" s="120" t="s">
        <v>57</v>
      </c>
      <c r="AX58" s="121" t="s">
        <v>58</v>
      </c>
      <c r="AY58" s="122" t="s">
        <v>59</v>
      </c>
      <c r="AZ58" s="122" t="s">
        <v>60</v>
      </c>
      <c r="BA58" s="122" t="s">
        <v>61</v>
      </c>
      <c r="BB58" s="122" t="s">
        <v>62</v>
      </c>
      <c r="BC58" s="123" t="s">
        <v>63</v>
      </c>
      <c r="BE58" s="124" t="s">
        <v>64</v>
      </c>
      <c r="BF58" s="125" t="s">
        <v>62</v>
      </c>
      <c r="BG58" s="125" t="s">
        <v>65</v>
      </c>
    </row>
    <row r="59" spans="1:62" ht="13.8" customHeight="1">
      <c r="A59" s="90" t="s">
        <v>66</v>
      </c>
      <c r="B59" s="851" t="s">
        <v>491</v>
      </c>
      <c r="C59" s="127"/>
      <c r="D59" s="128"/>
      <c r="E59" s="129"/>
      <c r="F59" s="130"/>
      <c r="G59" s="131"/>
      <c r="H59" s="132"/>
      <c r="I59" s="133"/>
      <c r="J59" s="131"/>
      <c r="K59" s="134"/>
      <c r="L59" s="133"/>
      <c r="M59" s="131"/>
      <c r="N59" s="134"/>
      <c r="O59" s="133"/>
      <c r="P59" s="131"/>
      <c r="Q59" s="134"/>
      <c r="R59" s="130"/>
      <c r="S59" s="131"/>
      <c r="T59" s="132"/>
      <c r="U59" s="133"/>
      <c r="V59" s="131"/>
      <c r="W59" s="134"/>
      <c r="X59" s="133"/>
      <c r="Y59" s="131"/>
      <c r="Z59" s="134"/>
      <c r="AA59" s="130"/>
      <c r="AB59" s="131"/>
      <c r="AC59" s="135"/>
      <c r="AD59" s="133"/>
      <c r="AE59" s="131"/>
      <c r="AF59" s="134"/>
      <c r="AG59" s="133">
        <v>0</v>
      </c>
      <c r="AH59" s="131"/>
      <c r="AI59" s="134">
        <v>2</v>
      </c>
      <c r="AJ59" s="133"/>
      <c r="AK59" s="131"/>
      <c r="AL59" s="134"/>
      <c r="AM59" s="133"/>
      <c r="AN59" s="131"/>
      <c r="AO59" s="134"/>
      <c r="AP59" s="133"/>
      <c r="AQ59" s="131"/>
      <c r="AR59" s="134"/>
      <c r="AS59" s="136"/>
      <c r="AT59" s="137" t="s">
        <v>68</v>
      </c>
      <c r="AU59" s="153"/>
      <c r="AV59" s="875">
        <f>RANK(BG59,$BG$59:$BG$86)</f>
        <v>13</v>
      </c>
      <c r="AW59" s="831">
        <f>AY59*3+BA59</f>
        <v>0</v>
      </c>
      <c r="AX59" s="833">
        <f>BB59-BC59</f>
        <v>-2</v>
      </c>
      <c r="AY59" s="833">
        <f>COUNTIF($D60:$AU60,"○")</f>
        <v>0</v>
      </c>
      <c r="AZ59" s="833">
        <f>COUNTIF($D60:$AU60,"●")</f>
        <v>1</v>
      </c>
      <c r="BA59" s="833">
        <f>COUNTIF($D60:AR60,"△")</f>
        <v>0</v>
      </c>
      <c r="BB59" s="833">
        <f>SUM(C59,F59,I59,L59,O59,R59,U59,X59,AA59,AD59,AG59,AJ59,AM59,AP59,AS59)</f>
        <v>0</v>
      </c>
      <c r="BC59" s="836">
        <f>SUM(E59,H59,K59,N59,Q59,T59,W59,Z59,AC59,AF59,AI59,AL59,AO59,AR59)</f>
        <v>2</v>
      </c>
      <c r="BD59" s="138"/>
      <c r="BE59" s="838">
        <f>0.5+AX59/1000</f>
        <v>0.498</v>
      </c>
      <c r="BF59" s="840">
        <f>BB59/100000</f>
        <v>0</v>
      </c>
      <c r="BG59" s="840">
        <f>SUM(AW59,BE59,BF59)</f>
        <v>0.498</v>
      </c>
      <c r="BI59" s="853">
        <f>SUM(AY59:BA60)</f>
        <v>1</v>
      </c>
    </row>
    <row r="60" spans="1:62" ht="15" customHeight="1">
      <c r="B60" s="851"/>
      <c r="C60" s="139"/>
      <c r="D60" s="139" t="str">
        <f>IF(C59="","",IF(C59=E59,"△",IF(C59&gt;E59,"○","●")))</f>
        <v/>
      </c>
      <c r="E60" s="140"/>
      <c r="F60" s="141"/>
      <c r="G60" s="142" t="str">
        <f>IF(F59="","",IF(F59=H59,"△",IF(F59&gt;H59,"○","●")))</f>
        <v/>
      </c>
      <c r="H60" s="143"/>
      <c r="I60" s="141"/>
      <c r="J60" s="142" t="str">
        <f>IF(I59="","",IF(I59=K59,"△",IF(I59&gt;K59,"○","●")))</f>
        <v/>
      </c>
      <c r="K60" s="144"/>
      <c r="L60" s="141"/>
      <c r="M60" s="142" t="str">
        <f>IF(L59="","",IF(L59=N59,"△",IF(L59&gt;N59,"○","●")))</f>
        <v/>
      </c>
      <c r="N60" s="144"/>
      <c r="O60" s="141"/>
      <c r="P60" s="142" t="str">
        <f>IF(O59="","",IF(O59=Q59,"△",IF(O59&gt;Q59,"○","●")))</f>
        <v/>
      </c>
      <c r="Q60" s="144"/>
      <c r="R60" s="145"/>
      <c r="S60" s="142" t="str">
        <f>IF(R59="","",IF(R59=T59,"△",IF(R59&gt;T59,"○","●")))</f>
        <v/>
      </c>
      <c r="T60" s="143"/>
      <c r="U60" s="141"/>
      <c r="V60" s="142" t="str">
        <f>IF(U59="","",IF(U59=W59,"△",IF(U59&gt;W59,"○","●")))</f>
        <v/>
      </c>
      <c r="W60" s="144"/>
      <c r="X60" s="141"/>
      <c r="Y60" s="142" t="str">
        <f>IF(X59="","",IF(X59=Z59,"△",IF(X59&gt;Z59,"○","●")))</f>
        <v/>
      </c>
      <c r="Z60" s="144"/>
      <c r="AA60" s="141"/>
      <c r="AB60" s="142" t="str">
        <f>IF(AA59="","",IF(AA59=AC59,"△",IF(AA59&gt;AC59,"○","●")))</f>
        <v/>
      </c>
      <c r="AC60" s="144"/>
      <c r="AD60" s="145"/>
      <c r="AE60" s="142" t="str">
        <f>IF(AD59="","",IF(AD59=AF59,"△",IF(AD59&gt;AF59,"○","●")))</f>
        <v/>
      </c>
      <c r="AF60" s="144"/>
      <c r="AG60" s="141"/>
      <c r="AH60" s="142" t="str">
        <f>IF(AG59="","",IF(AG59=AI59,"△",IF(AG59&gt;AI59,"○","●")))</f>
        <v>●</v>
      </c>
      <c r="AI60" s="144"/>
      <c r="AJ60" s="141"/>
      <c r="AK60" s="142" t="str">
        <f>IF(AJ59="","",IF(AJ59=AL59,"△",IF(AJ59&gt;AL59,"○","●")))</f>
        <v/>
      </c>
      <c r="AL60" s="144"/>
      <c r="AM60" s="141"/>
      <c r="AN60" s="190" t="str">
        <f>IF(AM59="","",IF(AM59=AO59,"△",IF(AM59&gt;AO59,"○","●")))</f>
        <v/>
      </c>
      <c r="AO60" s="144"/>
      <c r="AP60" s="141"/>
      <c r="AQ60" s="190" t="str">
        <f>IF(AP59="","",IF(AP59=AR59,"△",IF(AP59&gt;AR59,"○","●")))</f>
        <v/>
      </c>
      <c r="AR60" s="144"/>
      <c r="AS60" s="146"/>
      <c r="AT60" s="147" t="str">
        <f>IF(AS59="","",IF(AS59=AU59,"△",IF(AS59&gt;AU59,"○","●")))</f>
        <v/>
      </c>
      <c r="AU60" s="148"/>
      <c r="AV60" s="876"/>
      <c r="AW60" s="832"/>
      <c r="AX60" s="834"/>
      <c r="AY60" s="834"/>
      <c r="AZ60" s="834"/>
      <c r="BA60" s="834"/>
      <c r="BB60" s="834"/>
      <c r="BC60" s="837"/>
      <c r="BD60" s="138"/>
      <c r="BE60" s="839"/>
      <c r="BF60" s="841"/>
      <c r="BG60" s="841"/>
      <c r="BI60" s="853"/>
      <c r="BJ60" s="91"/>
    </row>
    <row r="61" spans="1:62" ht="15" customHeight="1">
      <c r="A61" s="90" t="s">
        <v>69</v>
      </c>
      <c r="B61" s="851" t="s">
        <v>764</v>
      </c>
      <c r="C61" s="149" t="str">
        <f>IF(H59="","",H59)</f>
        <v/>
      </c>
      <c r="D61" s="150" t="s">
        <v>67</v>
      </c>
      <c r="E61" s="151" t="str">
        <f>IF(F59="","",F59)</f>
        <v/>
      </c>
      <c r="F61" s="127"/>
      <c r="G61" s="152"/>
      <c r="H61" s="153"/>
      <c r="I61" s="133"/>
      <c r="J61" s="131"/>
      <c r="K61" s="134"/>
      <c r="L61" s="133"/>
      <c r="M61" s="131"/>
      <c r="N61" s="134"/>
      <c r="O61" s="133"/>
      <c r="P61" s="131"/>
      <c r="Q61" s="134"/>
      <c r="R61" s="130"/>
      <c r="S61" s="131"/>
      <c r="T61" s="132"/>
      <c r="U61" s="133"/>
      <c r="V61" s="131"/>
      <c r="W61" s="134"/>
      <c r="X61" s="133"/>
      <c r="Y61" s="131"/>
      <c r="Z61" s="134"/>
      <c r="AA61" s="130"/>
      <c r="AB61" s="131"/>
      <c r="AC61" s="135"/>
      <c r="AD61" s="133"/>
      <c r="AE61" s="131"/>
      <c r="AF61" s="134"/>
      <c r="AG61" s="133"/>
      <c r="AH61" s="131"/>
      <c r="AI61" s="134"/>
      <c r="AJ61" s="133"/>
      <c r="AK61" s="131"/>
      <c r="AL61" s="134"/>
      <c r="AM61" s="133"/>
      <c r="AN61" s="131"/>
      <c r="AO61" s="134"/>
      <c r="AP61" s="133"/>
      <c r="AQ61" s="131"/>
      <c r="AR61" s="134"/>
      <c r="AS61" s="136"/>
      <c r="AT61" s="137" t="s">
        <v>68</v>
      </c>
      <c r="AU61" s="153"/>
      <c r="AV61" s="875">
        <f t="shared" ref="AV61" si="0">RANK(BG61,$BG$59:$BG$86)</f>
        <v>4</v>
      </c>
      <c r="AW61" s="831">
        <f>AY61*3+BA61</f>
        <v>0</v>
      </c>
      <c r="AX61" s="833">
        <f>BB61-BC61</f>
        <v>0</v>
      </c>
      <c r="AY61" s="833">
        <f>COUNTIF($D62:$AU62,"○")</f>
        <v>0</v>
      </c>
      <c r="AZ61" s="833">
        <f>COUNTIF($D62:$AU62,"●")</f>
        <v>0</v>
      </c>
      <c r="BA61" s="833">
        <f>COUNTIF($D62:AR62,"△")</f>
        <v>0</v>
      </c>
      <c r="BB61" s="833">
        <f>SUM(C61,F61,I61,L61,O61,R61,U61,X61,AA61,AD61,AG61,AJ61,AM61,AP61,AS61)</f>
        <v>0</v>
      </c>
      <c r="BC61" s="836">
        <f>SUM(E61,H61,K61,N61,Q61,T61,W61,Z61,AC61,AF61,AI61,AL61,AO61,AR61,AU61)</f>
        <v>0</v>
      </c>
      <c r="BD61" s="138"/>
      <c r="BE61" s="838">
        <f>0.5+AX61/1000</f>
        <v>0.5</v>
      </c>
      <c r="BF61" s="840">
        <f>BB61/100000</f>
        <v>0</v>
      </c>
      <c r="BG61" s="840">
        <f>SUM(AW61,BE61,BF61)</f>
        <v>0.5</v>
      </c>
      <c r="BI61" s="853">
        <f>SUM(AY61:BA62)</f>
        <v>0</v>
      </c>
      <c r="BJ61" s="91"/>
    </row>
    <row r="62" spans="1:62" ht="13.8" customHeight="1">
      <c r="B62" s="851"/>
      <c r="C62" s="155"/>
      <c r="D62" s="155" t="str">
        <f>IF(C61="","",IF(C61=E61,"△",IF(C61&gt;E61,"○","●")))</f>
        <v/>
      </c>
      <c r="E62" s="156"/>
      <c r="F62" s="139"/>
      <c r="G62" s="157"/>
      <c r="H62" s="148"/>
      <c r="I62" s="141"/>
      <c r="J62" s="142" t="str">
        <f>IF(I61="","",IF(I61=K61,"△",IF(I61&gt;K61,"○","●")))</f>
        <v/>
      </c>
      <c r="K62" s="144"/>
      <c r="L62" s="141"/>
      <c r="M62" s="142" t="str">
        <f>IF(L61="","",IF(L61=N61,"△",IF(L61&gt;N61,"○","●")))</f>
        <v/>
      </c>
      <c r="N62" s="144"/>
      <c r="O62" s="141"/>
      <c r="P62" s="142" t="str">
        <f>IF(O61="","",IF(O61=Q61,"△",IF(O61&gt;Q61,"○","●")))</f>
        <v/>
      </c>
      <c r="Q62" s="144"/>
      <c r="R62" s="145"/>
      <c r="S62" s="142" t="str">
        <f>IF(R61="","",IF(R61=T61,"△",IF(R61&gt;T61,"○","●")))</f>
        <v/>
      </c>
      <c r="T62" s="143"/>
      <c r="U62" s="141"/>
      <c r="V62" s="142" t="str">
        <f>IF(U61="","",IF(U61=W61,"△",IF(U61&gt;W61,"○","●")))</f>
        <v/>
      </c>
      <c r="W62" s="144"/>
      <c r="X62" s="141"/>
      <c r="Y62" s="142" t="str">
        <f>IF(X61="","",IF(X61=Z61,"△",IF(X61&gt;Z61,"○","●")))</f>
        <v/>
      </c>
      <c r="Z62" s="144"/>
      <c r="AA62" s="141"/>
      <c r="AB62" s="142" t="str">
        <f>IF(AA61="","",IF(AA61=AC61,"△",IF(AA61&gt;AC61,"○","●")))</f>
        <v/>
      </c>
      <c r="AC62" s="144"/>
      <c r="AD62" s="145"/>
      <c r="AE62" s="142" t="str">
        <f>IF(AD61="","",IF(AD61=AF61,"△",IF(AD61&gt;AF61,"○","●")))</f>
        <v/>
      </c>
      <c r="AF62" s="144"/>
      <c r="AG62" s="141"/>
      <c r="AH62" s="142" t="str">
        <f>IF(AG61="","",IF(AG61=AI61,"△",IF(AG61&gt;AI61,"○","●")))</f>
        <v/>
      </c>
      <c r="AI62" s="144"/>
      <c r="AJ62" s="141"/>
      <c r="AK62" s="142" t="str">
        <f>IF(AJ61="","",IF(AJ61=AL61,"△",IF(AJ61&gt;AL61,"○","●")))</f>
        <v/>
      </c>
      <c r="AL62" s="144"/>
      <c r="AM62" s="141"/>
      <c r="AN62" s="190" t="str">
        <f>IF(AM61="","",IF(AM61=AO61,"△",IF(AM61&gt;AO61,"○","●")))</f>
        <v/>
      </c>
      <c r="AO62" s="144"/>
      <c r="AP62" s="141"/>
      <c r="AQ62" s="190" t="str">
        <f>IF(AP61="","",IF(AP61=AR61,"△",IF(AP61&gt;AR61,"○","●")))</f>
        <v/>
      </c>
      <c r="AR62" s="144"/>
      <c r="AS62" s="146"/>
      <c r="AT62" s="147" t="str">
        <f>IF(AS61="","",IF(AS61=AU61,"△",IF(AS61&gt;AU61,"○","●")))</f>
        <v/>
      </c>
      <c r="AU62" s="148"/>
      <c r="AV62" s="876"/>
      <c r="AW62" s="832"/>
      <c r="AX62" s="834"/>
      <c r="AY62" s="834"/>
      <c r="AZ62" s="834"/>
      <c r="BA62" s="834"/>
      <c r="BB62" s="834"/>
      <c r="BC62" s="837"/>
      <c r="BE62" s="839"/>
      <c r="BF62" s="841"/>
      <c r="BG62" s="841"/>
      <c r="BI62" s="853"/>
    </row>
    <row r="63" spans="1:62" ht="17.399999999999999" customHeight="1">
      <c r="A63" s="90" t="s">
        <v>70</v>
      </c>
      <c r="B63" s="851" t="s">
        <v>279</v>
      </c>
      <c r="C63" s="149" t="str">
        <f>IF(K59="","",K59)</f>
        <v/>
      </c>
      <c r="D63" s="150" t="s">
        <v>67</v>
      </c>
      <c r="E63" s="151" t="str">
        <f>IF(I59="","",I59)</f>
        <v/>
      </c>
      <c r="F63" s="149" t="str">
        <f>IF(K61="","",K61)</f>
        <v/>
      </c>
      <c r="G63" s="150" t="s">
        <v>67</v>
      </c>
      <c r="H63" s="151" t="str">
        <f>IF(I61="","",I61)</f>
        <v/>
      </c>
      <c r="I63" s="136"/>
      <c r="J63" s="152"/>
      <c r="K63" s="153"/>
      <c r="L63" s="133"/>
      <c r="M63" s="131"/>
      <c r="N63" s="134"/>
      <c r="O63" s="133"/>
      <c r="P63" s="131"/>
      <c r="Q63" s="134"/>
      <c r="R63" s="130"/>
      <c r="S63" s="131"/>
      <c r="T63" s="132"/>
      <c r="U63" s="133"/>
      <c r="V63" s="131"/>
      <c r="W63" s="134"/>
      <c r="X63" s="133"/>
      <c r="Y63" s="131"/>
      <c r="Z63" s="134"/>
      <c r="AA63" s="130"/>
      <c r="AB63" s="131"/>
      <c r="AC63" s="135"/>
      <c r="AD63" s="133"/>
      <c r="AE63" s="131"/>
      <c r="AF63" s="134"/>
      <c r="AG63" s="133"/>
      <c r="AH63" s="131"/>
      <c r="AI63" s="134"/>
      <c r="AJ63" s="133"/>
      <c r="AK63" s="131"/>
      <c r="AL63" s="134"/>
      <c r="AM63" s="133"/>
      <c r="AN63" s="131"/>
      <c r="AO63" s="134"/>
      <c r="AP63" s="133"/>
      <c r="AQ63" s="131"/>
      <c r="AR63" s="134"/>
      <c r="AS63" s="136"/>
      <c r="AT63" s="137" t="s">
        <v>68</v>
      </c>
      <c r="AU63" s="153"/>
      <c r="AV63" s="875">
        <f t="shared" ref="AV63" si="1">RANK(BG63,$BG$59:$BG$86)</f>
        <v>4</v>
      </c>
      <c r="AW63" s="831">
        <f>AY63*3+BA63</f>
        <v>0</v>
      </c>
      <c r="AX63" s="833">
        <f>BB63-BC63</f>
        <v>0</v>
      </c>
      <c r="AY63" s="835">
        <f>COUNTIF($D64:$AU64,"○")</f>
        <v>0</v>
      </c>
      <c r="AZ63" s="835">
        <f>COUNTIF($D64:$AU64,"●")</f>
        <v>0</v>
      </c>
      <c r="BA63" s="833">
        <f>COUNTIF($D64:AR64,"△")</f>
        <v>0</v>
      </c>
      <c r="BB63" s="833">
        <f>SUM(C63,F63,I63,L63,O63,R63,U63,X63,AA63,AD63,AG63,AJ63,AM63,AP63,AS63)</f>
        <v>0</v>
      </c>
      <c r="BC63" s="836">
        <f>SUM(E63,H63,K63,N63,Q63,T63,W63,Z63,AC63,AF63,AI63,AL63,AO63,AR63,AU63)</f>
        <v>0</v>
      </c>
      <c r="BE63" s="838">
        <f>0.5+AX63/1000</f>
        <v>0.5</v>
      </c>
      <c r="BF63" s="840">
        <f>BB63/100000</f>
        <v>0</v>
      </c>
      <c r="BG63" s="840">
        <f>SUM(AW63,BE63,BF63)</f>
        <v>0.5</v>
      </c>
      <c r="BI63" s="853">
        <f>SUM(AY63:BA64)</f>
        <v>0</v>
      </c>
    </row>
    <row r="64" spans="1:62" ht="17.399999999999999" customHeight="1">
      <c r="B64" s="851"/>
      <c r="C64" s="155"/>
      <c r="D64" s="155" t="str">
        <f>IF(C63="","",IF(C63=E63,"△",IF(C63&gt;E63,"○","●")))</f>
        <v/>
      </c>
      <c r="E64" s="156"/>
      <c r="F64" s="155"/>
      <c r="G64" s="155" t="str">
        <f>IF(F63="","",IF(F63=H63,"△",IF(F63&gt;H63,"○","●")))</f>
        <v/>
      </c>
      <c r="H64" s="156"/>
      <c r="I64" s="146"/>
      <c r="J64" s="157"/>
      <c r="K64" s="148"/>
      <c r="L64" s="141"/>
      <c r="M64" s="142" t="str">
        <f>IF(L63="","",IF(L63=N63,"△",IF(L63&gt;N63,"○","●")))</f>
        <v/>
      </c>
      <c r="N64" s="144"/>
      <c r="O64" s="141"/>
      <c r="P64" s="142" t="str">
        <f>IF(O63="","",IF(O63=Q63,"△",IF(O63&gt;Q63,"○","●")))</f>
        <v/>
      </c>
      <c r="Q64" s="144"/>
      <c r="R64" s="145"/>
      <c r="S64" s="142" t="str">
        <f>IF(R63="","",IF(R63=T63,"△",IF(R63&gt;T63,"○","●")))</f>
        <v/>
      </c>
      <c r="T64" s="143"/>
      <c r="U64" s="141"/>
      <c r="V64" s="142" t="str">
        <f>IF(U63="","",IF(U63=W63,"△",IF(U63&gt;W63,"○","●")))</f>
        <v/>
      </c>
      <c r="W64" s="144"/>
      <c r="X64" s="141"/>
      <c r="Y64" s="142" t="str">
        <f>IF(X63="","",IF(X63=Z63,"△",IF(X63&gt;Z63,"○","●")))</f>
        <v/>
      </c>
      <c r="Z64" s="144"/>
      <c r="AA64" s="141"/>
      <c r="AB64" s="142" t="str">
        <f>IF(AA63="","",IF(AA63=AC63,"△",IF(AA63&gt;AC63,"○","●")))</f>
        <v/>
      </c>
      <c r="AC64" s="144"/>
      <c r="AD64" s="145"/>
      <c r="AE64" s="142" t="str">
        <f>IF(AD63="","",IF(AD63=AF63,"△",IF(AD63&gt;AF63,"○","●")))</f>
        <v/>
      </c>
      <c r="AF64" s="144"/>
      <c r="AG64" s="141"/>
      <c r="AH64" s="142" t="str">
        <f>IF(AG63="","",IF(AG63=AI63,"△",IF(AG63&gt;AI63,"○","●")))</f>
        <v/>
      </c>
      <c r="AI64" s="144"/>
      <c r="AJ64" s="141"/>
      <c r="AK64" s="142" t="str">
        <f>IF(AJ63="","",IF(AJ63=AL63,"△",IF(AJ63&gt;AL63,"○","●")))</f>
        <v/>
      </c>
      <c r="AL64" s="144"/>
      <c r="AM64" s="141"/>
      <c r="AN64" s="190" t="str">
        <f>IF(AM63="","",IF(AM63=AO63,"△",IF(AM63&gt;AO63,"○","●")))</f>
        <v/>
      </c>
      <c r="AO64" s="144"/>
      <c r="AP64" s="141"/>
      <c r="AQ64" s="190" t="str">
        <f>IF(AP63="","",IF(AP63=AR63,"△",IF(AP63&gt;AR63,"○","●")))</f>
        <v/>
      </c>
      <c r="AR64" s="144"/>
      <c r="AS64" s="146"/>
      <c r="AT64" s="147" t="str">
        <f>IF(AS63="","",IF(AS63=AU63,"△",IF(AS63&gt;AU63,"○","●")))</f>
        <v/>
      </c>
      <c r="AU64" s="148"/>
      <c r="AV64" s="876"/>
      <c r="AW64" s="832"/>
      <c r="AX64" s="834"/>
      <c r="AY64" s="834"/>
      <c r="AZ64" s="834"/>
      <c r="BA64" s="834"/>
      <c r="BB64" s="834"/>
      <c r="BC64" s="837"/>
      <c r="BE64" s="839"/>
      <c r="BF64" s="841"/>
      <c r="BG64" s="841"/>
      <c r="BI64" s="854"/>
    </row>
    <row r="65" spans="1:61" ht="15" customHeight="1">
      <c r="A65" s="90" t="s">
        <v>71</v>
      </c>
      <c r="B65" s="851" t="s">
        <v>190</v>
      </c>
      <c r="C65" s="149" t="str">
        <f>IF(N59="","",N59)</f>
        <v/>
      </c>
      <c r="D65" s="150" t="s">
        <v>67</v>
      </c>
      <c r="E65" s="151" t="str">
        <f>IF(L59="","",L59)</f>
        <v/>
      </c>
      <c r="F65" s="149" t="str">
        <f>IF(N61="","",N61)</f>
        <v/>
      </c>
      <c r="G65" s="150" t="s">
        <v>67</v>
      </c>
      <c r="H65" s="151" t="str">
        <f>IF(L61="","",O61)</f>
        <v/>
      </c>
      <c r="I65" s="149" t="str">
        <f>IF(N63="","",N63)</f>
        <v/>
      </c>
      <c r="J65" s="150" t="s">
        <v>67</v>
      </c>
      <c r="K65" s="151" t="str">
        <f>IF(L63="","",L63)</f>
        <v/>
      </c>
      <c r="L65" s="136"/>
      <c r="M65" s="152"/>
      <c r="N65" s="153"/>
      <c r="O65" s="133"/>
      <c r="P65" s="131"/>
      <c r="Q65" s="134"/>
      <c r="R65" s="130"/>
      <c r="S65" s="131"/>
      <c r="T65" s="132"/>
      <c r="U65" s="133"/>
      <c r="V65" s="131"/>
      <c r="W65" s="134"/>
      <c r="X65" s="133">
        <v>1</v>
      </c>
      <c r="Y65" s="131"/>
      <c r="Z65" s="134">
        <v>0</v>
      </c>
      <c r="AA65" s="130"/>
      <c r="AB65" s="131"/>
      <c r="AC65" s="135"/>
      <c r="AD65" s="133"/>
      <c r="AE65" s="131"/>
      <c r="AF65" s="134"/>
      <c r="AG65" s="133"/>
      <c r="AH65" s="131"/>
      <c r="AI65" s="134"/>
      <c r="AJ65" s="133"/>
      <c r="AK65" s="131"/>
      <c r="AL65" s="134"/>
      <c r="AM65" s="133"/>
      <c r="AN65" s="131"/>
      <c r="AO65" s="134"/>
      <c r="AP65" s="133"/>
      <c r="AQ65" s="131"/>
      <c r="AR65" s="134"/>
      <c r="AS65" s="136"/>
      <c r="AT65" s="137" t="s">
        <v>68</v>
      </c>
      <c r="AU65" s="153"/>
      <c r="AV65" s="875">
        <f t="shared" ref="AV65" si="2">RANK(BG65,$BG$59:$BG$86)</f>
        <v>3</v>
      </c>
      <c r="AW65" s="831">
        <f>AY65*3+BA65</f>
        <v>3</v>
      </c>
      <c r="AX65" s="833">
        <f>BB65-BC65</f>
        <v>1</v>
      </c>
      <c r="AY65" s="835">
        <f>COUNTIF($D66:$AU66,"○")</f>
        <v>1</v>
      </c>
      <c r="AZ65" s="835">
        <f>COUNTIF($D66:$AU66,"●")</f>
        <v>0</v>
      </c>
      <c r="BA65" s="833">
        <f>COUNTIF($D66:AR66,"△")</f>
        <v>0</v>
      </c>
      <c r="BB65" s="833">
        <f>SUM(C65,F65,I65,L65,O65,R65,U65,X65,AA65,AD65,AG65,AJ65,AM65,AP65,AS65)</f>
        <v>1</v>
      </c>
      <c r="BC65" s="836">
        <f>SUM(E65,H65,K65,N65,Q65,T65,W65,Z65,AC65,AF65,AI65,AL65,AO65,AR65,AU65)</f>
        <v>0</v>
      </c>
      <c r="BE65" s="838">
        <f>0.5+AX65/1000</f>
        <v>0.501</v>
      </c>
      <c r="BF65" s="840">
        <f>BB65/100000</f>
        <v>1.0000000000000001E-5</v>
      </c>
      <c r="BG65" s="840">
        <f>SUM(AW65,BE65,BF65)</f>
        <v>3.50101</v>
      </c>
      <c r="BI65" s="853">
        <f>SUM(AY65:BA66)</f>
        <v>1</v>
      </c>
    </row>
    <row r="66" spans="1:61" ht="15" customHeight="1">
      <c r="B66" s="851"/>
      <c r="C66" s="155"/>
      <c r="D66" s="155" t="str">
        <f>IF(C65="","",IF(C65=E65,"△",IF(C65&gt;E65,"○","●")))</f>
        <v/>
      </c>
      <c r="E66" s="156"/>
      <c r="F66" s="155"/>
      <c r="G66" s="155" t="str">
        <f>IF(F65="","",IF(F65=H65,"△",IF(F65&gt;H65,"○","●")))</f>
        <v/>
      </c>
      <c r="H66" s="156"/>
      <c r="I66" s="155"/>
      <c r="J66" s="155" t="str">
        <f>IF(I65="","",IF(I65=K65,"△",IF(I65&gt;K65,"○","●")))</f>
        <v/>
      </c>
      <c r="K66" s="156"/>
      <c r="L66" s="146"/>
      <c r="M66" s="157"/>
      <c r="N66" s="148"/>
      <c r="O66" s="141"/>
      <c r="P66" s="142" t="str">
        <f>IF(O65="","",IF(O65=Q65,"△",IF(O65&gt;Q65,"○","●")))</f>
        <v/>
      </c>
      <c r="Q66" s="144"/>
      <c r="R66" s="145"/>
      <c r="S66" s="142" t="str">
        <f>IF(R65="","",IF(R65=T65,"△",IF(R65&gt;T65,"○","●")))</f>
        <v/>
      </c>
      <c r="T66" s="143"/>
      <c r="U66" s="141"/>
      <c r="V66" s="142" t="str">
        <f>IF(U65="","",IF(U65=W65,"△",IF(U65&gt;W65,"○","●")))</f>
        <v/>
      </c>
      <c r="W66" s="144"/>
      <c r="X66" s="141"/>
      <c r="Y66" s="142" t="str">
        <f>IF(X65="","",IF(X65=Z65,"△",IF(X65&gt;Z65,"○","●")))</f>
        <v>○</v>
      </c>
      <c r="Z66" s="144"/>
      <c r="AA66" s="141"/>
      <c r="AB66" s="142" t="str">
        <f>IF(AA65="","",IF(AA65=AC65,"△",IF(AA65&gt;AC65,"○","●")))</f>
        <v/>
      </c>
      <c r="AC66" s="144"/>
      <c r="AD66" s="145"/>
      <c r="AE66" s="142" t="str">
        <f>IF(AD65="","",IF(AD65=AF65,"△",IF(AD65&gt;AF65,"○","●")))</f>
        <v/>
      </c>
      <c r="AF66" s="144"/>
      <c r="AG66" s="141"/>
      <c r="AH66" s="142" t="str">
        <f>IF(AG65="","",IF(AG65=AI65,"△",IF(AG65&gt;AI65,"○","●")))</f>
        <v/>
      </c>
      <c r="AI66" s="144"/>
      <c r="AJ66" s="141"/>
      <c r="AK66" s="142" t="str">
        <f>IF(AJ65="","",IF(AJ65=AL65,"△",IF(AJ65&gt;AL65,"○","●")))</f>
        <v/>
      </c>
      <c r="AL66" s="144"/>
      <c r="AM66" s="141"/>
      <c r="AN66" s="190" t="str">
        <f>IF(AM65="","",IF(AM65=AO65,"△",IF(AM65&gt;AO65,"○","●")))</f>
        <v/>
      </c>
      <c r="AO66" s="144"/>
      <c r="AP66" s="141"/>
      <c r="AQ66" s="190" t="str">
        <f>IF(AP65="","",IF(AP65=AR65,"△",IF(AP65&gt;AR65,"○","●")))</f>
        <v/>
      </c>
      <c r="AR66" s="144"/>
      <c r="AS66" s="146"/>
      <c r="AT66" s="147" t="str">
        <f>IF(AS65="","",IF(AS65=AU65,"△",IF(AS65&gt;AU65,"○","●")))</f>
        <v/>
      </c>
      <c r="AU66" s="148"/>
      <c r="AV66" s="876"/>
      <c r="AW66" s="832"/>
      <c r="AX66" s="834"/>
      <c r="AY66" s="834"/>
      <c r="AZ66" s="834"/>
      <c r="BA66" s="834"/>
      <c r="BB66" s="834"/>
      <c r="BC66" s="837"/>
      <c r="BE66" s="839"/>
      <c r="BF66" s="841"/>
      <c r="BG66" s="841"/>
      <c r="BI66" s="854"/>
    </row>
    <row r="67" spans="1:61" ht="15" customHeight="1">
      <c r="A67" s="90" t="s">
        <v>72</v>
      </c>
      <c r="B67" s="851" t="s">
        <v>152</v>
      </c>
      <c r="C67" s="149" t="str">
        <f>IF(Q59="","",Q59)</f>
        <v/>
      </c>
      <c r="D67" s="150" t="s">
        <v>67</v>
      </c>
      <c r="E67" s="151" t="str">
        <f>IF(O59="","",O59)</f>
        <v/>
      </c>
      <c r="F67" s="149" t="str">
        <f>IF(Q61="","",Q61)</f>
        <v/>
      </c>
      <c r="G67" s="150" t="s">
        <v>67</v>
      </c>
      <c r="H67" s="151" t="str">
        <f>IF(O61="","",O61)</f>
        <v/>
      </c>
      <c r="I67" s="149" t="str">
        <f>IF(Q63="","",Q63)</f>
        <v/>
      </c>
      <c r="J67" s="150" t="s">
        <v>67</v>
      </c>
      <c r="K67" s="151" t="str">
        <f>IF(O63="","",O63)</f>
        <v/>
      </c>
      <c r="L67" s="158" t="str">
        <f>IF(Q65="","",Q65)</f>
        <v/>
      </c>
      <c r="M67" s="159" t="s">
        <v>67</v>
      </c>
      <c r="N67" s="160" t="str">
        <f>IF(O65="","",O65)</f>
        <v/>
      </c>
      <c r="O67" s="136"/>
      <c r="P67" s="152"/>
      <c r="Q67" s="153"/>
      <c r="R67" s="130"/>
      <c r="S67" s="131"/>
      <c r="T67" s="132"/>
      <c r="U67" s="133"/>
      <c r="V67" s="131"/>
      <c r="W67" s="134"/>
      <c r="X67" s="133"/>
      <c r="Y67" s="131"/>
      <c r="Z67" s="134"/>
      <c r="AA67" s="130"/>
      <c r="AB67" s="131"/>
      <c r="AC67" s="135"/>
      <c r="AD67" s="133"/>
      <c r="AE67" s="131"/>
      <c r="AF67" s="134"/>
      <c r="AG67" s="133"/>
      <c r="AH67" s="131"/>
      <c r="AI67" s="134"/>
      <c r="AJ67" s="133"/>
      <c r="AK67" s="131"/>
      <c r="AL67" s="134"/>
      <c r="AM67" s="133"/>
      <c r="AN67" s="131"/>
      <c r="AO67" s="134"/>
      <c r="AP67" s="133"/>
      <c r="AQ67" s="131"/>
      <c r="AR67" s="134"/>
      <c r="AS67" s="136"/>
      <c r="AT67" s="137" t="s">
        <v>68</v>
      </c>
      <c r="AU67" s="153"/>
      <c r="AV67" s="875">
        <f t="shared" ref="AV67" si="3">RANK(BG67,$BG$59:$BG$86)</f>
        <v>4</v>
      </c>
      <c r="AW67" s="831">
        <f>AY67*3+BA67</f>
        <v>0</v>
      </c>
      <c r="AX67" s="833">
        <f>BB67-BC67</f>
        <v>0</v>
      </c>
      <c r="AY67" s="835">
        <f>COUNTIF($D68:$AU68,"○")</f>
        <v>0</v>
      </c>
      <c r="AZ67" s="835">
        <f>COUNTIF($D68:$AU68,"●")</f>
        <v>0</v>
      </c>
      <c r="BA67" s="833">
        <f>COUNTIF($D68:AR68,"△")</f>
        <v>0</v>
      </c>
      <c r="BB67" s="833">
        <f>SUM(C67,F67,I67,L67,O67,R67,U67,X67,AA67,AD67,AG67,AJ67,AM67,AP67,AS67)</f>
        <v>0</v>
      </c>
      <c r="BC67" s="836">
        <f>SUM(E67,H67,K67,N67,Q67,T67,W67,Z67,AC67,AF67,AI67,AL67,AO67,AR67,AU67)</f>
        <v>0</v>
      </c>
      <c r="BE67" s="838">
        <f>0.5+AX67/1000</f>
        <v>0.5</v>
      </c>
      <c r="BF67" s="840">
        <f>BB67/100000</f>
        <v>0</v>
      </c>
      <c r="BG67" s="840">
        <f>SUM(AW67,BE67,BF67)</f>
        <v>0.5</v>
      </c>
      <c r="BI67" s="853">
        <f>SUM(AY67:BA68)</f>
        <v>0</v>
      </c>
    </row>
    <row r="68" spans="1:61" ht="15" customHeight="1">
      <c r="B68" s="851"/>
      <c r="C68" s="155"/>
      <c r="D68" s="155" t="str">
        <f>IF(C67="","",IF(C67=E67,"△",IF(C67&gt;E67,"○","●")))</f>
        <v/>
      </c>
      <c r="E68" s="156"/>
      <c r="F68" s="155"/>
      <c r="G68" s="155" t="str">
        <f>IF(F67="","",IF(F67=H67,"△",IF(F67&gt;H67,"○","●")))</f>
        <v/>
      </c>
      <c r="H68" s="156"/>
      <c r="I68" s="155"/>
      <c r="J68" s="155" t="str">
        <f>IF(I67="","",IF(I67=K67,"△",IF(I67&gt;K67,"○","●")))</f>
        <v/>
      </c>
      <c r="K68" s="156"/>
      <c r="L68" s="161"/>
      <c r="M68" s="161" t="str">
        <f>IF(L67="","",IF(L67=N67,"△",IF(L67&gt;N67,"○","●")))</f>
        <v/>
      </c>
      <c r="N68" s="162"/>
      <c r="O68" s="146"/>
      <c r="P68" s="157"/>
      <c r="Q68" s="148"/>
      <c r="R68" s="141"/>
      <c r="S68" s="142" t="str">
        <f>IF(R67="","",IF(R67=T67,"△",IF(R67&gt;T67,"○","●")))</f>
        <v/>
      </c>
      <c r="T68" s="143"/>
      <c r="U68" s="141"/>
      <c r="V68" s="142" t="str">
        <f>IF(U67="","",IF(U67=W67,"△",IF(U67&gt;W67,"○","●")))</f>
        <v/>
      </c>
      <c r="W68" s="144"/>
      <c r="X68" s="141"/>
      <c r="Y68" s="142" t="str">
        <f>IF(X67="","",IF(X67=Z67,"△",IF(X67&gt;Z67,"○","●")))</f>
        <v/>
      </c>
      <c r="Z68" s="144"/>
      <c r="AA68" s="141"/>
      <c r="AB68" s="142" t="str">
        <f>IF(AA67="","",IF(AA67=AC67,"△",IF(AA67&gt;AC67,"○","●")))</f>
        <v/>
      </c>
      <c r="AC68" s="144"/>
      <c r="AD68" s="145"/>
      <c r="AE68" s="142" t="str">
        <f>IF(AD67="","",IF(AD67=AF67,"△",IF(AD67&gt;AF67,"○","●")))</f>
        <v/>
      </c>
      <c r="AF68" s="144"/>
      <c r="AG68" s="141"/>
      <c r="AH68" s="142" t="str">
        <f>IF(AG67="","",IF(AG67=AI67,"△",IF(AG67&gt;AI67,"○","●")))</f>
        <v/>
      </c>
      <c r="AI68" s="144"/>
      <c r="AJ68" s="141"/>
      <c r="AK68" s="142" t="str">
        <f>IF(AJ67="","",IF(AJ67=AL67,"△",IF(AJ67&gt;AL67,"○","●")))</f>
        <v/>
      </c>
      <c r="AL68" s="144"/>
      <c r="AM68" s="141"/>
      <c r="AN68" s="190" t="str">
        <f>IF(AM67="","",IF(AM67=AO67,"△",IF(AM67&gt;AO67,"○","●")))</f>
        <v/>
      </c>
      <c r="AO68" s="144"/>
      <c r="AP68" s="141"/>
      <c r="AQ68" s="190" t="str">
        <f>IF(AP67="","",IF(AP67=AR67,"△",IF(AP67&gt;AR67,"○","●")))</f>
        <v/>
      </c>
      <c r="AR68" s="144"/>
      <c r="AS68" s="146"/>
      <c r="AT68" s="147" t="str">
        <f>IF(AS67="","",IF(AS67=AU67,"△",IF(AS67&gt;AU67,"○","●")))</f>
        <v/>
      </c>
      <c r="AU68" s="148"/>
      <c r="AV68" s="876"/>
      <c r="AW68" s="832"/>
      <c r="AX68" s="834"/>
      <c r="AY68" s="834"/>
      <c r="AZ68" s="834"/>
      <c r="BA68" s="834"/>
      <c r="BB68" s="834"/>
      <c r="BC68" s="837"/>
      <c r="BE68" s="839"/>
      <c r="BF68" s="841"/>
      <c r="BG68" s="841"/>
      <c r="BI68" s="854"/>
    </row>
    <row r="69" spans="1:61" ht="15" customHeight="1">
      <c r="A69" s="90" t="s">
        <v>73</v>
      </c>
      <c r="B69" s="851" t="s">
        <v>188</v>
      </c>
      <c r="C69" s="149" t="str">
        <f>IF(T59="","",T59)</f>
        <v/>
      </c>
      <c r="D69" s="150" t="s">
        <v>67</v>
      </c>
      <c r="E69" s="151" t="str">
        <f>IF(R59="","",R59)</f>
        <v/>
      </c>
      <c r="F69" s="149" t="str">
        <f>IF(T61="","",T61)</f>
        <v/>
      </c>
      <c r="G69" s="150" t="s">
        <v>67</v>
      </c>
      <c r="H69" s="151" t="str">
        <f>IF(R61="","",R61)</f>
        <v/>
      </c>
      <c r="I69" s="149" t="str">
        <f>IF(T63="","",T63)</f>
        <v/>
      </c>
      <c r="J69" s="150" t="s">
        <v>67</v>
      </c>
      <c r="K69" s="151" t="str">
        <f>IF(R63="","",R63)</f>
        <v/>
      </c>
      <c r="L69" s="149" t="str">
        <f>IF(T65="","",T65)</f>
        <v/>
      </c>
      <c r="M69" s="150" t="s">
        <v>67</v>
      </c>
      <c r="N69" s="151" t="str">
        <f>IF(R65="","",R65)</f>
        <v/>
      </c>
      <c r="O69" s="149" t="str">
        <f>IF(T67="","",T67)</f>
        <v/>
      </c>
      <c r="P69" s="150" t="s">
        <v>67</v>
      </c>
      <c r="Q69" s="151" t="str">
        <f>IF(R67="","",R67)</f>
        <v/>
      </c>
      <c r="R69" s="136"/>
      <c r="S69" s="152"/>
      <c r="T69" s="153"/>
      <c r="U69" s="133"/>
      <c r="V69" s="131"/>
      <c r="W69" s="134"/>
      <c r="X69" s="133"/>
      <c r="Y69" s="131"/>
      <c r="Z69" s="134"/>
      <c r="AA69" s="130"/>
      <c r="AB69" s="131"/>
      <c r="AC69" s="135"/>
      <c r="AD69" s="133"/>
      <c r="AE69" s="131"/>
      <c r="AF69" s="134"/>
      <c r="AG69" s="133"/>
      <c r="AH69" s="131"/>
      <c r="AI69" s="134"/>
      <c r="AJ69" s="133">
        <v>5</v>
      </c>
      <c r="AK69" s="131"/>
      <c r="AL69" s="134">
        <v>0</v>
      </c>
      <c r="AM69" s="133"/>
      <c r="AN69" s="131"/>
      <c r="AO69" s="134"/>
      <c r="AP69" s="133"/>
      <c r="AQ69" s="131"/>
      <c r="AR69" s="134"/>
      <c r="AS69" s="136"/>
      <c r="AT69" s="137" t="s">
        <v>68</v>
      </c>
      <c r="AU69" s="153"/>
      <c r="AV69" s="875">
        <f t="shared" ref="AV69:AV85" si="4">RANK(BG69,$BG$59:$BG$86)</f>
        <v>1</v>
      </c>
      <c r="AW69" s="831">
        <f>AY69*3+BA69</f>
        <v>3</v>
      </c>
      <c r="AX69" s="833">
        <f>BB69-BC69</f>
        <v>5</v>
      </c>
      <c r="AY69" s="835">
        <f>COUNTIF($D70:$AU70,"○")</f>
        <v>1</v>
      </c>
      <c r="AZ69" s="835">
        <f>COUNTIF($D70:$AU70,"●")</f>
        <v>0</v>
      </c>
      <c r="BA69" s="833">
        <f>COUNTIF($D70:AR70,"△")</f>
        <v>0</v>
      </c>
      <c r="BB69" s="833">
        <f>SUM(C69,F69,I69,L69,O69,R69,U69,X69,AA69,AD69,AG69,AJ69,AM69,AP69,AS69)</f>
        <v>5</v>
      </c>
      <c r="BC69" s="836">
        <f>SUM(E69,H69,K69,N69,Q69,T69,W69,Z69,AC69,AF69,AI69,AL69,AO69,AR69,AU69)</f>
        <v>0</v>
      </c>
      <c r="BD69" s="138"/>
      <c r="BE69" s="838">
        <f>0.5+AX69/1000</f>
        <v>0.505</v>
      </c>
      <c r="BF69" s="840">
        <f>BB69/100000</f>
        <v>5.0000000000000002E-5</v>
      </c>
      <c r="BG69" s="840">
        <f>SUM(AW69,BE69,BF69)</f>
        <v>3.5050499999999998</v>
      </c>
      <c r="BI69" s="853">
        <f>SUM(AY69:BA70)</f>
        <v>1</v>
      </c>
    </row>
    <row r="70" spans="1:61" ht="15" customHeight="1">
      <c r="B70" s="851"/>
      <c r="C70" s="155"/>
      <c r="D70" s="155" t="str">
        <f>IF(C69="","",IF(C69=E69,"△",IF(C69&gt;E69,"○","●")))</f>
        <v/>
      </c>
      <c r="E70" s="156"/>
      <c r="F70" s="155"/>
      <c r="G70" s="155" t="str">
        <f>IF(F69="","",IF(F69=H69,"△",IF(F69&gt;H69,"○","●")))</f>
        <v/>
      </c>
      <c r="H70" s="156"/>
      <c r="I70" s="155"/>
      <c r="J70" s="155" t="str">
        <f>IF(I69="","",IF(I69=K69,"△",IF(I69&gt;K69,"○","●")))</f>
        <v/>
      </c>
      <c r="K70" s="156"/>
      <c r="L70" s="155"/>
      <c r="M70" s="155" t="str">
        <f>IF(L69="","",IF(L69=N69,"△",IF(L69&gt;N69,"○","●")))</f>
        <v/>
      </c>
      <c r="N70" s="156"/>
      <c r="O70" s="155"/>
      <c r="P70" s="155" t="str">
        <f>IF(O69="","",IF(O69=Q69,"△",IF(O69&gt;Q69,"○","●")))</f>
        <v/>
      </c>
      <c r="Q70" s="156"/>
      <c r="R70" s="146"/>
      <c r="S70" s="157"/>
      <c r="T70" s="148"/>
      <c r="U70" s="141"/>
      <c r="V70" s="142" t="str">
        <f>IF(U69="","",IF(U69=W69,"△",IF(U69&gt;W69,"○","●")))</f>
        <v/>
      </c>
      <c r="W70" s="144"/>
      <c r="X70" s="141"/>
      <c r="Y70" s="142" t="str">
        <f>IF(X69="","",IF(X69=Z69,"△",IF(X69&gt;Z69,"○","●")))</f>
        <v/>
      </c>
      <c r="Z70" s="144"/>
      <c r="AA70" s="141"/>
      <c r="AB70" s="142" t="str">
        <f>IF(AA69="","",IF(AA69=AC69,"△",IF(AA69&gt;AC69,"○","●")))</f>
        <v/>
      </c>
      <c r="AC70" s="144"/>
      <c r="AD70" s="145"/>
      <c r="AE70" s="142" t="str">
        <f>IF(AD69="","",IF(AD69=AF69,"△",IF(AD69&gt;AF69,"○","●")))</f>
        <v/>
      </c>
      <c r="AF70" s="144"/>
      <c r="AG70" s="141"/>
      <c r="AH70" s="142" t="str">
        <f>IF(AG69="","",IF(AG69=AI69,"△",IF(AG69&gt;AI69,"○","●")))</f>
        <v/>
      </c>
      <c r="AI70" s="144"/>
      <c r="AJ70" s="141"/>
      <c r="AK70" s="142" t="str">
        <f>IF(AJ69="","",IF(AJ69=AL69,"△",IF(AJ69&gt;AL69,"○","●")))</f>
        <v>○</v>
      </c>
      <c r="AL70" s="144"/>
      <c r="AM70" s="141"/>
      <c r="AN70" s="190" t="str">
        <f>IF(AM69="","",IF(AM69=AO69,"△",IF(AM69&gt;AO69,"○","●")))</f>
        <v/>
      </c>
      <c r="AO70" s="144"/>
      <c r="AP70" s="141"/>
      <c r="AQ70" s="190" t="str">
        <f>IF(AP69="","",IF(AP69=AR69,"△",IF(AP69&gt;AR69,"○","●")))</f>
        <v/>
      </c>
      <c r="AR70" s="144"/>
      <c r="AS70" s="146"/>
      <c r="AT70" s="147" t="str">
        <f>IF(AS69="","",IF(AS69=AU69,"△",IF(AS69&gt;AU69,"○","●")))</f>
        <v/>
      </c>
      <c r="AU70" s="148"/>
      <c r="AV70" s="876"/>
      <c r="AW70" s="832"/>
      <c r="AX70" s="834"/>
      <c r="AY70" s="834"/>
      <c r="AZ70" s="834"/>
      <c r="BA70" s="834"/>
      <c r="BB70" s="834"/>
      <c r="BC70" s="837"/>
      <c r="BD70" s="138"/>
      <c r="BE70" s="839"/>
      <c r="BF70" s="841"/>
      <c r="BG70" s="841"/>
      <c r="BI70" s="854"/>
    </row>
    <row r="71" spans="1:61" ht="15" customHeight="1">
      <c r="A71" s="90" t="s">
        <v>74</v>
      </c>
      <c r="B71" s="851" t="s">
        <v>298</v>
      </c>
      <c r="C71" s="149" t="str">
        <f>IF(W59="","",W59)</f>
        <v/>
      </c>
      <c r="D71" s="150" t="s">
        <v>67</v>
      </c>
      <c r="E71" s="165" t="str">
        <f>IF(U59="","",U59)</f>
        <v/>
      </c>
      <c r="F71" s="149" t="str">
        <f>IF(W61="","",W61)</f>
        <v/>
      </c>
      <c r="G71" s="150" t="s">
        <v>67</v>
      </c>
      <c r="H71" s="151" t="str">
        <f>IF(U61="","",U61)</f>
        <v/>
      </c>
      <c r="I71" s="149" t="str">
        <f>IF(W63="","",W63)</f>
        <v/>
      </c>
      <c r="J71" s="150" t="s">
        <v>67</v>
      </c>
      <c r="K71" s="151" t="str">
        <f>IF(U63="","",U63)</f>
        <v/>
      </c>
      <c r="L71" s="149" t="str">
        <f>IF(W65="","",W65)</f>
        <v/>
      </c>
      <c r="M71" s="150" t="s">
        <v>67</v>
      </c>
      <c r="N71" s="151" t="str">
        <f>IF(U65="","",U65)</f>
        <v/>
      </c>
      <c r="O71" s="149" t="str">
        <f>IF(W67="","",W67)</f>
        <v/>
      </c>
      <c r="P71" s="150" t="s">
        <v>67</v>
      </c>
      <c r="Q71" s="151" t="str">
        <f>IF(U67="","",U67)</f>
        <v/>
      </c>
      <c r="R71" s="149" t="str">
        <f>IF(W69="","",W69)</f>
        <v/>
      </c>
      <c r="S71" s="150" t="s">
        <v>67</v>
      </c>
      <c r="T71" s="151" t="str">
        <f>IF(U69="","",U69)</f>
        <v/>
      </c>
      <c r="U71" s="136"/>
      <c r="V71" s="152"/>
      <c r="W71" s="153"/>
      <c r="X71" s="133"/>
      <c r="Y71" s="131"/>
      <c r="Z71" s="134"/>
      <c r="AA71" s="130"/>
      <c r="AB71" s="131"/>
      <c r="AC71" s="135"/>
      <c r="AD71" s="133"/>
      <c r="AE71" s="131"/>
      <c r="AF71" s="134"/>
      <c r="AG71" s="133"/>
      <c r="AH71" s="131"/>
      <c r="AI71" s="134"/>
      <c r="AJ71" s="133"/>
      <c r="AK71" s="131"/>
      <c r="AL71" s="134"/>
      <c r="AM71" s="133"/>
      <c r="AN71" s="131"/>
      <c r="AO71" s="134"/>
      <c r="AP71" s="133"/>
      <c r="AQ71" s="131"/>
      <c r="AR71" s="134"/>
      <c r="AS71" s="136"/>
      <c r="AT71" s="137" t="s">
        <v>68</v>
      </c>
      <c r="AU71" s="153"/>
      <c r="AV71" s="875">
        <f t="shared" ref="AV71:AV79" si="5">RANK(BG71,$BG$59:$BG$86)</f>
        <v>4</v>
      </c>
      <c r="AW71" s="831">
        <f>AY71*3+BA71</f>
        <v>0</v>
      </c>
      <c r="AX71" s="833">
        <f>BB71-BC71</f>
        <v>0</v>
      </c>
      <c r="AY71" s="835">
        <f>COUNTIF($D72:$AU72,"○")</f>
        <v>0</v>
      </c>
      <c r="AZ71" s="835">
        <f>COUNTIF($D72:$AU72,"●")</f>
        <v>0</v>
      </c>
      <c r="BA71" s="833">
        <f>COUNTIF($D72:AR72,"△")</f>
        <v>0</v>
      </c>
      <c r="BB71" s="833">
        <f>SUM(C71,F71,I71,L71,O71,R71,U71,X71,AA71,AD71,AG71,AJ71,AM71,AP71,AS71)</f>
        <v>0</v>
      </c>
      <c r="BC71" s="836">
        <f>SUM(E71,H71,K71,N71,Q71,T71,W71,Z71,AC71,AF71,AI71,AL71,AO71,AR71,AU71)</f>
        <v>0</v>
      </c>
      <c r="BD71" s="138"/>
      <c r="BE71" s="838">
        <f>0.5+AX71/1000</f>
        <v>0.5</v>
      </c>
      <c r="BF71" s="840">
        <f>BB71/100000</f>
        <v>0</v>
      </c>
      <c r="BG71" s="840">
        <f>SUM(AW71,BE71,BF71)</f>
        <v>0.5</v>
      </c>
      <c r="BI71" s="853">
        <f>SUM(AY71:BA72)</f>
        <v>0</v>
      </c>
    </row>
    <row r="72" spans="1:61" ht="15" customHeight="1">
      <c r="B72" s="851"/>
      <c r="C72" s="155"/>
      <c r="D72" s="155" t="str">
        <f>IF(C71="","",IF(C71=E71,"△",IF(C71&gt;E71,"○","●")))</f>
        <v/>
      </c>
      <c r="E72" s="156"/>
      <c r="F72" s="155"/>
      <c r="G72" s="155" t="str">
        <f>IF(F71="","",IF(F71=H71,"△",IF(F71&gt;H71,"○","●")))</f>
        <v/>
      </c>
      <c r="H72" s="156"/>
      <c r="I72" s="155"/>
      <c r="J72" s="155" t="str">
        <f>IF(I71="","",IF(I71=K71,"△",IF(I71&gt;K71,"○","●")))</f>
        <v/>
      </c>
      <c r="K72" s="156"/>
      <c r="L72" s="155"/>
      <c r="M72" s="155" t="str">
        <f>IF(L71="","",IF(L71=N71,"△",IF(L71&gt;N71,"○","●")))</f>
        <v/>
      </c>
      <c r="N72" s="156"/>
      <c r="O72" s="155"/>
      <c r="P72" s="155" t="str">
        <f>IF(O71="","",IF(O71=Q71,"△",IF(O71&gt;Q71,"○","●")))</f>
        <v/>
      </c>
      <c r="Q72" s="156"/>
      <c r="R72" s="155"/>
      <c r="S72" s="155" t="str">
        <f>IF(R71="","",IF(R71=T71,"△",IF(R71&gt;T71,"○","●")))</f>
        <v/>
      </c>
      <c r="T72" s="156"/>
      <c r="U72" s="146"/>
      <c r="V72" s="157"/>
      <c r="W72" s="148"/>
      <c r="X72" s="141"/>
      <c r="Y72" s="142" t="str">
        <f>IF(X71="","",IF(X71=Z71,"△",IF(X71&gt;Z71,"○","●")))</f>
        <v/>
      </c>
      <c r="Z72" s="144"/>
      <c r="AA72" s="141"/>
      <c r="AB72" s="142" t="str">
        <f>IF(AA71="","",IF(AA71=AC71,"△",IF(AA71&gt;AC71,"○","●")))</f>
        <v/>
      </c>
      <c r="AC72" s="144"/>
      <c r="AD72" s="145"/>
      <c r="AE72" s="142" t="str">
        <f>IF(AD71="","",IF(AD71=AF71,"△",IF(AD71&gt;AF71,"○","●")))</f>
        <v/>
      </c>
      <c r="AF72" s="144"/>
      <c r="AG72" s="141"/>
      <c r="AH72" s="142" t="str">
        <f>IF(AG71="","",IF(AG71=AI71,"△",IF(AG71&gt;AI71,"○","●")))</f>
        <v/>
      </c>
      <c r="AI72" s="144"/>
      <c r="AJ72" s="141"/>
      <c r="AK72" s="142" t="str">
        <f>IF(AJ71="","",IF(AJ71=AL71,"△",IF(AJ71&gt;AL71,"○","●")))</f>
        <v/>
      </c>
      <c r="AL72" s="144"/>
      <c r="AM72" s="141"/>
      <c r="AN72" s="190" t="str">
        <f>IF(AM71="","",IF(AM71=AO71,"△",IF(AM71&gt;AO71,"○","●")))</f>
        <v/>
      </c>
      <c r="AO72" s="144"/>
      <c r="AP72" s="141"/>
      <c r="AQ72" s="190" t="str">
        <f>IF(AP71="","",IF(AP71=AR71,"△",IF(AP71&gt;AR71,"○","●")))</f>
        <v/>
      </c>
      <c r="AR72" s="144"/>
      <c r="AS72" s="146"/>
      <c r="AT72" s="147" t="str">
        <f>IF(AS71="","",IF(AS71=AU71,"△",IF(AS71&gt;AU71,"○","●")))</f>
        <v/>
      </c>
      <c r="AU72" s="148"/>
      <c r="AV72" s="876"/>
      <c r="AW72" s="832"/>
      <c r="AX72" s="834"/>
      <c r="AY72" s="834"/>
      <c r="AZ72" s="834"/>
      <c r="BA72" s="834"/>
      <c r="BB72" s="834"/>
      <c r="BC72" s="837"/>
      <c r="BE72" s="839"/>
      <c r="BF72" s="841"/>
      <c r="BG72" s="841"/>
      <c r="BI72" s="854"/>
    </row>
    <row r="73" spans="1:61" ht="15" customHeight="1">
      <c r="A73" s="90" t="s">
        <v>75</v>
      </c>
      <c r="B73" s="851" t="s">
        <v>278</v>
      </c>
      <c r="C73" s="163" t="str">
        <f>IF(Z59="","",Z59)</f>
        <v/>
      </c>
      <c r="D73" s="164" t="s">
        <v>67</v>
      </c>
      <c r="E73" s="165" t="str">
        <f>IF(X59="","",X59)</f>
        <v/>
      </c>
      <c r="F73" s="149" t="str">
        <f>IF(Z61="","",Z61)</f>
        <v/>
      </c>
      <c r="G73" s="150" t="s">
        <v>67</v>
      </c>
      <c r="H73" s="151" t="str">
        <f>IF(X61="","",X61)</f>
        <v/>
      </c>
      <c r="I73" s="149" t="str">
        <f>IF(Z63="","",Z63)</f>
        <v/>
      </c>
      <c r="J73" s="150" t="s">
        <v>67</v>
      </c>
      <c r="K73" s="151" t="str">
        <f>IF(X63="","",X63)</f>
        <v/>
      </c>
      <c r="L73" s="149">
        <f>IF(Z65="","",Z65)</f>
        <v>0</v>
      </c>
      <c r="M73" s="150" t="s">
        <v>67</v>
      </c>
      <c r="N73" s="151">
        <f>IF(X65="","",X65)</f>
        <v>1</v>
      </c>
      <c r="O73" s="149" t="str">
        <f>IF(Z67="","",Z67)</f>
        <v/>
      </c>
      <c r="P73" s="150" t="s">
        <v>67</v>
      </c>
      <c r="Q73" s="151" t="str">
        <f>IF(X67="","",X67)</f>
        <v/>
      </c>
      <c r="R73" s="149" t="str">
        <f>IF(Z69="","",Z69)</f>
        <v/>
      </c>
      <c r="S73" s="150" t="s">
        <v>67</v>
      </c>
      <c r="T73" s="151" t="str">
        <f>IF(X69="","",X69)</f>
        <v/>
      </c>
      <c r="U73" s="149" t="str">
        <f>IF(Z71="","",Z71)</f>
        <v/>
      </c>
      <c r="V73" s="150" t="s">
        <v>67</v>
      </c>
      <c r="W73" s="151" t="str">
        <f>IF(X71="","",X71)</f>
        <v/>
      </c>
      <c r="X73" s="136"/>
      <c r="Y73" s="152"/>
      <c r="Z73" s="153"/>
      <c r="AA73" s="130"/>
      <c r="AB73" s="131"/>
      <c r="AC73" s="135"/>
      <c r="AD73" s="133"/>
      <c r="AE73" s="131"/>
      <c r="AF73" s="134"/>
      <c r="AG73" s="133"/>
      <c r="AH73" s="131"/>
      <c r="AI73" s="134"/>
      <c r="AJ73" s="133"/>
      <c r="AK73" s="131"/>
      <c r="AL73" s="134"/>
      <c r="AM73" s="133"/>
      <c r="AN73" s="169"/>
      <c r="AO73" s="134"/>
      <c r="AP73" s="133"/>
      <c r="AQ73" s="169"/>
      <c r="AR73" s="134"/>
      <c r="AS73" s="136"/>
      <c r="AT73" s="191" t="s">
        <v>68</v>
      </c>
      <c r="AU73" s="153"/>
      <c r="AV73" s="875">
        <f t="shared" ref="AV73:AV81" si="6">RANK(BG73,$BG$59:$BG$86)</f>
        <v>12</v>
      </c>
      <c r="AW73" s="831">
        <f>AY73*3+BA73</f>
        <v>0</v>
      </c>
      <c r="AX73" s="833">
        <f>BB73-BC73</f>
        <v>-1</v>
      </c>
      <c r="AY73" s="833">
        <f>COUNTIF($D74:$AU74,"○")</f>
        <v>0</v>
      </c>
      <c r="AZ73" s="833">
        <f>COUNTIF($D74:$AU74,"●")</f>
        <v>1</v>
      </c>
      <c r="BA73" s="833">
        <f>COUNTIF($D74:AR74,"△")</f>
        <v>0</v>
      </c>
      <c r="BB73" s="833">
        <f>SUM(C73,F73,I73,L73,O73,R73,U73,X73,AA73,AD73,AG73,AJ73,AM73,AP73,AS73)</f>
        <v>0</v>
      </c>
      <c r="BC73" s="836">
        <f>SUM(E73,H73,K73,N73,Q73,T73,W73,Z73,AC73,AF73,AI73,AL73,AO73,AR73,AU73)</f>
        <v>1</v>
      </c>
      <c r="BE73" s="838">
        <f>0.5+AX73/1000</f>
        <v>0.499</v>
      </c>
      <c r="BF73" s="840">
        <f>BB73/100000</f>
        <v>0</v>
      </c>
      <c r="BG73" s="840">
        <f>SUM(AW73,BE73,BF73)</f>
        <v>0.499</v>
      </c>
      <c r="BI73" s="853">
        <f>SUM(AY73:BA74)</f>
        <v>1</v>
      </c>
    </row>
    <row r="74" spans="1:61" ht="15" customHeight="1">
      <c r="B74" s="851"/>
      <c r="C74" s="155"/>
      <c r="D74" s="155" t="str">
        <f>IF(C73="","",IF(C73=E73,"△",IF(C73&gt;E73,"○","●")))</f>
        <v/>
      </c>
      <c r="E74" s="156"/>
      <c r="F74" s="155"/>
      <c r="G74" s="155" t="str">
        <f>IF(F73="","",IF(F73=H73,"△",IF(F73&gt;H73,"○","●")))</f>
        <v/>
      </c>
      <c r="H74" s="156"/>
      <c r="I74" s="155"/>
      <c r="J74" s="155" t="str">
        <f>IF(I73="","",IF(I73=K73,"△",IF(I73&gt;K73,"○","●")))</f>
        <v/>
      </c>
      <c r="K74" s="156"/>
      <c r="L74" s="155"/>
      <c r="M74" s="155" t="str">
        <f>IF(L73="","",IF(L73=N73,"△",IF(L73&gt;N73,"○","●")))</f>
        <v>●</v>
      </c>
      <c r="N74" s="156"/>
      <c r="O74" s="155"/>
      <c r="P74" s="155" t="str">
        <f>IF(O73="","",IF(O73=Q73,"△",IF(O73&gt;Q73,"○","●")))</f>
        <v/>
      </c>
      <c r="Q74" s="156"/>
      <c r="R74" s="155"/>
      <c r="S74" s="155" t="str">
        <f>IF(R73="","",IF(R73=T73,"△",IF(R73&gt;T73,"○","●")))</f>
        <v/>
      </c>
      <c r="T74" s="156"/>
      <c r="U74" s="155"/>
      <c r="V74" s="155" t="str">
        <f>IF(U73="","",IF(U73=W73,"△",IF(U73&gt;W73,"○","●")))</f>
        <v/>
      </c>
      <c r="W74" s="156"/>
      <c r="X74" s="146"/>
      <c r="Y74" s="157"/>
      <c r="Z74" s="148"/>
      <c r="AA74" s="141"/>
      <c r="AB74" s="142" t="str">
        <f>IF(AA73="","",IF(AA73=AC73,"△",IF(AA73&gt;AC73,"○","●")))</f>
        <v/>
      </c>
      <c r="AC74" s="144"/>
      <c r="AD74" s="145"/>
      <c r="AE74" s="142" t="str">
        <f>IF(AD73="","",IF(AD73=AF73,"△",IF(AD73&gt;AF73,"○","●")))</f>
        <v/>
      </c>
      <c r="AF74" s="144"/>
      <c r="AG74" s="141"/>
      <c r="AH74" s="142" t="str">
        <f>IF(AG73="","",IF(AG73=AI73,"△",IF(AG73&gt;AI73,"○","●")))</f>
        <v/>
      </c>
      <c r="AI74" s="144"/>
      <c r="AJ74" s="141"/>
      <c r="AK74" s="142" t="str">
        <f>IF(AJ73="","",IF(AJ73=AL73,"△",IF(AJ73&gt;AL73,"○","●")))</f>
        <v/>
      </c>
      <c r="AL74" s="144"/>
      <c r="AM74" s="141"/>
      <c r="AN74" s="190" t="str">
        <f>IF(AM73="","",IF(AM73=AO73,"△",IF(AM73&gt;AO73,"○","●")))</f>
        <v/>
      </c>
      <c r="AO74" s="144"/>
      <c r="AP74" s="141"/>
      <c r="AQ74" s="190" t="str">
        <f>IF(AP73="","",IF(AP73=AR73,"△",IF(AP73&gt;AR73,"○","●")))</f>
        <v/>
      </c>
      <c r="AR74" s="144"/>
      <c r="AS74" s="146"/>
      <c r="AT74" s="147" t="str">
        <f>IF(AS73="","",IF(AS73=AU73,"△",IF(AS73&gt;AU73,"○","●")))</f>
        <v/>
      </c>
      <c r="AU74" s="148"/>
      <c r="AV74" s="876"/>
      <c r="AW74" s="832"/>
      <c r="AX74" s="834"/>
      <c r="AY74" s="834"/>
      <c r="AZ74" s="834"/>
      <c r="BA74" s="834"/>
      <c r="BB74" s="834"/>
      <c r="BC74" s="837"/>
      <c r="BE74" s="839"/>
      <c r="BF74" s="841"/>
      <c r="BG74" s="841"/>
      <c r="BI74" s="854"/>
    </row>
    <row r="75" spans="1:61" ht="15" customHeight="1">
      <c r="A75" s="90" t="s">
        <v>76</v>
      </c>
      <c r="B75" s="851" t="s">
        <v>151</v>
      </c>
      <c r="C75" s="163" t="str">
        <f>IF(AC59="","",AC59)</f>
        <v/>
      </c>
      <c r="D75" s="164" t="s">
        <v>67</v>
      </c>
      <c r="E75" s="165" t="str">
        <f>IF(AA59="","",AA59)</f>
        <v/>
      </c>
      <c r="F75" s="149" t="str">
        <f>IF(AC61="","",AC61)</f>
        <v/>
      </c>
      <c r="G75" s="150" t="s">
        <v>67</v>
      </c>
      <c r="H75" s="151" t="str">
        <f>IF(AA61="","",AA61)</f>
        <v/>
      </c>
      <c r="I75" s="149" t="str">
        <f>IF(AC63="","",AC63)</f>
        <v/>
      </c>
      <c r="J75" s="150" t="s">
        <v>67</v>
      </c>
      <c r="K75" s="151" t="str">
        <f>IF(AA63="","",AA63)</f>
        <v/>
      </c>
      <c r="L75" s="149" t="str">
        <f>IF(AC65="","",AC65)</f>
        <v/>
      </c>
      <c r="M75" s="150" t="s">
        <v>67</v>
      </c>
      <c r="N75" s="151" t="str">
        <f>IF(AA65="","",AA65)</f>
        <v/>
      </c>
      <c r="O75" s="149" t="str">
        <f>IF(AC67="","",AC67)</f>
        <v/>
      </c>
      <c r="P75" s="150" t="s">
        <v>67</v>
      </c>
      <c r="Q75" s="151" t="str">
        <f>IF(AA67="","",AA67)</f>
        <v/>
      </c>
      <c r="R75" s="149" t="str">
        <f>IF(AC69="","",AC69)</f>
        <v/>
      </c>
      <c r="S75" s="150" t="s">
        <v>67</v>
      </c>
      <c r="T75" s="151" t="str">
        <f>IF(AA69="","",AA69)</f>
        <v/>
      </c>
      <c r="U75" s="149" t="str">
        <f>IF(AC71="","",AC71)</f>
        <v/>
      </c>
      <c r="V75" s="150" t="s">
        <v>67</v>
      </c>
      <c r="W75" s="151" t="str">
        <f>IF(AA71="","",AA71)</f>
        <v/>
      </c>
      <c r="X75" s="149" t="str">
        <f>IF(AC73="","",AC73)</f>
        <v/>
      </c>
      <c r="Y75" s="150" t="s">
        <v>67</v>
      </c>
      <c r="Z75" s="151" t="str">
        <f>IF(AA73="","",AA73)</f>
        <v/>
      </c>
      <c r="AA75" s="136"/>
      <c r="AB75" s="152"/>
      <c r="AC75" s="153"/>
      <c r="AD75" s="133"/>
      <c r="AE75" s="131"/>
      <c r="AF75" s="134"/>
      <c r="AG75" s="133"/>
      <c r="AH75" s="131"/>
      <c r="AI75" s="134"/>
      <c r="AJ75" s="133"/>
      <c r="AK75" s="131"/>
      <c r="AL75" s="134"/>
      <c r="AM75" s="130"/>
      <c r="AN75" s="131"/>
      <c r="AO75" s="135"/>
      <c r="AP75" s="130"/>
      <c r="AQ75" s="131"/>
      <c r="AR75" s="135"/>
      <c r="AS75" s="170"/>
      <c r="AT75" s="137" t="s">
        <v>68</v>
      </c>
      <c r="AU75" s="171"/>
      <c r="AV75" s="875">
        <f t="shared" ref="AV75" si="7">RANK(BG75,$BG$59:$BG$86)</f>
        <v>4</v>
      </c>
      <c r="AW75" s="891">
        <f>AY75*3+BA75</f>
        <v>0</v>
      </c>
      <c r="AX75" s="835">
        <f>BB75-BC75</f>
        <v>0</v>
      </c>
      <c r="AY75" s="835">
        <f>COUNTIF($D76:$AU76,"○")</f>
        <v>0</v>
      </c>
      <c r="AZ75" s="835">
        <f>COUNTIF($D76:$AU76,"●")</f>
        <v>0</v>
      </c>
      <c r="BA75" s="835">
        <f>COUNTIF($D76:AR76,"△")</f>
        <v>0</v>
      </c>
      <c r="BB75" s="835">
        <f>SUM(C75,F75,I75,L75,O75,R75,U75,X75,AA75,AD75,AG75,AJ75,AM75,AP75,AS75)</f>
        <v>0</v>
      </c>
      <c r="BC75" s="890">
        <f>SUM(E75,H75,K75,N75,Q75,T75,W75,Z75,AC75,AF75,AI75,AL75,AO75,AR75,AU75)</f>
        <v>0</v>
      </c>
      <c r="BE75" s="838">
        <f>0.5+AX75/1000</f>
        <v>0.5</v>
      </c>
      <c r="BF75" s="840">
        <f>BB75/100000</f>
        <v>0</v>
      </c>
      <c r="BG75" s="840">
        <f>SUM(AW75,BE75,BF75)</f>
        <v>0.5</v>
      </c>
      <c r="BI75" s="853">
        <f>SUM(AY75:BA76)</f>
        <v>0</v>
      </c>
    </row>
    <row r="76" spans="1:61" ht="15" customHeight="1">
      <c r="B76" s="851"/>
      <c r="C76" s="155"/>
      <c r="D76" s="155" t="str">
        <f>IF(C75="","",IF(C75=E75,"△",IF(C75&gt;E75,"○","●")))</f>
        <v/>
      </c>
      <c r="E76" s="156"/>
      <c r="F76" s="155"/>
      <c r="G76" s="155" t="str">
        <f>IF(F75="","",IF(F75=H75,"△",IF(F75&gt;H75,"○","●")))</f>
        <v/>
      </c>
      <c r="H76" s="156"/>
      <c r="I76" s="155"/>
      <c r="J76" s="155" t="str">
        <f>IF(I75="","",IF(I75=K75,"△",IF(I75&gt;K75,"○","●")))</f>
        <v/>
      </c>
      <c r="K76" s="156"/>
      <c r="L76" s="155"/>
      <c r="M76" s="155" t="str">
        <f>IF(L75="","",IF(L75=N75,"△",IF(L75&gt;N75,"○","●")))</f>
        <v/>
      </c>
      <c r="N76" s="156"/>
      <c r="O76" s="155"/>
      <c r="P76" s="155" t="str">
        <f>IF(O75="","",IF(O75=Q75,"△",IF(O75&gt;Q75,"○","●")))</f>
        <v/>
      </c>
      <c r="Q76" s="156"/>
      <c r="R76" s="155"/>
      <c r="S76" s="155" t="str">
        <f>IF(R75="","",IF(R75=T75,"△",IF(R75&gt;T75,"○","●")))</f>
        <v/>
      </c>
      <c r="T76" s="156"/>
      <c r="U76" s="155"/>
      <c r="V76" s="155" t="str">
        <f>IF(U75="","",IF(U75=W75,"△",IF(U75&gt;W75,"○","●")))</f>
        <v/>
      </c>
      <c r="W76" s="156"/>
      <c r="X76" s="155"/>
      <c r="Y76" s="155" t="str">
        <f>IF(X75="","",IF(X75=Z75,"△",IF(X75&gt;Z75,"○","●")))</f>
        <v/>
      </c>
      <c r="Z76" s="156"/>
      <c r="AA76" s="146"/>
      <c r="AB76" s="157"/>
      <c r="AC76" s="148"/>
      <c r="AD76" s="141"/>
      <c r="AE76" s="142" t="str">
        <f>IF(AD75="","",IF(AD75=AF75,"△",IF(AD75&gt;AF75,"○","●")))</f>
        <v/>
      </c>
      <c r="AF76" s="144"/>
      <c r="AG76" s="141"/>
      <c r="AH76" s="142" t="str">
        <f>IF(AG75="","",IF(AG75=AI75,"△",IF(AG75&gt;AI75,"○","●")))</f>
        <v/>
      </c>
      <c r="AI76" s="144"/>
      <c r="AJ76" s="141"/>
      <c r="AK76" s="142" t="str">
        <f>IF(AJ75="","",IF(AJ75=AL75,"△",IF(AJ75&gt;AL75,"○","●")))</f>
        <v/>
      </c>
      <c r="AL76" s="144"/>
      <c r="AM76" s="141"/>
      <c r="AN76" s="190"/>
      <c r="AO76" s="144"/>
      <c r="AP76" s="141"/>
      <c r="AQ76" s="190"/>
      <c r="AR76" s="144"/>
      <c r="AS76" s="146"/>
      <c r="AT76" s="147"/>
      <c r="AU76" s="148"/>
      <c r="AV76" s="876"/>
      <c r="AW76" s="832"/>
      <c r="AX76" s="834"/>
      <c r="AY76" s="834"/>
      <c r="AZ76" s="834"/>
      <c r="BA76" s="834"/>
      <c r="BB76" s="834"/>
      <c r="BC76" s="837"/>
      <c r="BE76" s="839"/>
      <c r="BF76" s="841"/>
      <c r="BG76" s="841"/>
      <c r="BI76" s="854"/>
    </row>
    <row r="77" spans="1:61" ht="15" customHeight="1">
      <c r="A77" s="90" t="s">
        <v>77</v>
      </c>
      <c r="B77" s="851" t="s">
        <v>408</v>
      </c>
      <c r="C77" s="163" t="str">
        <f>IF(AF59="","",AF59)</f>
        <v/>
      </c>
      <c r="D77" s="164" t="s">
        <v>67</v>
      </c>
      <c r="E77" s="165" t="str">
        <f>IF(AD59="","",AD59)</f>
        <v/>
      </c>
      <c r="F77" s="163" t="str">
        <f>IF(AF61="","",AF61)</f>
        <v/>
      </c>
      <c r="G77" s="164" t="s">
        <v>67</v>
      </c>
      <c r="H77" s="165" t="str">
        <f>IF(AD61="","",AD61)</f>
        <v/>
      </c>
      <c r="I77" s="163" t="str">
        <f>IF(AF63="","",AF63)</f>
        <v/>
      </c>
      <c r="J77" s="164" t="s">
        <v>67</v>
      </c>
      <c r="K77" s="165" t="str">
        <f>IF(AD63="","",AD63)</f>
        <v/>
      </c>
      <c r="L77" s="163" t="str">
        <f>IF(AF65="","",AF65)</f>
        <v/>
      </c>
      <c r="M77" s="164" t="s">
        <v>67</v>
      </c>
      <c r="N77" s="151" t="str">
        <f>IF(AD65="","",AD65)</f>
        <v/>
      </c>
      <c r="O77" s="163" t="str">
        <f>IF(AF67="","",AF67)</f>
        <v/>
      </c>
      <c r="P77" s="164" t="s">
        <v>67</v>
      </c>
      <c r="Q77" s="151" t="str">
        <f>IF(AD67="","",AD67)</f>
        <v/>
      </c>
      <c r="R77" s="163" t="str">
        <f>IF(AF69="","",AF69)</f>
        <v/>
      </c>
      <c r="S77" s="164" t="s">
        <v>67</v>
      </c>
      <c r="T77" s="165" t="str">
        <f>IF(AD69="","",AD69)</f>
        <v/>
      </c>
      <c r="U77" s="149" t="str">
        <f>IF(AF71="","",AF71)</f>
        <v/>
      </c>
      <c r="V77" s="164" t="s">
        <v>67</v>
      </c>
      <c r="W77" s="165" t="str">
        <f>IF(AD71="","",AD71)</f>
        <v/>
      </c>
      <c r="X77" s="163" t="str">
        <f>IF(AF73="","",AF73)</f>
        <v/>
      </c>
      <c r="Y77" s="164" t="s">
        <v>67</v>
      </c>
      <c r="Z77" s="165" t="str">
        <f>IF(AD73="","",AD73)</f>
        <v/>
      </c>
      <c r="AA77" s="163" t="str">
        <f>IF(AF75="","",AF75)</f>
        <v/>
      </c>
      <c r="AB77" s="164" t="s">
        <v>67</v>
      </c>
      <c r="AC77" s="165" t="str">
        <f>IF(AD75="","",AD75)</f>
        <v/>
      </c>
      <c r="AD77" s="166"/>
      <c r="AE77" s="167"/>
      <c r="AF77" s="168"/>
      <c r="AG77" s="133"/>
      <c r="AH77" s="169"/>
      <c r="AI77" s="134"/>
      <c r="AJ77" s="133"/>
      <c r="AK77" s="169"/>
      <c r="AL77" s="134"/>
      <c r="AM77" s="133"/>
      <c r="AN77" s="169"/>
      <c r="AO77" s="134"/>
      <c r="AP77" s="133"/>
      <c r="AQ77" s="169"/>
      <c r="AR77" s="134"/>
      <c r="AS77" s="136"/>
      <c r="AT77" s="191" t="s">
        <v>68</v>
      </c>
      <c r="AU77" s="153"/>
      <c r="AV77" s="875">
        <f t="shared" si="4"/>
        <v>4</v>
      </c>
      <c r="AW77" s="831">
        <f>AY77*3+BA77</f>
        <v>0</v>
      </c>
      <c r="AX77" s="833">
        <f>BB77-BC77</f>
        <v>0</v>
      </c>
      <c r="AY77" s="833">
        <f>COUNTIF($D78:$AU78,"○")</f>
        <v>0</v>
      </c>
      <c r="AZ77" s="833">
        <f>COUNTIF($D78:$AU78,"●")</f>
        <v>0</v>
      </c>
      <c r="BA77" s="833">
        <f>COUNTIF($D78:AR78,"△")</f>
        <v>0</v>
      </c>
      <c r="BB77" s="833">
        <f>SUM(C77,F77,I77,L77,O77,R77,U77,X77,AA77,AD77,AG77,AJ77,AM77,AP77,AS77)</f>
        <v>0</v>
      </c>
      <c r="BC77" s="836">
        <f>SUM(E77,H77,K77,N77,Q77,T77,W77,Z77,AC77,AF77,AI77,AL77,AO77,AR77,AU77)</f>
        <v>0</v>
      </c>
      <c r="BE77" s="838">
        <f>0.5+AX77/1000</f>
        <v>0.5</v>
      </c>
      <c r="BF77" s="840">
        <f>BB77/100000</f>
        <v>0</v>
      </c>
      <c r="BG77" s="840">
        <f>SUM(AW77,BE77,BF77)</f>
        <v>0.5</v>
      </c>
      <c r="BI77" s="853">
        <f>SUM(AY77:BA78)</f>
        <v>0</v>
      </c>
    </row>
    <row r="78" spans="1:61" ht="15" customHeight="1">
      <c r="B78" s="851"/>
      <c r="C78" s="155"/>
      <c r="D78" s="155" t="str">
        <f>IF(C77="","",IF(C77=E77,"△",IF(C77&gt;E77,"○","●")))</f>
        <v/>
      </c>
      <c r="E78" s="156"/>
      <c r="F78" s="155"/>
      <c r="G78" s="155" t="str">
        <f>IF(F77="","",IF(F77=H77,"△",IF(F77&gt;H77,"○","●")))</f>
        <v/>
      </c>
      <c r="H78" s="156"/>
      <c r="I78" s="155"/>
      <c r="J78" s="155" t="str">
        <f>IF(I77="","",IF(I77=K77,"△",IF(I77&gt;K77,"○","●")))</f>
        <v/>
      </c>
      <c r="K78" s="156"/>
      <c r="L78" s="155"/>
      <c r="M78" s="155" t="str">
        <f>IF(L77="","",IF(L77=N77,"△",IF(L77&gt;N77,"○","●")))</f>
        <v/>
      </c>
      <c r="N78" s="156"/>
      <c r="O78" s="155"/>
      <c r="P78" s="155" t="str">
        <f>IF(O77="","",IF(O77=Q77,"△",IF(O77&gt;Q77,"○","●")))</f>
        <v/>
      </c>
      <c r="Q78" s="156"/>
      <c r="R78" s="155"/>
      <c r="S78" s="155" t="str">
        <f>IF(R77="","",IF(R77=T77,"△",IF(R77&gt;T77,"○","●")))</f>
        <v/>
      </c>
      <c r="T78" s="156"/>
      <c r="U78" s="155"/>
      <c r="V78" s="155" t="str">
        <f>IF(U77="","",IF(U77=W77,"△",IF(U77&gt;W77,"○","●")))</f>
        <v/>
      </c>
      <c r="W78" s="156"/>
      <c r="X78" s="155"/>
      <c r="Y78" s="155" t="str">
        <f>IF(X77="","",IF(X77=Z77,"△",IF(X77&gt;Z77,"○","●")))</f>
        <v/>
      </c>
      <c r="Z78" s="156"/>
      <c r="AA78" s="155"/>
      <c r="AB78" s="155" t="str">
        <f>IF(AA77="","",IF(AA77=AC77,"△",IF(AA77&gt;AC77,"○","●")))</f>
        <v/>
      </c>
      <c r="AC78" s="156"/>
      <c r="AD78" s="139"/>
      <c r="AE78" s="139"/>
      <c r="AF78" s="140"/>
      <c r="AG78" s="141"/>
      <c r="AH78" s="142" t="str">
        <f>IF(AG77="","",IF(AG77=AI77,"△",IF(AG77&gt;AI77,"○","●")))</f>
        <v/>
      </c>
      <c r="AI78" s="144"/>
      <c r="AJ78" s="141"/>
      <c r="AK78" s="142" t="str">
        <f>IF(AJ77="","",IF(AJ77=AL77,"△",IF(AJ77&gt;AL77,"○","●")))</f>
        <v/>
      </c>
      <c r="AL78" s="144"/>
      <c r="AM78" s="141"/>
      <c r="AN78" s="190" t="str">
        <f>IF(AM77="","",IF(AM77=AO77,"△",IF(AM77&gt;AO77,"○","●")))</f>
        <v/>
      </c>
      <c r="AO78" s="144"/>
      <c r="AP78" s="141"/>
      <c r="AQ78" s="190" t="str">
        <f>IF(AP77="","",IF(AP77=AR77,"△",IF(AP77&gt;AR77,"○","●")))</f>
        <v/>
      </c>
      <c r="AR78" s="144"/>
      <c r="AS78" s="146"/>
      <c r="AT78" s="147" t="str">
        <f>IF(AS77="","",IF(AS77=AU77,"△",IF(AS77&gt;AU77,"○","●")))</f>
        <v/>
      </c>
      <c r="AU78" s="148"/>
      <c r="AV78" s="876"/>
      <c r="AW78" s="832"/>
      <c r="AX78" s="834"/>
      <c r="AY78" s="834"/>
      <c r="AZ78" s="834"/>
      <c r="BA78" s="834"/>
      <c r="BB78" s="834"/>
      <c r="BC78" s="837"/>
      <c r="BE78" s="839"/>
      <c r="BF78" s="841"/>
      <c r="BG78" s="841"/>
      <c r="BI78" s="854"/>
    </row>
    <row r="79" spans="1:61" ht="15" customHeight="1">
      <c r="A79" s="90" t="s">
        <v>78</v>
      </c>
      <c r="B79" s="851" t="s">
        <v>485</v>
      </c>
      <c r="C79" s="163">
        <f>IF(AI59="","",AI59)</f>
        <v>2</v>
      </c>
      <c r="D79" s="164" t="s">
        <v>67</v>
      </c>
      <c r="E79" s="165">
        <f>IF(AG59="","",AG59)</f>
        <v>0</v>
      </c>
      <c r="F79" s="163" t="str">
        <f>IF(AI61="","",AI61)</f>
        <v/>
      </c>
      <c r="G79" s="164" t="s">
        <v>67</v>
      </c>
      <c r="H79" s="165" t="str">
        <f>IF($AG61="","",$AG61)</f>
        <v/>
      </c>
      <c r="I79" s="149" t="str">
        <f>IF(AI63="","",AI63)</f>
        <v/>
      </c>
      <c r="J79" s="150" t="s">
        <v>68</v>
      </c>
      <c r="K79" s="151" t="str">
        <f>IF(AG63="","",AG63)</f>
        <v/>
      </c>
      <c r="L79" s="149" t="str">
        <f>IF(AI65="","",AI65)</f>
        <v/>
      </c>
      <c r="M79" s="150" t="s">
        <v>68</v>
      </c>
      <c r="N79" s="151" t="str">
        <f>IF(AG65="","",AG65)</f>
        <v/>
      </c>
      <c r="O79" s="149" t="str">
        <f>IF(AI67="","",AI67)</f>
        <v/>
      </c>
      <c r="P79" s="150" t="s">
        <v>68</v>
      </c>
      <c r="Q79" s="151" t="str">
        <f>IF(AG67="","",AG67)</f>
        <v/>
      </c>
      <c r="R79" s="149" t="str">
        <f>IF(AI69="","",AI69)</f>
        <v/>
      </c>
      <c r="S79" s="150" t="s">
        <v>68</v>
      </c>
      <c r="T79" s="151" t="str">
        <f>IF(AG69="","",AG69)</f>
        <v/>
      </c>
      <c r="U79" s="149" t="str">
        <f>IF(AI71="","",AI71)</f>
        <v/>
      </c>
      <c r="V79" s="150" t="s">
        <v>68</v>
      </c>
      <c r="W79" s="151" t="str">
        <f>IF(AG71="","",AG71)</f>
        <v/>
      </c>
      <c r="X79" s="149" t="str">
        <f>IF(AI73="","",AI73)</f>
        <v/>
      </c>
      <c r="Y79" s="150" t="s">
        <v>68</v>
      </c>
      <c r="Z79" s="151" t="str">
        <f>IF(AG73="","",AG73)</f>
        <v/>
      </c>
      <c r="AA79" s="149" t="str">
        <f>IF(AI75="","",AI75)</f>
        <v/>
      </c>
      <c r="AB79" s="150" t="s">
        <v>68</v>
      </c>
      <c r="AC79" s="151" t="str">
        <f>IF(AG75="","",AG75)</f>
        <v/>
      </c>
      <c r="AD79" s="149" t="str">
        <f>IF(AI77="","",AI77)</f>
        <v/>
      </c>
      <c r="AE79" s="150" t="s">
        <v>68</v>
      </c>
      <c r="AF79" s="151" t="str">
        <f>IF(AG77="","",AG77)</f>
        <v/>
      </c>
      <c r="AG79" s="166"/>
      <c r="AH79" s="167"/>
      <c r="AI79" s="168"/>
      <c r="AJ79" s="133"/>
      <c r="AK79" s="169"/>
      <c r="AL79" s="134"/>
      <c r="AM79" s="133"/>
      <c r="AN79" s="169"/>
      <c r="AO79" s="134"/>
      <c r="AP79" s="133"/>
      <c r="AQ79" s="169"/>
      <c r="AR79" s="134"/>
      <c r="AS79" s="136"/>
      <c r="AT79" s="191" t="s">
        <v>68</v>
      </c>
      <c r="AU79" s="153"/>
      <c r="AV79" s="875">
        <f t="shared" si="5"/>
        <v>2</v>
      </c>
      <c r="AW79" s="831">
        <f>AY79*3+BA79</f>
        <v>3</v>
      </c>
      <c r="AX79" s="833">
        <f>BB79-BC79</f>
        <v>2</v>
      </c>
      <c r="AY79" s="833">
        <f>COUNTIF($D80:$AU80,"○")</f>
        <v>1</v>
      </c>
      <c r="AZ79" s="833">
        <f>COUNTIF($D80:$AU80,"●")</f>
        <v>0</v>
      </c>
      <c r="BA79" s="833">
        <f>COUNTIF($D80:AR80,"△")</f>
        <v>0</v>
      </c>
      <c r="BB79" s="833">
        <f>SUM(C79,F79,I79,L79,O79,R79,U79,X79,AA79,AD79,AG79,AJ79,AM79,AP79,AS79)</f>
        <v>2</v>
      </c>
      <c r="BC79" s="836">
        <f>SUM(E79,H79,K79,N79,Q79,T79,W79,Z79,AC79,AF79,AI79,AL79,AO79,AR79,AU79)</f>
        <v>0</v>
      </c>
      <c r="BE79" s="838">
        <f>0.5+AX79/1000</f>
        <v>0.502</v>
      </c>
      <c r="BF79" s="840">
        <f>BB79/100000</f>
        <v>2.0000000000000002E-5</v>
      </c>
      <c r="BG79" s="840">
        <f>SUM(AW79,BE79,BF79)</f>
        <v>3.5020199999999999</v>
      </c>
      <c r="BI79" s="853">
        <f>SUM(AY79:BA80)</f>
        <v>1</v>
      </c>
    </row>
    <row r="80" spans="1:61" ht="15" customHeight="1">
      <c r="B80" s="851"/>
      <c r="C80" s="155"/>
      <c r="D80" s="155" t="str">
        <f>IF(C79="","",IF(C79=E79,"△",IF(C79&gt;E79,"○","●")))</f>
        <v>○</v>
      </c>
      <c r="E80" s="156"/>
      <c r="F80" s="155"/>
      <c r="G80" s="155" t="str">
        <f>IF(F79="","",IF(F79=H79,"△",IF(F79&gt;H79,"○","●")))</f>
        <v/>
      </c>
      <c r="H80" s="156"/>
      <c r="I80" s="155"/>
      <c r="J80" s="155" t="str">
        <f>IF(I79="","",IF(I79=K79,"△",IF(I79&gt;K79,"○","●")))</f>
        <v/>
      </c>
      <c r="K80" s="156"/>
      <c r="L80" s="155"/>
      <c r="M80" s="155" t="str">
        <f>IF(L79="","",IF(L79=N79,"△",IF(L79&gt;N79,"○","●")))</f>
        <v/>
      </c>
      <c r="N80" s="156"/>
      <c r="O80" s="155"/>
      <c r="P80" s="155" t="str">
        <f>IF(O79="","",IF(O79=Q79,"△",IF(O79&gt;Q79,"○","●")))</f>
        <v/>
      </c>
      <c r="Q80" s="156"/>
      <c r="R80" s="155"/>
      <c r="S80" s="155" t="str">
        <f>IF(R79="","",IF(R79=T79,"△",IF(R79&gt;T79,"○","●")))</f>
        <v/>
      </c>
      <c r="T80" s="156"/>
      <c r="U80" s="155"/>
      <c r="V80" s="155" t="str">
        <f>IF(U79="","",IF(U79=W79,"△",IF(U79&gt;W79,"○","●")))</f>
        <v/>
      </c>
      <c r="W80" s="156"/>
      <c r="X80" s="155"/>
      <c r="Y80" s="155" t="str">
        <f>IF(X79="","",IF(X79=Z79,"△",IF(X79&gt;Z79,"○","●")))</f>
        <v/>
      </c>
      <c r="Z80" s="156"/>
      <c r="AA80" s="155"/>
      <c r="AB80" s="155" t="str">
        <f>IF(AA79="","",IF(AA79=AC79,"△",IF(AA79&gt;AC79,"○","●")))</f>
        <v/>
      </c>
      <c r="AC80" s="156"/>
      <c r="AD80" s="155"/>
      <c r="AE80" s="155" t="str">
        <f>IF(AD79="","",IF(AD79=AF79,"△",IF(AD79&gt;AF79,"○","●")))</f>
        <v/>
      </c>
      <c r="AF80" s="156"/>
      <c r="AG80" s="139"/>
      <c r="AH80" s="139"/>
      <c r="AI80" s="140"/>
      <c r="AJ80" s="141"/>
      <c r="AK80" s="190" t="str">
        <f>IF(AJ79="","",IF(AJ79=AL79,"△",IF(AJ79&gt;AL79,"○","●")))</f>
        <v/>
      </c>
      <c r="AL80" s="144"/>
      <c r="AM80" s="141"/>
      <c r="AN80" s="190" t="str">
        <f>IF(AM79="","",IF(AM79=AO79,"△",IF(AM79&gt;AO79,"○","●")))</f>
        <v/>
      </c>
      <c r="AO80" s="144"/>
      <c r="AP80" s="141"/>
      <c r="AQ80" s="190" t="str">
        <f>IF(AP79="","",IF(AP79=AR79,"△",IF(AP79&gt;AR79,"○","●")))</f>
        <v/>
      </c>
      <c r="AR80" s="144"/>
      <c r="AS80" s="146"/>
      <c r="AT80" s="147" t="str">
        <f>IF(AS79="","",IF(AS79=AU79,"△",IF(AS79&gt;AU79,"○","●")))</f>
        <v/>
      </c>
      <c r="AU80" s="148"/>
      <c r="AV80" s="876"/>
      <c r="AW80" s="832"/>
      <c r="AX80" s="834"/>
      <c r="AY80" s="834"/>
      <c r="AZ80" s="834"/>
      <c r="BA80" s="834"/>
      <c r="BB80" s="834"/>
      <c r="BC80" s="837"/>
      <c r="BE80" s="839"/>
      <c r="BF80" s="841"/>
      <c r="BG80" s="841"/>
      <c r="BI80" s="854"/>
    </row>
    <row r="81" spans="1:62" ht="15" customHeight="1">
      <c r="A81" s="90" t="s">
        <v>79</v>
      </c>
      <c r="B81" s="851" t="s">
        <v>487</v>
      </c>
      <c r="C81" s="163" t="str">
        <f>IF($AL59="","",$AL59)</f>
        <v/>
      </c>
      <c r="D81" s="164" t="s">
        <v>67</v>
      </c>
      <c r="E81" s="165" t="str">
        <f>IF($AJ59="","",$AJ59)</f>
        <v/>
      </c>
      <c r="F81" s="163" t="str">
        <f>IF($AL61="","",$AL61)</f>
        <v/>
      </c>
      <c r="G81" s="164" t="s">
        <v>67</v>
      </c>
      <c r="H81" s="165" t="str">
        <f>IF($AJ61="","",$AJ61)</f>
        <v/>
      </c>
      <c r="I81" s="163" t="str">
        <f>IF($AL63="","",$AL63)</f>
        <v/>
      </c>
      <c r="J81" s="164" t="s">
        <v>67</v>
      </c>
      <c r="K81" s="165" t="str">
        <f>IF($AJ63="","",$AJ63)</f>
        <v/>
      </c>
      <c r="L81" s="163" t="str">
        <f>IF($AL65="","",$AL65)</f>
        <v/>
      </c>
      <c r="M81" s="164" t="s">
        <v>67</v>
      </c>
      <c r="N81" s="165" t="str">
        <f>IF($AJ65="","",$AJ65)</f>
        <v/>
      </c>
      <c r="O81" s="163" t="str">
        <f>IF($AL67="","",$AL67)</f>
        <v/>
      </c>
      <c r="P81" s="164" t="s">
        <v>67</v>
      </c>
      <c r="Q81" s="165" t="str">
        <f>IF($AJ67="","",$AJ67)</f>
        <v/>
      </c>
      <c r="R81" s="163">
        <f>IF($AL69="","",$AL69)</f>
        <v>0</v>
      </c>
      <c r="S81" s="164" t="s">
        <v>67</v>
      </c>
      <c r="T81" s="165">
        <f>IF($AJ69="","",$AJ69)</f>
        <v>5</v>
      </c>
      <c r="U81" s="163" t="str">
        <f>IF($AL71="","",$AL71)</f>
        <v/>
      </c>
      <c r="V81" s="164" t="s">
        <v>67</v>
      </c>
      <c r="W81" s="165" t="str">
        <f>IF($AJ71="","",$AJ71)</f>
        <v/>
      </c>
      <c r="X81" s="163" t="str">
        <f>IF($AL73="","",$AL73)</f>
        <v/>
      </c>
      <c r="Y81" s="164" t="s">
        <v>67</v>
      </c>
      <c r="Z81" s="165" t="str">
        <f>IF($AJ73="","",$AJ73)</f>
        <v/>
      </c>
      <c r="AA81" s="163" t="str">
        <f>IF($AL75="","",$AL75)</f>
        <v/>
      </c>
      <c r="AB81" s="164" t="s">
        <v>67</v>
      </c>
      <c r="AC81" s="165" t="str">
        <f>IF($AJ75="","",$AJ75)</f>
        <v/>
      </c>
      <c r="AD81" s="163" t="str">
        <f>IF($AL77="","",$AL77)</f>
        <v/>
      </c>
      <c r="AE81" s="164" t="s">
        <v>67</v>
      </c>
      <c r="AF81" s="165" t="str">
        <f>IF($AJ77="","",$AJ77)</f>
        <v/>
      </c>
      <c r="AG81" s="163" t="str">
        <f>IF($AL79="","",$AL79)</f>
        <v/>
      </c>
      <c r="AH81" s="164" t="s">
        <v>67</v>
      </c>
      <c r="AI81" s="165" t="str">
        <f>IF($AJ79="","",$AJ79)</f>
        <v/>
      </c>
      <c r="AJ81" s="166"/>
      <c r="AK81" s="166"/>
      <c r="AL81" s="168"/>
      <c r="AM81" s="133"/>
      <c r="AN81" s="169"/>
      <c r="AO81" s="134"/>
      <c r="AP81" s="133"/>
      <c r="AQ81" s="169"/>
      <c r="AR81" s="134"/>
      <c r="AS81" s="136"/>
      <c r="AT81" s="191" t="s">
        <v>68</v>
      </c>
      <c r="AU81" s="153"/>
      <c r="AV81" s="875">
        <f t="shared" si="6"/>
        <v>14</v>
      </c>
      <c r="AW81" s="831">
        <f>AY81*3+BA81</f>
        <v>0</v>
      </c>
      <c r="AX81" s="833">
        <f>BB81-BC81</f>
        <v>-5</v>
      </c>
      <c r="AY81" s="833">
        <f>COUNTIF($D82:$AU82,"○")</f>
        <v>0</v>
      </c>
      <c r="AZ81" s="833">
        <f>COUNTIF($D82:$AU82,"●")</f>
        <v>1</v>
      </c>
      <c r="BA81" s="833">
        <f>COUNTIF($D82:AR82,"△")</f>
        <v>0</v>
      </c>
      <c r="BB81" s="833">
        <f>SUM(C81,F81,I81,L81,O81,R81,U81,X81,AA81,AD81,AG81,AJ81,AM81,AP81,AS81)</f>
        <v>0</v>
      </c>
      <c r="BC81" s="836">
        <f>SUM(E81,H81,K81,N81,Q81,T81,W81,Z81,AC81,AF81,AI81,AL81,AO81,AR81,AU81)</f>
        <v>5</v>
      </c>
      <c r="BE81" s="838">
        <f>0.5+AX81/1000</f>
        <v>0.495</v>
      </c>
      <c r="BF81" s="840">
        <f>BB81/100000</f>
        <v>0</v>
      </c>
      <c r="BG81" s="840">
        <f>SUM(AW81,BE81,BF81)</f>
        <v>0.495</v>
      </c>
      <c r="BI81" s="853">
        <f>SUM(AY81:BA82)</f>
        <v>1</v>
      </c>
    </row>
    <row r="82" spans="1:62" ht="15" customHeight="1">
      <c r="B82" s="851"/>
      <c r="C82" s="155"/>
      <c r="D82" s="155" t="str">
        <f>IF(C81="","",IF(C81=E81,"△",IF(C81&gt;E81,"○","●")))</f>
        <v/>
      </c>
      <c r="E82" s="156"/>
      <c r="F82" s="155"/>
      <c r="G82" s="155" t="str">
        <f>IF(F81="","",IF(F81=H81,"△",IF(F81&gt;H81,"○","●")))</f>
        <v/>
      </c>
      <c r="H82" s="156"/>
      <c r="I82" s="155"/>
      <c r="J82" s="155" t="str">
        <f>IF(I81="","",IF(I81=K81,"△",IF(I81&gt;K81,"○","●")))</f>
        <v/>
      </c>
      <c r="K82" s="156"/>
      <c r="L82" s="155"/>
      <c r="M82" s="155" t="str">
        <f>IF(L81="","",IF(L81=N81,"△",IF(L81&gt;N81,"○","●")))</f>
        <v/>
      </c>
      <c r="N82" s="156"/>
      <c r="O82" s="155"/>
      <c r="P82" s="155" t="str">
        <f>IF(O81="","",IF(O81=Q81,"△",IF(O81&gt;Q81,"○","●")))</f>
        <v/>
      </c>
      <c r="Q82" s="156"/>
      <c r="R82" s="155"/>
      <c r="S82" s="155" t="str">
        <f>IF(R81="","",IF(R81=T81,"△",IF(R81&gt;T81,"○","●")))</f>
        <v>●</v>
      </c>
      <c r="T82" s="156"/>
      <c r="U82" s="155"/>
      <c r="V82" s="155" t="str">
        <f>IF(U81="","",IF(U81=W81,"△",IF(U81&gt;W81,"○","●")))</f>
        <v/>
      </c>
      <c r="W82" s="156"/>
      <c r="X82" s="155"/>
      <c r="Y82" s="155" t="str">
        <f>IF(X81="","",IF(X81=Z81,"△",IF(X81&gt;Z81,"○","●")))</f>
        <v/>
      </c>
      <c r="Z82" s="156"/>
      <c r="AA82" s="155"/>
      <c r="AB82" s="155" t="str">
        <f>IF(AA81="","",IF(AA81=AC81,"△",IF(AA81&gt;AC81,"○","●")))</f>
        <v/>
      </c>
      <c r="AC82" s="156"/>
      <c r="AD82" s="155"/>
      <c r="AE82" s="155" t="str">
        <f>IF(AD81="","",IF(AD81=AF81,"△",IF(AD81&gt;AF81,"○","●")))</f>
        <v/>
      </c>
      <c r="AF82" s="156"/>
      <c r="AG82" s="155"/>
      <c r="AH82" s="155" t="str">
        <f>IF(AG81="","",IF(AG81=AI81,"△",IF(AG81&gt;AI81,"○","●")))</f>
        <v/>
      </c>
      <c r="AI82" s="156"/>
      <c r="AJ82" s="139"/>
      <c r="AK82" s="139"/>
      <c r="AL82" s="140"/>
      <c r="AM82" s="141"/>
      <c r="AN82" s="190"/>
      <c r="AO82" s="144"/>
      <c r="AP82" s="141"/>
      <c r="AQ82" s="190" t="str">
        <f>IF(AP81="","",IF(AP81=AR81,"△",IF(AP81&gt;AR81,"○","●")))</f>
        <v/>
      </c>
      <c r="AR82" s="144"/>
      <c r="AS82" s="146"/>
      <c r="AT82" s="147" t="str">
        <f>IF(AS81="","",IF(AS81=AU81,"△",IF(AS81&gt;AU81,"○","●")))</f>
        <v/>
      </c>
      <c r="AU82" s="148"/>
      <c r="AV82" s="876"/>
      <c r="AW82" s="832"/>
      <c r="AX82" s="834"/>
      <c r="AY82" s="834"/>
      <c r="AZ82" s="834"/>
      <c r="BA82" s="834"/>
      <c r="BB82" s="834"/>
      <c r="BC82" s="837"/>
      <c r="BE82" s="839"/>
      <c r="BF82" s="841"/>
      <c r="BG82" s="841"/>
      <c r="BI82" s="854"/>
    </row>
    <row r="83" spans="1:62" ht="15" customHeight="1">
      <c r="A83" s="90" t="s">
        <v>294</v>
      </c>
      <c r="B83" s="892" t="s">
        <v>765</v>
      </c>
      <c r="C83" s="158" t="str">
        <f>IF(AO59="","",AO59)</f>
        <v/>
      </c>
      <c r="D83" s="159" t="s">
        <v>68</v>
      </c>
      <c r="E83" s="160" t="str">
        <f>IF(AM59="","",AM59)</f>
        <v/>
      </c>
      <c r="F83" s="158" t="str">
        <f>IF(AO61="","",AO61)</f>
        <v/>
      </c>
      <c r="G83" s="159" t="s">
        <v>68</v>
      </c>
      <c r="H83" s="160" t="str">
        <f>IF(AM61="","",AM61)</f>
        <v/>
      </c>
      <c r="I83" s="158" t="str">
        <f>IF(AO63="","",AO63)</f>
        <v/>
      </c>
      <c r="J83" s="159" t="s">
        <v>68</v>
      </c>
      <c r="K83" s="160" t="str">
        <f>IF(AM63="","",AM63)</f>
        <v/>
      </c>
      <c r="L83" s="158" t="str">
        <f>IF(AO65="","",AO65)</f>
        <v/>
      </c>
      <c r="M83" s="159" t="s">
        <v>68</v>
      </c>
      <c r="N83" s="160" t="str">
        <f>IF(AM65="","",AM65)</f>
        <v/>
      </c>
      <c r="O83" s="158" t="str">
        <f>IF(AO67="","",AO67)</f>
        <v/>
      </c>
      <c r="P83" s="159" t="s">
        <v>68</v>
      </c>
      <c r="Q83" s="160" t="str">
        <f>IF(AM67="","",AM67)</f>
        <v/>
      </c>
      <c r="R83" s="158" t="str">
        <f>IF(AO69="","",AO69)</f>
        <v/>
      </c>
      <c r="S83" s="159" t="s">
        <v>68</v>
      </c>
      <c r="T83" s="160" t="str">
        <f>IF(AM69="","",AM69)</f>
        <v/>
      </c>
      <c r="U83" s="158" t="str">
        <f>IF(AO71="","",AO71)</f>
        <v/>
      </c>
      <c r="V83" s="159" t="s">
        <v>68</v>
      </c>
      <c r="W83" s="160" t="str">
        <f>IF(AM71="","",AM71)</f>
        <v/>
      </c>
      <c r="X83" s="158" t="str">
        <f>IF(AO73="","",AO73)</f>
        <v/>
      </c>
      <c r="Y83" s="159" t="s">
        <v>68</v>
      </c>
      <c r="Z83" s="160" t="str">
        <f>IF(AM73="","",AM73)</f>
        <v/>
      </c>
      <c r="AA83" s="158" t="str">
        <f>IF(AO75="","",AO75)</f>
        <v/>
      </c>
      <c r="AB83" s="159" t="s">
        <v>68</v>
      </c>
      <c r="AC83" s="160" t="str">
        <f>IF(AM75="","",AM75)</f>
        <v/>
      </c>
      <c r="AD83" s="158" t="str">
        <f>IF(AO77="","",AO77)</f>
        <v/>
      </c>
      <c r="AE83" s="159" t="s">
        <v>68</v>
      </c>
      <c r="AF83" s="160" t="str">
        <f>IF(AM77="","",AM77)</f>
        <v/>
      </c>
      <c r="AG83" s="158" t="str">
        <f>IF(AO79="","",AO79)</f>
        <v/>
      </c>
      <c r="AH83" s="159" t="s">
        <v>68</v>
      </c>
      <c r="AI83" s="160" t="str">
        <f>IF(AM79="","",AM79)</f>
        <v/>
      </c>
      <c r="AJ83" s="158" t="str">
        <f>IF(AO81="","",AO81)</f>
        <v/>
      </c>
      <c r="AK83" s="159" t="s">
        <v>68</v>
      </c>
      <c r="AL83" s="160" t="str">
        <f>IF(AM81="","",AM81)</f>
        <v/>
      </c>
      <c r="AM83" s="170"/>
      <c r="AN83" s="137"/>
      <c r="AO83" s="171"/>
      <c r="AP83" s="130"/>
      <c r="AQ83" s="131"/>
      <c r="AR83" s="135"/>
      <c r="AS83" s="170"/>
      <c r="AT83" s="137" t="s">
        <v>68</v>
      </c>
      <c r="AU83" s="171"/>
      <c r="AV83" s="875">
        <f t="shared" ref="AV83" si="8">RANK(BG83,$BG$59:$BG$86)</f>
        <v>4</v>
      </c>
      <c r="AW83" s="891">
        <f>AY83*3+BA83</f>
        <v>0</v>
      </c>
      <c r="AX83" s="835">
        <f>BB83-BC83</f>
        <v>0</v>
      </c>
      <c r="AY83" s="835">
        <f>COUNTIF($D84:$AU84,"○")</f>
        <v>0</v>
      </c>
      <c r="AZ83" s="835">
        <f>COUNTIF($D84:$AU84,"●")</f>
        <v>0</v>
      </c>
      <c r="BA83" s="835">
        <f>COUNTIF($D84:AR84,"△")</f>
        <v>0</v>
      </c>
      <c r="BB83" s="835">
        <f>SUM(C83,F83,I83,L83,O83,R83,U83,X83,AA83,AD83,AG83,AJ83,AM83,AP83,AS83)</f>
        <v>0</v>
      </c>
      <c r="BC83" s="890">
        <f>SUM(E83,H83,K83,N83,Q83,T83,W83,Z83,AC83,AF83,AI83,AL83,AO83,AR83,AU83)</f>
        <v>0</v>
      </c>
      <c r="BE83" s="838">
        <f>0.5+AX83/1000</f>
        <v>0.5</v>
      </c>
      <c r="BF83" s="840">
        <f>BB83/100000</f>
        <v>0</v>
      </c>
      <c r="BG83" s="840">
        <f>SUM(AW83,BE83,BF83)</f>
        <v>0.5</v>
      </c>
      <c r="BI83" s="853">
        <f>SUM(AY83:BA84)</f>
        <v>0</v>
      </c>
    </row>
    <row r="84" spans="1:62" ht="15" customHeight="1">
      <c r="B84" s="874"/>
      <c r="C84" s="161"/>
      <c r="D84" s="161" t="str">
        <f>IF(C83="","",IF(C83=E83,"△",IF(C83&gt;E83,"○","●")))</f>
        <v/>
      </c>
      <c r="E84" s="162"/>
      <c r="F84" s="161"/>
      <c r="G84" s="161" t="str">
        <f>IF(F83="","",IF(F83=H83,"△",IF(F83&gt;H83,"○","●")))</f>
        <v/>
      </c>
      <c r="H84" s="162"/>
      <c r="I84" s="161"/>
      <c r="J84" s="161" t="str">
        <f>IF(I83="","",IF(I83=K83,"△",IF(I83&gt;K83,"○","●")))</f>
        <v/>
      </c>
      <c r="K84" s="162"/>
      <c r="L84" s="161"/>
      <c r="M84" s="161" t="str">
        <f>IF(L83="","",IF(L83=N83,"△",IF(L83&gt;N83,"○","●")))</f>
        <v/>
      </c>
      <c r="N84" s="162"/>
      <c r="O84" s="161"/>
      <c r="P84" s="161" t="str">
        <f>IF(O83="","",IF(O83=Q83,"△",IF(O83&gt;Q83,"○","●")))</f>
        <v/>
      </c>
      <c r="Q84" s="162"/>
      <c r="R84" s="161"/>
      <c r="S84" s="161" t="str">
        <f>IF(R83="","",IF(R83=T83,"△",IF(R83&gt;T83,"○","●")))</f>
        <v/>
      </c>
      <c r="T84" s="162"/>
      <c r="U84" s="161"/>
      <c r="V84" s="161" t="str">
        <f>IF(U83="","",IF(U83=W83,"△",IF(U83&gt;W83,"○","●")))</f>
        <v/>
      </c>
      <c r="W84" s="162"/>
      <c r="X84" s="161"/>
      <c r="Y84" s="161" t="str">
        <f>IF(X83="","",IF(X83=Z83,"△",IF(X83&gt;Z83,"○","●")))</f>
        <v/>
      </c>
      <c r="Z84" s="162"/>
      <c r="AA84" s="161"/>
      <c r="AB84" s="161" t="str">
        <f>IF(AA83="","",IF(AA83=AC83,"△",IF(AA83&gt;AC83,"○","●")))</f>
        <v/>
      </c>
      <c r="AC84" s="162"/>
      <c r="AD84" s="161"/>
      <c r="AE84" s="161" t="str">
        <f>IF(AD83="","",IF(AD83=AF83,"△",IF(AD83&gt;AF83,"○","●")))</f>
        <v/>
      </c>
      <c r="AF84" s="162"/>
      <c r="AG84" s="161"/>
      <c r="AH84" s="161" t="str">
        <f>IF(AG83="","",IF(AG83=AI83,"△",IF(AG83&gt;AI83,"○","●")))</f>
        <v/>
      </c>
      <c r="AI84" s="162"/>
      <c r="AJ84" s="161"/>
      <c r="AK84" s="161" t="str">
        <f>IF(AJ83="","",IF(AJ83=AL83,"△",IF(AJ83&gt;AL83,"○","●")))</f>
        <v/>
      </c>
      <c r="AL84" s="162"/>
      <c r="AM84" s="146"/>
      <c r="AN84" s="147" t="str">
        <f>IF(AM83="","",IF(AM83=AO83,"△",IF(AM83&gt;AO83,"○","●")))</f>
        <v/>
      </c>
      <c r="AO84" s="148"/>
      <c r="AP84" s="141"/>
      <c r="AQ84" s="190" t="str">
        <f>IF(AP83="","",IF(AP83=AR83,"△",IF(AP83&gt;AR83,"○","●")))</f>
        <v/>
      </c>
      <c r="AR84" s="144"/>
      <c r="AS84" s="146"/>
      <c r="AT84" s="147" t="str">
        <f>IF(AS83="","",IF(AS83=AU83,"△",IF(AS83&gt;AU83,"○","●")))</f>
        <v/>
      </c>
      <c r="AU84" s="148"/>
      <c r="AV84" s="876"/>
      <c r="AW84" s="832"/>
      <c r="AX84" s="834"/>
      <c r="AY84" s="834"/>
      <c r="AZ84" s="834"/>
      <c r="BA84" s="834"/>
      <c r="BB84" s="834"/>
      <c r="BC84" s="837"/>
      <c r="BE84" s="839"/>
      <c r="BF84" s="841"/>
      <c r="BG84" s="841"/>
      <c r="BI84" s="854"/>
    </row>
    <row r="85" spans="1:62" ht="15" customHeight="1">
      <c r="A85" s="90" t="s">
        <v>295</v>
      </c>
      <c r="B85" s="873">
        <v>0</v>
      </c>
      <c r="C85" s="264" t="str">
        <f>IF(AR59="","",AR59)</f>
        <v/>
      </c>
      <c r="D85" s="265" t="s">
        <v>68</v>
      </c>
      <c r="E85" s="266" t="str">
        <f>IF(AP59="","",AP59)</f>
        <v/>
      </c>
      <c r="F85" s="264" t="str">
        <f>IF(AR61="","",AR61)</f>
        <v/>
      </c>
      <c r="G85" s="265" t="s">
        <v>68</v>
      </c>
      <c r="H85" s="266" t="str">
        <f>IF(AP61="","",AP61)</f>
        <v/>
      </c>
      <c r="I85" s="264" t="str">
        <f>IF(AR63="","",AR63)</f>
        <v/>
      </c>
      <c r="J85" s="265" t="s">
        <v>68</v>
      </c>
      <c r="K85" s="266" t="str">
        <f>IF(AP63="","",AP63)</f>
        <v/>
      </c>
      <c r="L85" s="264" t="str">
        <f>IF(AR65="","",AR65)</f>
        <v/>
      </c>
      <c r="M85" s="265" t="s">
        <v>68</v>
      </c>
      <c r="N85" s="266" t="str">
        <f>IF(AP65="","",AP65)</f>
        <v/>
      </c>
      <c r="O85" s="264" t="str">
        <f>IF(AR67="","",AR67)</f>
        <v/>
      </c>
      <c r="P85" s="265" t="s">
        <v>68</v>
      </c>
      <c r="Q85" s="266" t="str">
        <f>IF(AP67="","",AP67)</f>
        <v/>
      </c>
      <c r="R85" s="264" t="str">
        <f>IF(AR69="","",AR69)</f>
        <v/>
      </c>
      <c r="S85" s="265" t="s">
        <v>68</v>
      </c>
      <c r="T85" s="266" t="str">
        <f>IF(AP69="","",AP69)</f>
        <v/>
      </c>
      <c r="U85" s="264" t="str">
        <f>IF(AR71="","",AR71)</f>
        <v/>
      </c>
      <c r="V85" s="265" t="s">
        <v>68</v>
      </c>
      <c r="W85" s="266" t="str">
        <f>IF(AP71="","",AP71)</f>
        <v/>
      </c>
      <c r="X85" s="264" t="str">
        <f>IF(AR73="","",AR73)</f>
        <v/>
      </c>
      <c r="Y85" s="265" t="s">
        <v>68</v>
      </c>
      <c r="Z85" s="266" t="str">
        <f>IF(AP73="","",AP73)</f>
        <v/>
      </c>
      <c r="AA85" s="264" t="str">
        <f>IF(AR75="","",AR75)</f>
        <v/>
      </c>
      <c r="AB85" s="265" t="s">
        <v>68</v>
      </c>
      <c r="AC85" s="266" t="str">
        <f>IF(AP75="","",AP75)</f>
        <v/>
      </c>
      <c r="AD85" s="264" t="str">
        <f>IF(AR77="","",AR77)</f>
        <v/>
      </c>
      <c r="AE85" s="265" t="s">
        <v>68</v>
      </c>
      <c r="AF85" s="266" t="str">
        <f>IF(AP77="","",AP77)</f>
        <v/>
      </c>
      <c r="AG85" s="264" t="str">
        <f>IF(AR79="","",AR79)</f>
        <v/>
      </c>
      <c r="AH85" s="265" t="s">
        <v>68</v>
      </c>
      <c r="AI85" s="266" t="str">
        <f>IF(AP79="","",AP79)</f>
        <v/>
      </c>
      <c r="AJ85" s="264" t="str">
        <f>IF(AR81="","",AR81)</f>
        <v/>
      </c>
      <c r="AK85" s="265" t="s">
        <v>68</v>
      </c>
      <c r="AL85" s="266" t="str">
        <f>IF(AP81="","",AP81)</f>
        <v/>
      </c>
      <c r="AM85" s="264" t="str">
        <f>IF(AR83="","",AR83)</f>
        <v/>
      </c>
      <c r="AN85" s="265" t="s">
        <v>68</v>
      </c>
      <c r="AO85" s="266" t="str">
        <f>IF(AP83="","",AP83)</f>
        <v/>
      </c>
      <c r="AP85" s="136"/>
      <c r="AQ85" s="191"/>
      <c r="AR85" s="153"/>
      <c r="AS85" s="136"/>
      <c r="AT85" s="191" t="s">
        <v>68</v>
      </c>
      <c r="AU85" s="153"/>
      <c r="AV85" s="875">
        <f t="shared" si="4"/>
        <v>4</v>
      </c>
      <c r="AW85" s="831">
        <f>AY85*3+BA85</f>
        <v>0</v>
      </c>
      <c r="AX85" s="833">
        <f>BB85-BC85</f>
        <v>0</v>
      </c>
      <c r="AY85" s="833">
        <f>COUNTIF($D86:$AU86,"○")</f>
        <v>0</v>
      </c>
      <c r="AZ85" s="833">
        <f>COUNTIF($D86:$AU86,"●")</f>
        <v>0</v>
      </c>
      <c r="BA85" s="833">
        <f>COUNTIF($D86:AR86,"△")</f>
        <v>0</v>
      </c>
      <c r="BB85" s="833">
        <f>SUM(C85,F85,I85,L85,O85,R85,U85,X85,AA85,AD85,AG85,AJ85,AM85,AP85,AS85)</f>
        <v>0</v>
      </c>
      <c r="BC85" s="836">
        <f>SUM(E85,H85,K85,N85,Q85,T85,W85,Z85,AC85,AF85,AI85,AL85,AO85,AR85,AU85)</f>
        <v>0</v>
      </c>
      <c r="BE85" s="838">
        <f>0.5+AX85/1000</f>
        <v>0.5</v>
      </c>
      <c r="BF85" s="840">
        <f>BB85/100000</f>
        <v>0</v>
      </c>
      <c r="BG85" s="840">
        <f>SUM(AW85,BE85,BF85)</f>
        <v>0.5</v>
      </c>
      <c r="BI85" s="853">
        <f>SUM(AY85:BA86)</f>
        <v>0</v>
      </c>
    </row>
    <row r="86" spans="1:62" ht="15" customHeight="1" thickBot="1">
      <c r="B86" s="887"/>
      <c r="C86" s="195"/>
      <c r="D86" s="195" t="str">
        <f>IF(C85="","",IF(C85=E85,"△",IF(C85&gt;E85,"○","●")))</f>
        <v/>
      </c>
      <c r="E86" s="196"/>
      <c r="F86" s="195"/>
      <c r="G86" s="195" t="str">
        <f>IF(F85="","",IF(F85=H85,"△",IF(F85&gt;H85,"○","●")))</f>
        <v/>
      </c>
      <c r="H86" s="196"/>
      <c r="I86" s="195"/>
      <c r="J86" s="195" t="str">
        <f>IF(I85="","",IF(I85=K85,"△",IF(I85&gt;K85,"○","●")))</f>
        <v/>
      </c>
      <c r="K86" s="196"/>
      <c r="L86" s="195"/>
      <c r="M86" s="195" t="str">
        <f>IF(L85="","",IF(L85=N85,"△",IF(L85&gt;N85,"○","●")))</f>
        <v/>
      </c>
      <c r="N86" s="196"/>
      <c r="O86" s="195"/>
      <c r="P86" s="195" t="str">
        <f>IF(O85="","",IF(O85=Q85,"△",IF(O85&gt;Q85,"○","●")))</f>
        <v/>
      </c>
      <c r="Q86" s="196"/>
      <c r="R86" s="195"/>
      <c r="S86" s="195" t="str">
        <f>IF(R85="","",IF(R85=T85,"△",IF(R85&gt;T85,"○","●")))</f>
        <v/>
      </c>
      <c r="T86" s="196"/>
      <c r="U86" s="195"/>
      <c r="V86" s="195" t="str">
        <f>IF(U85="","",IF(U85=W85,"△",IF(U85&gt;W85,"○","●")))</f>
        <v/>
      </c>
      <c r="W86" s="196"/>
      <c r="X86" s="195"/>
      <c r="Y86" s="195" t="str">
        <f>IF(X85="","",IF(X85=Z85,"△",IF(X85&gt;Z85,"○","●")))</f>
        <v/>
      </c>
      <c r="Z86" s="196"/>
      <c r="AA86" s="195"/>
      <c r="AB86" s="195" t="str">
        <f>IF(AA85="","",IF(AA85=AC85,"△",IF(AA85&gt;AC85,"○","●")))</f>
        <v/>
      </c>
      <c r="AC86" s="196"/>
      <c r="AD86" s="195"/>
      <c r="AE86" s="195" t="str">
        <f>IF(AD85="","",IF(AD85=AF85,"△",IF(AD85&gt;AF85,"○","●")))</f>
        <v/>
      </c>
      <c r="AF86" s="196"/>
      <c r="AG86" s="195"/>
      <c r="AH86" s="195" t="str">
        <f>IF(AG85="","",IF(AG85=AI85,"△",IF(AG85&gt;AI85,"○","●")))</f>
        <v/>
      </c>
      <c r="AI86" s="196"/>
      <c r="AJ86" s="195"/>
      <c r="AK86" s="195" t="str">
        <f>IF(AJ85="","",IF(AJ85=AL85,"△",IF(AJ85&gt;AL85,"○","●")))</f>
        <v/>
      </c>
      <c r="AL86" s="196"/>
      <c r="AM86" s="195"/>
      <c r="AN86" s="195" t="str">
        <f>IF(AM85="","",IF(AM85=AO85,"△",IF(AM85&gt;AO85,"○","●")))</f>
        <v/>
      </c>
      <c r="AO86" s="196"/>
      <c r="AP86" s="177"/>
      <c r="AQ86" s="178" t="str">
        <f>IF(AP85="","",IF(AP85=AR85,"△",IF(AP85&gt;AR85,"○","●")))</f>
        <v/>
      </c>
      <c r="AR86" s="179"/>
      <c r="AS86" s="177"/>
      <c r="AT86" s="178" t="str">
        <f>IF(AS85="","",IF(AS85=AU85,"△",IF(AS85&gt;AU85,"○","●")))</f>
        <v/>
      </c>
      <c r="AU86" s="179"/>
      <c r="AV86" s="876"/>
      <c r="AW86" s="844"/>
      <c r="AX86" s="845"/>
      <c r="AY86" s="845"/>
      <c r="AZ86" s="845"/>
      <c r="BA86" s="845"/>
      <c r="BB86" s="845"/>
      <c r="BC86" s="846"/>
      <c r="BE86" s="839"/>
      <c r="BF86" s="841"/>
      <c r="BG86" s="841"/>
      <c r="BI86" s="854"/>
    </row>
    <row r="87" spans="1:62" ht="15" customHeight="1" thickTop="1">
      <c r="B87" s="180"/>
      <c r="C87" s="132"/>
      <c r="D87" s="132"/>
      <c r="E87" s="132"/>
      <c r="F87" s="132"/>
      <c r="G87" s="132"/>
      <c r="H87" s="132"/>
      <c r="I87" s="132"/>
      <c r="J87" s="132"/>
      <c r="K87" s="132"/>
      <c r="L87" s="132"/>
      <c r="M87" s="132"/>
      <c r="N87" s="132"/>
      <c r="O87" s="132"/>
      <c r="P87" s="132"/>
      <c r="Q87" s="132"/>
      <c r="R87" s="132"/>
      <c r="S87" s="132"/>
      <c r="T87" s="132"/>
      <c r="U87" s="132"/>
      <c r="V87" s="132"/>
      <c r="W87" s="132"/>
      <c r="X87" s="132"/>
      <c r="Y87" s="132"/>
      <c r="Z87" s="132"/>
      <c r="AA87" s="132"/>
      <c r="AB87" s="132"/>
      <c r="AC87" s="132"/>
      <c r="AD87" s="132"/>
      <c r="AE87" s="132"/>
      <c r="AF87" s="132"/>
      <c r="AG87" s="132"/>
      <c r="AH87" s="132"/>
      <c r="AI87" s="132"/>
      <c r="AJ87" s="132"/>
      <c r="AK87" s="132"/>
      <c r="AL87" s="132"/>
      <c r="AM87" s="132"/>
      <c r="AN87" s="132"/>
      <c r="AO87" s="132"/>
      <c r="AP87" s="132"/>
      <c r="AQ87" s="181"/>
      <c r="AR87" s="132"/>
      <c r="AS87" s="132"/>
      <c r="AT87" s="181"/>
      <c r="AU87" s="132"/>
      <c r="AV87" s="182"/>
      <c r="AW87" s="183"/>
      <c r="AX87" s="184">
        <f>SUM(AX59:AX82)</f>
        <v>0</v>
      </c>
      <c r="AY87" s="184">
        <f>SUM(AY59:AY82)</f>
        <v>3</v>
      </c>
      <c r="AZ87" s="184">
        <f>SUM(AZ59:AZ82)</f>
        <v>3</v>
      </c>
      <c r="BA87" s="184">
        <f>SUM(BA59:BA82)</f>
        <v>0</v>
      </c>
      <c r="BB87" s="184">
        <f>SUM(AY87:BA87)/2</f>
        <v>3</v>
      </c>
      <c r="BC87" s="184"/>
      <c r="BE87" s="185"/>
      <c r="BF87" s="186"/>
      <c r="BG87" s="186"/>
    </row>
    <row r="88" spans="1:62" ht="15" customHeight="1" thickBot="1">
      <c r="A88" s="103"/>
      <c r="B88" s="104" t="s">
        <v>216</v>
      </c>
      <c r="C88" s="105"/>
      <c r="D88" s="105"/>
      <c r="E88" s="105"/>
      <c r="F88" s="105"/>
      <c r="G88" s="106"/>
      <c r="H88" s="105"/>
      <c r="I88" s="106"/>
      <c r="J88" s="105"/>
      <c r="K88" s="105"/>
      <c r="L88" s="105"/>
      <c r="M88" s="105"/>
      <c r="N88" s="105"/>
      <c r="O88" s="105"/>
      <c r="P88" s="105"/>
      <c r="Q88" s="106"/>
      <c r="R88" s="105"/>
      <c r="S88" s="105"/>
      <c r="T88" s="105"/>
      <c r="U88" s="107"/>
      <c r="V88" s="860">
        <f>(BE88-1)*BE88/2</f>
        <v>66</v>
      </c>
      <c r="W88" s="860"/>
      <c r="X88" s="108" t="s">
        <v>54</v>
      </c>
      <c r="Y88" s="105"/>
      <c r="Z88" s="105"/>
      <c r="AA88" s="105"/>
      <c r="AB88" s="105"/>
      <c r="AC88" s="106"/>
      <c r="AD88" s="109"/>
      <c r="AE88" s="110"/>
      <c r="AF88" s="111"/>
      <c r="AG88" s="111"/>
      <c r="AH88" s="111"/>
      <c r="AI88" s="113"/>
      <c r="AJ88" s="111"/>
      <c r="AK88" s="111"/>
      <c r="AL88" s="113"/>
      <c r="AM88" s="111"/>
      <c r="AN88" s="111"/>
      <c r="AO88" s="113"/>
      <c r="AV88" s="114"/>
      <c r="AZ88" s="90"/>
      <c r="BA88" s="90"/>
      <c r="BE88" s="115">
        <v>12</v>
      </c>
      <c r="BF88" s="116" t="s">
        <v>55</v>
      </c>
      <c r="BI88" s="117"/>
    </row>
    <row r="89" spans="1:62" ht="15" customHeight="1" thickTop="1">
      <c r="B89" s="118"/>
      <c r="C89" s="861" t="str">
        <f>IF(B90="","",B90)</f>
        <v>船橋50</v>
      </c>
      <c r="D89" s="862"/>
      <c r="E89" s="863"/>
      <c r="F89" s="861" t="str">
        <f>IF(B92="","",B92)</f>
        <v>八千代50</v>
      </c>
      <c r="G89" s="862"/>
      <c r="H89" s="863"/>
      <c r="I89" s="861" t="str">
        <f>IF(B94="","",B94)</f>
        <v>古河シ50</v>
      </c>
      <c r="J89" s="862"/>
      <c r="K89" s="863"/>
      <c r="L89" s="861" t="str">
        <f>IF(B96="","",B96)</f>
        <v>東京50</v>
      </c>
      <c r="M89" s="862"/>
      <c r="N89" s="863"/>
      <c r="O89" s="861" t="str">
        <f>IF(B98="","",B98)</f>
        <v>袖ヶ浦シ50</v>
      </c>
      <c r="P89" s="862"/>
      <c r="Q89" s="863"/>
      <c r="R89" s="861" t="str">
        <f>IF(B100="","",B100)</f>
        <v>千葉50</v>
      </c>
      <c r="S89" s="862"/>
      <c r="T89" s="863"/>
      <c r="U89" s="867" t="str">
        <f>IF(B102="","",B102)</f>
        <v>商大ク50</v>
      </c>
      <c r="V89" s="868"/>
      <c r="W89" s="869"/>
      <c r="X89" s="861" t="str">
        <f>IF(B104="","",B104)</f>
        <v>Y-AJA50</v>
      </c>
      <c r="Y89" s="862"/>
      <c r="Z89" s="863"/>
      <c r="AA89" s="861" t="str">
        <f>IF(B106="","",B106)</f>
        <v>九十九50</v>
      </c>
      <c r="AB89" s="862"/>
      <c r="AC89" s="863"/>
      <c r="AD89" s="861" t="str">
        <f>IF(B108="","",B108)</f>
        <v>浦安シ50</v>
      </c>
      <c r="AE89" s="862"/>
      <c r="AF89" s="863"/>
      <c r="AG89" s="861" t="str">
        <f>IF(B110="","",B110)</f>
        <v>習台シ50</v>
      </c>
      <c r="AH89" s="862"/>
      <c r="AI89" s="863"/>
      <c r="AJ89" s="861" t="str">
        <f>IF(B112="","",B112)</f>
        <v>マクハリ50</v>
      </c>
      <c r="AK89" s="862"/>
      <c r="AL89" s="863"/>
      <c r="AM89" s="864"/>
      <c r="AN89" s="865"/>
      <c r="AO89" s="866"/>
      <c r="AP89" s="864"/>
      <c r="AQ89" s="865"/>
      <c r="AR89" s="866"/>
      <c r="AS89" s="864"/>
      <c r="AT89" s="865"/>
      <c r="AU89" s="866"/>
      <c r="AV89" s="119" t="s">
        <v>56</v>
      </c>
      <c r="AW89" s="120" t="s">
        <v>57</v>
      </c>
      <c r="AX89" s="121" t="s">
        <v>58</v>
      </c>
      <c r="AY89" s="122" t="s">
        <v>59</v>
      </c>
      <c r="AZ89" s="122" t="s">
        <v>60</v>
      </c>
      <c r="BA89" s="122" t="s">
        <v>61</v>
      </c>
      <c r="BB89" s="122" t="s">
        <v>62</v>
      </c>
      <c r="BC89" s="123" t="s">
        <v>63</v>
      </c>
      <c r="BE89" s="124" t="s">
        <v>64</v>
      </c>
      <c r="BF89" s="125" t="s">
        <v>62</v>
      </c>
      <c r="BG89" s="125" t="s">
        <v>65</v>
      </c>
    </row>
    <row r="90" spans="1:62" ht="15" customHeight="1">
      <c r="A90" s="90" t="s">
        <v>66</v>
      </c>
      <c r="B90" s="873" t="s">
        <v>204</v>
      </c>
      <c r="C90" s="127"/>
      <c r="D90" s="128"/>
      <c r="E90" s="129"/>
      <c r="F90" s="130"/>
      <c r="G90" s="131"/>
      <c r="H90" s="132"/>
      <c r="I90" s="133"/>
      <c r="J90" s="131"/>
      <c r="K90" s="134"/>
      <c r="L90" s="133"/>
      <c r="M90" s="131"/>
      <c r="N90" s="134"/>
      <c r="O90" s="133"/>
      <c r="P90" s="131"/>
      <c r="Q90" s="134"/>
      <c r="R90" s="130"/>
      <c r="S90" s="131"/>
      <c r="T90" s="132"/>
      <c r="U90" s="133"/>
      <c r="V90" s="131"/>
      <c r="W90" s="134"/>
      <c r="X90" s="133"/>
      <c r="Y90" s="131"/>
      <c r="Z90" s="134"/>
      <c r="AA90" s="130"/>
      <c r="AB90" s="131"/>
      <c r="AC90" s="135"/>
      <c r="AD90" s="133"/>
      <c r="AE90" s="131"/>
      <c r="AF90" s="134"/>
      <c r="AG90" s="133"/>
      <c r="AH90" s="131"/>
      <c r="AI90" s="134"/>
      <c r="AJ90" s="133"/>
      <c r="AK90" s="131"/>
      <c r="AL90" s="134"/>
      <c r="AM90" s="136"/>
      <c r="AN90" s="137" t="s">
        <v>68</v>
      </c>
      <c r="AO90" s="153"/>
      <c r="AP90" s="136"/>
      <c r="AQ90" s="137" t="s">
        <v>68</v>
      </c>
      <c r="AR90" s="153"/>
      <c r="AS90" s="136"/>
      <c r="AT90" s="137" t="s">
        <v>68</v>
      </c>
      <c r="AU90" s="153"/>
      <c r="AV90" s="875">
        <f>RANK(BG90,BG$90:BG$113)</f>
        <v>1</v>
      </c>
      <c r="AW90" s="831">
        <f>AY90*3+BA90</f>
        <v>0</v>
      </c>
      <c r="AX90" s="833">
        <f>BB90-BC90</f>
        <v>0</v>
      </c>
      <c r="AY90" s="833">
        <f>COUNTIF($D91:$AU91,"○")</f>
        <v>0</v>
      </c>
      <c r="AZ90" s="833">
        <f>COUNTIF($D91:$AU91,"●")</f>
        <v>0</v>
      </c>
      <c r="BA90" s="833">
        <f>COUNTIF($D91:AR91,"△")</f>
        <v>0</v>
      </c>
      <c r="BB90" s="833">
        <f>SUM(C90,F90,I90,L90,O90,R90,U90,X90,AA90,AD90,AG90,AJ90,AM90,AP90,AS90)</f>
        <v>0</v>
      </c>
      <c r="BC90" s="836">
        <f>SUM(E90,H90,K90,N90,Q90,T90,W90,Z90,AC90,AF90,AI90,AL90,AO90,AR90,AU90)</f>
        <v>0</v>
      </c>
      <c r="BD90" s="138"/>
      <c r="BE90" s="838">
        <f>0.5+AX90/1000</f>
        <v>0.5</v>
      </c>
      <c r="BF90" s="840">
        <f>BB90/100000</f>
        <v>0</v>
      </c>
      <c r="BG90" s="840">
        <f>SUM(AW90,BE90,BF90)</f>
        <v>0.5</v>
      </c>
      <c r="BI90" s="853">
        <f>SUM(AY90:BA91)</f>
        <v>0</v>
      </c>
      <c r="BJ90" s="91"/>
    </row>
    <row r="91" spans="1:62" ht="15" customHeight="1">
      <c r="B91" s="874"/>
      <c r="C91" s="139"/>
      <c r="D91" s="139" t="str">
        <f>IF(C90="","",IF(C90=E90,"△",IF(C90&gt;E90,"○","●")))</f>
        <v/>
      </c>
      <c r="E91" s="140"/>
      <c r="F91" s="141"/>
      <c r="G91" s="142" t="str">
        <f>IF(F90="","",IF(F90=H90,"△",IF(F90&gt;H90,"○","●")))</f>
        <v/>
      </c>
      <c r="H91" s="143"/>
      <c r="I91" s="141"/>
      <c r="J91" s="142" t="str">
        <f>IF(I90="","",IF(I90=K90,"△",IF(I90&gt;K90,"○","●")))</f>
        <v/>
      </c>
      <c r="K91" s="144"/>
      <c r="L91" s="141"/>
      <c r="M91" s="142" t="str">
        <f>IF(L90="","",IF(L90=N90,"△",IF(L90&gt;N90,"○","●")))</f>
        <v/>
      </c>
      <c r="N91" s="144"/>
      <c r="O91" s="141"/>
      <c r="P91" s="142" t="str">
        <f>IF(O90="","",IF(O90=Q90,"△",IF(O90&gt;Q90,"○","●")))</f>
        <v/>
      </c>
      <c r="Q91" s="144"/>
      <c r="R91" s="145"/>
      <c r="S91" s="142" t="str">
        <f>IF(R90="","",IF(R90=T90,"△",IF(R90&gt;T90,"○","●")))</f>
        <v/>
      </c>
      <c r="T91" s="143"/>
      <c r="U91" s="141"/>
      <c r="V91" s="142" t="str">
        <f>IF(U90="","",IF(U90=W90,"△",IF(U90&gt;W90,"○","●")))</f>
        <v/>
      </c>
      <c r="W91" s="144"/>
      <c r="X91" s="141"/>
      <c r="Y91" s="142" t="str">
        <f>IF(X90="","",IF(X90=Z90,"△",IF(X90&gt;Z90,"○","●")))</f>
        <v/>
      </c>
      <c r="Z91" s="144"/>
      <c r="AA91" s="141"/>
      <c r="AB91" s="142" t="str">
        <f>IF(AA90="","",IF(AA90=AC90,"△",IF(AA90&gt;AC90,"○","●")))</f>
        <v/>
      </c>
      <c r="AC91" s="144"/>
      <c r="AD91" s="145"/>
      <c r="AE91" s="142" t="str">
        <f>IF(AD90="","",IF(AD90=AF90,"△",IF(AD90&gt;AF90,"○","●")))</f>
        <v/>
      </c>
      <c r="AF91" s="144"/>
      <c r="AG91" s="141"/>
      <c r="AH91" s="142" t="str">
        <f>IF(AG90="","",IF(AG90=AI90,"△",IF(AG90&gt;AI90,"○","●")))</f>
        <v/>
      </c>
      <c r="AI91" s="144"/>
      <c r="AJ91" s="141"/>
      <c r="AK91" s="142" t="str">
        <f>IF(AJ90="","",IF(AJ90=AL90,"△",IF(AJ90&gt;AL90,"○","●")))</f>
        <v/>
      </c>
      <c r="AL91" s="144"/>
      <c r="AM91" s="146"/>
      <c r="AN91" s="147" t="str">
        <f>IF(AM90="","",IF(AM90=AO90,"△",IF(AM90&gt;AO90,"○","●")))</f>
        <v/>
      </c>
      <c r="AO91" s="148"/>
      <c r="AP91" s="146"/>
      <c r="AQ91" s="147" t="str">
        <f>IF(AP90="","",IF(AP90=AR90,"△",IF(AP90&gt;AR90,"○","●")))</f>
        <v/>
      </c>
      <c r="AR91" s="148"/>
      <c r="AS91" s="146"/>
      <c r="AT91" s="147" t="str">
        <f>IF(AS90="","",IF(AS90=AU90,"△",IF(AS90&gt;AU90,"○","●")))</f>
        <v/>
      </c>
      <c r="AU91" s="148"/>
      <c r="AV91" s="876"/>
      <c r="AW91" s="832"/>
      <c r="AX91" s="834"/>
      <c r="AY91" s="834"/>
      <c r="AZ91" s="834"/>
      <c r="BA91" s="834"/>
      <c r="BB91" s="834"/>
      <c r="BC91" s="837"/>
      <c r="BD91" s="138"/>
      <c r="BE91" s="839"/>
      <c r="BF91" s="841"/>
      <c r="BG91" s="841"/>
      <c r="BI91" s="853"/>
      <c r="BJ91" s="192"/>
    </row>
    <row r="92" spans="1:62" ht="15" customHeight="1">
      <c r="A92" s="90" t="s">
        <v>69</v>
      </c>
      <c r="B92" s="873" t="s">
        <v>305</v>
      </c>
      <c r="C92" s="149" t="str">
        <f>IF(H90="","",H90)</f>
        <v/>
      </c>
      <c r="D92" s="150" t="s">
        <v>67</v>
      </c>
      <c r="E92" s="151" t="str">
        <f>IF(F90="","",F90)</f>
        <v/>
      </c>
      <c r="F92" s="127"/>
      <c r="G92" s="152"/>
      <c r="H92" s="153"/>
      <c r="I92" s="133"/>
      <c r="J92" s="131"/>
      <c r="K92" s="134"/>
      <c r="L92" s="133"/>
      <c r="M92" s="131"/>
      <c r="N92" s="134"/>
      <c r="O92" s="133"/>
      <c r="P92" s="131"/>
      <c r="Q92" s="134"/>
      <c r="R92" s="130"/>
      <c r="S92" s="131"/>
      <c r="T92" s="132"/>
      <c r="U92" s="133"/>
      <c r="V92" s="131"/>
      <c r="W92" s="134"/>
      <c r="X92" s="133"/>
      <c r="Y92" s="131"/>
      <c r="Z92" s="134"/>
      <c r="AA92" s="130"/>
      <c r="AB92" s="131"/>
      <c r="AC92" s="135"/>
      <c r="AD92" s="133"/>
      <c r="AE92" s="131"/>
      <c r="AF92" s="134"/>
      <c r="AG92" s="133"/>
      <c r="AH92" s="131"/>
      <c r="AI92" s="134"/>
      <c r="AJ92" s="133"/>
      <c r="AK92" s="131"/>
      <c r="AL92" s="134"/>
      <c r="AM92" s="136"/>
      <c r="AN92" s="137" t="s">
        <v>68</v>
      </c>
      <c r="AO92" s="153"/>
      <c r="AP92" s="136"/>
      <c r="AQ92" s="137" t="s">
        <v>68</v>
      </c>
      <c r="AR92" s="153"/>
      <c r="AS92" s="136"/>
      <c r="AT92" s="137" t="s">
        <v>68</v>
      </c>
      <c r="AU92" s="153"/>
      <c r="AV92" s="875">
        <f>RANK(BG92,BG$90:BG$113)</f>
        <v>1</v>
      </c>
      <c r="AW92" s="831">
        <f>AY92*3+BA92</f>
        <v>0</v>
      </c>
      <c r="AX92" s="833">
        <f>BB92-BC92</f>
        <v>0</v>
      </c>
      <c r="AY92" s="833">
        <f>COUNTIF($D93:$AU93,"○")</f>
        <v>0</v>
      </c>
      <c r="AZ92" s="833">
        <f>COUNTIF($D93:$AU93,"●")</f>
        <v>0</v>
      </c>
      <c r="BA92" s="833">
        <f>COUNTIF($D93:AR93,"△")</f>
        <v>0</v>
      </c>
      <c r="BB92" s="833">
        <f>SUM(C92,F92,I92,L92,O92,R92,U92,X92,AA92,AD92,AG92,AJ92,AM92,AP92,AS92)</f>
        <v>0</v>
      </c>
      <c r="BC92" s="836">
        <f>SUM(E92,H92,K92,N92,Q92,T92,W92,Z92,AC92,AF92,AI92,AL92,AO92,AR92,AU92)</f>
        <v>0</v>
      </c>
      <c r="BD92" s="138"/>
      <c r="BE92" s="838">
        <f>0.5+AX92/1000</f>
        <v>0.5</v>
      </c>
      <c r="BF92" s="840">
        <f>BB92/100000</f>
        <v>0</v>
      </c>
      <c r="BG92" s="840">
        <f>SUM(AW92,BE92,BF92)</f>
        <v>0.5</v>
      </c>
      <c r="BI92" s="853">
        <f>SUM(AY92:BA93)</f>
        <v>0</v>
      </c>
      <c r="BJ92" s="193"/>
    </row>
    <row r="93" spans="1:62" ht="15" customHeight="1">
      <c r="B93" s="874"/>
      <c r="C93" s="155"/>
      <c r="D93" s="155" t="str">
        <f>IF(C92="","",IF(C92=E92,"△",IF(C92&gt;E92,"○","●")))</f>
        <v/>
      </c>
      <c r="E93" s="156"/>
      <c r="F93" s="139"/>
      <c r="G93" s="157"/>
      <c r="H93" s="148"/>
      <c r="I93" s="141"/>
      <c r="J93" s="142" t="str">
        <f>IF(I92="","",IF(I92=K92,"△",IF(I92&gt;K92,"○","●")))</f>
        <v/>
      </c>
      <c r="K93" s="144"/>
      <c r="L93" s="141"/>
      <c r="M93" s="142" t="str">
        <f>IF(L92="","",IF(L92=N92,"△",IF(L92&gt;N92,"○","●")))</f>
        <v/>
      </c>
      <c r="N93" s="144"/>
      <c r="O93" s="141"/>
      <c r="P93" s="142" t="str">
        <f>IF(O92="","",IF(O92=Q92,"△",IF(O92&gt;Q92,"○","●")))</f>
        <v/>
      </c>
      <c r="Q93" s="144"/>
      <c r="R93" s="145"/>
      <c r="S93" s="142" t="str">
        <f>IF(R92="","",IF(R92=T92,"△",IF(R92&gt;T92,"○","●")))</f>
        <v/>
      </c>
      <c r="T93" s="143"/>
      <c r="U93" s="141"/>
      <c r="V93" s="142" t="str">
        <f>IF(U92="","",IF(U92=W92,"△",IF(U92&gt;W92,"○","●")))</f>
        <v/>
      </c>
      <c r="W93" s="144"/>
      <c r="X93" s="141"/>
      <c r="Y93" s="142" t="str">
        <f>IF(X92="","",IF(X92=Z92,"△",IF(X92&gt;Z92,"○","●")))</f>
        <v/>
      </c>
      <c r="Z93" s="144"/>
      <c r="AA93" s="141"/>
      <c r="AB93" s="142" t="str">
        <f>IF(AA92="","",IF(AA92=AC92,"△",IF(AA92&gt;AC92,"○","●")))</f>
        <v/>
      </c>
      <c r="AC93" s="144"/>
      <c r="AD93" s="145"/>
      <c r="AE93" s="142" t="str">
        <f>IF(AD92="","",IF(AD92=AF92,"△",IF(AD92&gt;AF92,"○","●")))</f>
        <v/>
      </c>
      <c r="AF93" s="144"/>
      <c r="AG93" s="141"/>
      <c r="AH93" s="142" t="str">
        <f>IF(AG92="","",IF(AG92=AI92,"△",IF(AG92&gt;AI92,"○","●")))</f>
        <v/>
      </c>
      <c r="AI93" s="144"/>
      <c r="AJ93" s="141"/>
      <c r="AK93" s="142" t="str">
        <f>IF(AJ92="","",IF(AJ92=AL92,"△",IF(AJ92&gt;AL92,"○","●")))</f>
        <v/>
      </c>
      <c r="AL93" s="144"/>
      <c r="AM93" s="146"/>
      <c r="AN93" s="147" t="str">
        <f>IF(AM92="","",IF(AM92=AO92,"△",IF(AM92&gt;AO92,"○","●")))</f>
        <v/>
      </c>
      <c r="AO93" s="148"/>
      <c r="AP93" s="146"/>
      <c r="AQ93" s="147" t="str">
        <f>IF(AP92="","",IF(AP92=AR92,"△",IF(AP92&gt;AR92,"○","●")))</f>
        <v/>
      </c>
      <c r="AR93" s="148"/>
      <c r="AS93" s="146"/>
      <c r="AT93" s="147" t="str">
        <f>IF(AS92="","",IF(AS92=AU92,"△",IF(AS92&gt;AU92,"○","●")))</f>
        <v/>
      </c>
      <c r="AU93" s="148"/>
      <c r="AV93" s="876"/>
      <c r="AW93" s="832"/>
      <c r="AX93" s="834"/>
      <c r="AY93" s="834"/>
      <c r="AZ93" s="834"/>
      <c r="BA93" s="834"/>
      <c r="BB93" s="834"/>
      <c r="BC93" s="837"/>
      <c r="BE93" s="839"/>
      <c r="BF93" s="841"/>
      <c r="BG93" s="841"/>
      <c r="BI93" s="853"/>
      <c r="BJ93" s="193"/>
    </row>
    <row r="94" spans="1:62" ht="15" customHeight="1">
      <c r="A94" s="90" t="s">
        <v>70</v>
      </c>
      <c r="B94" s="873" t="s">
        <v>155</v>
      </c>
      <c r="C94" s="149" t="str">
        <f>IF(K90="","",K90)</f>
        <v/>
      </c>
      <c r="D94" s="150" t="s">
        <v>67</v>
      </c>
      <c r="E94" s="151" t="str">
        <f>IF(I90="","",I90)</f>
        <v/>
      </c>
      <c r="F94" s="149" t="str">
        <f>IF(K92="","",K92)</f>
        <v/>
      </c>
      <c r="G94" s="150" t="s">
        <v>67</v>
      </c>
      <c r="H94" s="151" t="str">
        <f>IF(I92="","",I92)</f>
        <v/>
      </c>
      <c r="I94" s="136"/>
      <c r="J94" s="152"/>
      <c r="K94" s="153"/>
      <c r="L94" s="133"/>
      <c r="M94" s="131"/>
      <c r="N94" s="134"/>
      <c r="O94" s="133"/>
      <c r="P94" s="131"/>
      <c r="Q94" s="134"/>
      <c r="R94" s="130"/>
      <c r="S94" s="131"/>
      <c r="T94" s="132"/>
      <c r="U94" s="133"/>
      <c r="V94" s="131"/>
      <c r="W94" s="134"/>
      <c r="X94" s="133"/>
      <c r="Y94" s="131"/>
      <c r="Z94" s="134"/>
      <c r="AA94" s="130"/>
      <c r="AB94" s="131"/>
      <c r="AC94" s="135"/>
      <c r="AD94" s="133"/>
      <c r="AE94" s="131"/>
      <c r="AF94" s="134"/>
      <c r="AG94" s="133"/>
      <c r="AH94" s="131"/>
      <c r="AI94" s="134"/>
      <c r="AJ94" s="133"/>
      <c r="AK94" s="131"/>
      <c r="AL94" s="134"/>
      <c r="AM94" s="136"/>
      <c r="AN94" s="137" t="s">
        <v>68</v>
      </c>
      <c r="AO94" s="153"/>
      <c r="AP94" s="136"/>
      <c r="AQ94" s="137" t="s">
        <v>68</v>
      </c>
      <c r="AR94" s="153"/>
      <c r="AS94" s="136"/>
      <c r="AT94" s="137" t="s">
        <v>68</v>
      </c>
      <c r="AU94" s="153"/>
      <c r="AV94" s="875">
        <f>RANK(BG94,BG$90:BG$113)</f>
        <v>1</v>
      </c>
      <c r="AW94" s="831">
        <f>AY94*3+BA94</f>
        <v>0</v>
      </c>
      <c r="AX94" s="833">
        <f>BB94-BC94</f>
        <v>0</v>
      </c>
      <c r="AY94" s="835">
        <f>COUNTIF($D95:$AU95,"○")</f>
        <v>0</v>
      </c>
      <c r="AZ94" s="835">
        <f>COUNTIF($D95:$AU95,"●")</f>
        <v>0</v>
      </c>
      <c r="BA94" s="833">
        <f>COUNTIF($D95:AR95,"△")</f>
        <v>0</v>
      </c>
      <c r="BB94" s="833">
        <f>SUM(C94,F94,I94,L94,O94,R94,U94,X94,AA94,AD94,AG94,AJ94,AM94,AP94,AS94)</f>
        <v>0</v>
      </c>
      <c r="BC94" s="836">
        <f>SUM(E94,H94,K94,N94,Q94,T94,W94,Z94,AC94,AF94,AI94,AL94,AO94,AR94,AU94)</f>
        <v>0</v>
      </c>
      <c r="BE94" s="838">
        <f>0.5+AX94/1000</f>
        <v>0.5</v>
      </c>
      <c r="BF94" s="840">
        <f>BB94/100000</f>
        <v>0</v>
      </c>
      <c r="BG94" s="840">
        <f>SUM(AW94,BE94,BF94)</f>
        <v>0.5</v>
      </c>
      <c r="BI94" s="853">
        <f>SUM(AY94:BA95)</f>
        <v>0</v>
      </c>
    </row>
    <row r="95" spans="1:62" ht="15" customHeight="1">
      <c r="B95" s="874"/>
      <c r="C95" s="155"/>
      <c r="D95" s="155" t="str">
        <f>IF(C94="","",IF(C94=E94,"△",IF(C94&gt;E94,"○","●")))</f>
        <v/>
      </c>
      <c r="E95" s="156"/>
      <c r="F95" s="155"/>
      <c r="G95" s="155" t="str">
        <f>IF(F94="","",IF(F94=H94,"△",IF(F94&gt;H94,"○","●")))</f>
        <v/>
      </c>
      <c r="H95" s="156"/>
      <c r="I95" s="146"/>
      <c r="J95" s="157"/>
      <c r="K95" s="148"/>
      <c r="L95" s="141"/>
      <c r="M95" s="142" t="str">
        <f>IF(L94="","",IF(L94=N94,"△",IF(L94&gt;N94,"○","●")))</f>
        <v/>
      </c>
      <c r="N95" s="144"/>
      <c r="O95" s="141"/>
      <c r="P95" s="142" t="str">
        <f>IF(O94="","",IF(O94=Q94,"△",IF(O94&gt;Q94,"○","●")))</f>
        <v/>
      </c>
      <c r="Q95" s="144"/>
      <c r="R95" s="145"/>
      <c r="S95" s="142" t="str">
        <f>IF(R94="","",IF(R94=T94,"△",IF(R94&gt;T94,"○","●")))</f>
        <v/>
      </c>
      <c r="T95" s="143"/>
      <c r="U95" s="141"/>
      <c r="V95" s="142" t="str">
        <f>IF(U94="","",IF(U94=W94,"△",IF(U94&gt;W94,"○","●")))</f>
        <v/>
      </c>
      <c r="W95" s="144"/>
      <c r="X95" s="141"/>
      <c r="Y95" s="142" t="str">
        <f>IF(X94="","",IF(X94=Z94,"△",IF(X94&gt;Z94,"○","●")))</f>
        <v/>
      </c>
      <c r="Z95" s="144"/>
      <c r="AA95" s="141"/>
      <c r="AB95" s="142" t="str">
        <f>IF(AA94="","",IF(AA94=AC94,"△",IF(AA94&gt;AC94,"○","●")))</f>
        <v/>
      </c>
      <c r="AC95" s="144"/>
      <c r="AD95" s="145"/>
      <c r="AE95" s="142" t="str">
        <f>IF(AD94="","",IF(AD94=AF94,"△",IF(AD94&gt;AF94,"○","●")))</f>
        <v/>
      </c>
      <c r="AF95" s="144"/>
      <c r="AG95" s="141"/>
      <c r="AH95" s="142" t="str">
        <f>IF(AG94="","",IF(AG94=AI94,"△",IF(AG94&gt;AI94,"○","●")))</f>
        <v/>
      </c>
      <c r="AI95" s="144"/>
      <c r="AJ95" s="141"/>
      <c r="AK95" s="142" t="str">
        <f>IF(AJ94="","",IF(AJ94=AL94,"△",IF(AJ94&gt;AL94,"○","●")))</f>
        <v/>
      </c>
      <c r="AL95" s="144"/>
      <c r="AM95" s="146"/>
      <c r="AN95" s="147" t="str">
        <f>IF(AM94="","",IF(AM94=AO94,"△",IF(AM94&gt;AO94,"○","●")))</f>
        <v/>
      </c>
      <c r="AO95" s="148"/>
      <c r="AP95" s="146"/>
      <c r="AQ95" s="147" t="str">
        <f>IF(AP94="","",IF(AP94=AR94,"△",IF(AP94&gt;AR94,"○","●")))</f>
        <v/>
      </c>
      <c r="AR95" s="148"/>
      <c r="AS95" s="146"/>
      <c r="AT95" s="147" t="str">
        <f>IF(AS94="","",IF(AS94=AU94,"△",IF(AS94&gt;AU94,"○","●")))</f>
        <v/>
      </c>
      <c r="AU95" s="148"/>
      <c r="AV95" s="876"/>
      <c r="AW95" s="832"/>
      <c r="AX95" s="834"/>
      <c r="AY95" s="834"/>
      <c r="AZ95" s="834"/>
      <c r="BA95" s="834"/>
      <c r="BB95" s="834"/>
      <c r="BC95" s="837"/>
      <c r="BE95" s="839"/>
      <c r="BF95" s="841"/>
      <c r="BG95" s="841"/>
      <c r="BI95" s="854"/>
    </row>
    <row r="96" spans="1:62" ht="15" customHeight="1">
      <c r="A96" s="90" t="s">
        <v>71</v>
      </c>
      <c r="B96" s="873" t="s">
        <v>207</v>
      </c>
      <c r="C96" s="149" t="str">
        <f>IF(N90="","",N90)</f>
        <v/>
      </c>
      <c r="D96" s="150" t="s">
        <v>67</v>
      </c>
      <c r="E96" s="151" t="str">
        <f>IF(L90="","",L90)</f>
        <v/>
      </c>
      <c r="F96" s="149" t="str">
        <f>IF(N92="","",N92)</f>
        <v/>
      </c>
      <c r="G96" s="150" t="s">
        <v>67</v>
      </c>
      <c r="H96" s="151" t="str">
        <f>IF(L92="","",L92)</f>
        <v/>
      </c>
      <c r="I96" s="149" t="str">
        <f>IF(N94="","",N94)</f>
        <v/>
      </c>
      <c r="J96" s="150" t="s">
        <v>67</v>
      </c>
      <c r="K96" s="151" t="str">
        <f>IF(L94="","",L94)</f>
        <v/>
      </c>
      <c r="L96" s="136"/>
      <c r="M96" s="152"/>
      <c r="N96" s="153"/>
      <c r="O96" s="133"/>
      <c r="P96" s="131"/>
      <c r="Q96" s="134"/>
      <c r="R96" s="130"/>
      <c r="S96" s="131"/>
      <c r="T96" s="132"/>
      <c r="U96" s="133"/>
      <c r="V96" s="131"/>
      <c r="W96" s="134"/>
      <c r="X96" s="133"/>
      <c r="Y96" s="131"/>
      <c r="Z96" s="134"/>
      <c r="AA96" s="130"/>
      <c r="AB96" s="131"/>
      <c r="AC96" s="135"/>
      <c r="AD96" s="133"/>
      <c r="AE96" s="131"/>
      <c r="AF96" s="134"/>
      <c r="AG96" s="133"/>
      <c r="AH96" s="131"/>
      <c r="AI96" s="134"/>
      <c r="AJ96" s="133"/>
      <c r="AK96" s="131"/>
      <c r="AL96" s="134"/>
      <c r="AM96" s="136"/>
      <c r="AN96" s="137" t="s">
        <v>68</v>
      </c>
      <c r="AO96" s="153"/>
      <c r="AP96" s="136"/>
      <c r="AQ96" s="137" t="s">
        <v>68</v>
      </c>
      <c r="AR96" s="153"/>
      <c r="AS96" s="136"/>
      <c r="AT96" s="137" t="s">
        <v>68</v>
      </c>
      <c r="AU96" s="153"/>
      <c r="AV96" s="875">
        <f>RANK(BG96,BG$90:BG$113)</f>
        <v>1</v>
      </c>
      <c r="AW96" s="831">
        <f>AY96*3+BA96</f>
        <v>0</v>
      </c>
      <c r="AX96" s="833">
        <f>BB96-BC96</f>
        <v>0</v>
      </c>
      <c r="AY96" s="835">
        <f>COUNTIF($D97:$AU97,"○")</f>
        <v>0</v>
      </c>
      <c r="AZ96" s="835">
        <f>COUNTIF($D97:$AU97,"●")</f>
        <v>0</v>
      </c>
      <c r="BA96" s="833">
        <f>COUNTIF($D97:AR97,"△")</f>
        <v>0</v>
      </c>
      <c r="BB96" s="833">
        <f>SUM(C96,F96,I96,L96,O96,R96,U96,X96,AA96,AD96,AG96,AJ96,AM96,AP96,AS96)</f>
        <v>0</v>
      </c>
      <c r="BC96" s="836">
        <f>SUM(E96,H96,K96,N96,Q96,T96,W96,Z96,AC96,AF96,AI96,AL96,AO96,AR96,AU96)</f>
        <v>0</v>
      </c>
      <c r="BE96" s="838">
        <f>0.5+AX96/1000</f>
        <v>0.5</v>
      </c>
      <c r="BF96" s="840">
        <f>BB96/100000</f>
        <v>0</v>
      </c>
      <c r="BG96" s="840">
        <f>SUM(AW96,BE96,BF96)</f>
        <v>0.5</v>
      </c>
      <c r="BI96" s="853">
        <f>SUM(AY96:BA97)</f>
        <v>0</v>
      </c>
    </row>
    <row r="97" spans="1:64" ht="15" customHeight="1">
      <c r="B97" s="874"/>
      <c r="C97" s="155"/>
      <c r="D97" s="155" t="str">
        <f>IF(C96="","",IF(C96=E96,"△",IF(C96&gt;E96,"○","●")))</f>
        <v/>
      </c>
      <c r="E97" s="156"/>
      <c r="F97" s="155"/>
      <c r="G97" s="155" t="str">
        <f>IF(F96="","",IF(F96=H96,"△",IF(F96&gt;H96,"○","●")))</f>
        <v/>
      </c>
      <c r="H97" s="156"/>
      <c r="I97" s="155"/>
      <c r="J97" s="155" t="str">
        <f>IF(I96="","",IF(I96=K96,"△",IF(I96&gt;K96,"○","●")))</f>
        <v/>
      </c>
      <c r="K97" s="156"/>
      <c r="L97" s="146"/>
      <c r="M97" s="157"/>
      <c r="N97" s="148"/>
      <c r="O97" s="141"/>
      <c r="P97" s="142" t="str">
        <f>IF(O96="","",IF(O96=Q96,"△",IF(O96&gt;Q96,"○","●")))</f>
        <v/>
      </c>
      <c r="Q97" s="144"/>
      <c r="R97" s="145"/>
      <c r="S97" s="142" t="str">
        <f>IF(R96="","",IF(R96=T96,"△",IF(R96&gt;T96,"○","●")))</f>
        <v/>
      </c>
      <c r="T97" s="143"/>
      <c r="U97" s="141"/>
      <c r="V97" s="142" t="str">
        <f>IF(U96="","",IF(U96=W96,"△",IF(U96&gt;W96,"○","●")))</f>
        <v/>
      </c>
      <c r="W97" s="144"/>
      <c r="X97" s="141"/>
      <c r="Y97" s="142" t="str">
        <f>IF(X96="","",IF(X96=Z96,"△",IF(X96&gt;Z96,"○","●")))</f>
        <v/>
      </c>
      <c r="Z97" s="144"/>
      <c r="AA97" s="141"/>
      <c r="AB97" s="142" t="str">
        <f>IF(AA96="","",IF(AA96=AC96,"△",IF(AA96&gt;AC96,"○","●")))</f>
        <v/>
      </c>
      <c r="AC97" s="144"/>
      <c r="AD97" s="145"/>
      <c r="AE97" s="142" t="str">
        <f>IF(AD96="","",IF(AD96=AF96,"△",IF(AD96&gt;AF96,"○","●")))</f>
        <v/>
      </c>
      <c r="AF97" s="144"/>
      <c r="AG97" s="141"/>
      <c r="AH97" s="142" t="str">
        <f>IF(AG96="","",IF(AG96=AI96,"△",IF(AG96&gt;AI96,"○","●")))</f>
        <v/>
      </c>
      <c r="AI97" s="144"/>
      <c r="AJ97" s="141"/>
      <c r="AK97" s="142" t="str">
        <f>IF(AJ96="","",IF(AJ96=AL96,"△",IF(AJ96&gt;AL96,"○","●")))</f>
        <v/>
      </c>
      <c r="AL97" s="144"/>
      <c r="AM97" s="146"/>
      <c r="AN97" s="147" t="str">
        <f>IF(AM96="","",IF(AM96=AO96,"△",IF(AM96&gt;AO96,"○","●")))</f>
        <v/>
      </c>
      <c r="AO97" s="148"/>
      <c r="AP97" s="146"/>
      <c r="AQ97" s="147" t="str">
        <f>IF(AP96="","",IF(AP96=AR96,"△",IF(AP96&gt;AR96,"○","●")))</f>
        <v/>
      </c>
      <c r="AR97" s="148"/>
      <c r="AS97" s="146"/>
      <c r="AT97" s="147" t="str">
        <f>IF(AS96="","",IF(AS96=AU96,"△",IF(AS96&gt;AU96,"○","●")))</f>
        <v/>
      </c>
      <c r="AU97" s="148"/>
      <c r="AV97" s="876"/>
      <c r="AW97" s="832"/>
      <c r="AX97" s="834"/>
      <c r="AY97" s="834"/>
      <c r="AZ97" s="834"/>
      <c r="BA97" s="834"/>
      <c r="BB97" s="834"/>
      <c r="BC97" s="837"/>
      <c r="BE97" s="839"/>
      <c r="BF97" s="841"/>
      <c r="BG97" s="841"/>
      <c r="BI97" s="854"/>
    </row>
    <row r="98" spans="1:64" ht="13.8" customHeight="1">
      <c r="A98" s="90" t="s">
        <v>72</v>
      </c>
      <c r="B98" s="873" t="s">
        <v>206</v>
      </c>
      <c r="C98" s="149" t="str">
        <f>IF(Q90="","",Q90)</f>
        <v/>
      </c>
      <c r="D98" s="150" t="s">
        <v>67</v>
      </c>
      <c r="E98" s="151" t="str">
        <f>IF(O90="","",O90)</f>
        <v/>
      </c>
      <c r="F98" s="149" t="str">
        <f>IF(Q92="","",Q92)</f>
        <v/>
      </c>
      <c r="G98" s="150" t="s">
        <v>67</v>
      </c>
      <c r="H98" s="151" t="str">
        <f>IF(O92="","",O92)</f>
        <v/>
      </c>
      <c r="I98" s="149" t="str">
        <f>IF(Q94="","",Q94)</f>
        <v/>
      </c>
      <c r="J98" s="150" t="s">
        <v>67</v>
      </c>
      <c r="K98" s="151" t="str">
        <f>IF(O94="","",O94)</f>
        <v/>
      </c>
      <c r="L98" s="158" t="str">
        <f>IF(Q96="","",Q96)</f>
        <v/>
      </c>
      <c r="M98" s="159" t="s">
        <v>67</v>
      </c>
      <c r="N98" s="160" t="str">
        <f>IF(O96="","",O96)</f>
        <v/>
      </c>
      <c r="O98" s="136"/>
      <c r="P98" s="152"/>
      <c r="Q98" s="153"/>
      <c r="R98" s="130"/>
      <c r="S98" s="131"/>
      <c r="T98" s="132"/>
      <c r="U98" s="133"/>
      <c r="V98" s="131"/>
      <c r="W98" s="134"/>
      <c r="X98" s="133"/>
      <c r="Y98" s="131"/>
      <c r="Z98" s="134"/>
      <c r="AA98" s="130"/>
      <c r="AB98" s="131"/>
      <c r="AC98" s="135"/>
      <c r="AD98" s="133"/>
      <c r="AE98" s="131"/>
      <c r="AF98" s="134"/>
      <c r="AG98" s="133"/>
      <c r="AH98" s="131"/>
      <c r="AI98" s="134"/>
      <c r="AJ98" s="133"/>
      <c r="AK98" s="131"/>
      <c r="AL98" s="134"/>
      <c r="AM98" s="136"/>
      <c r="AN98" s="137" t="s">
        <v>68</v>
      </c>
      <c r="AO98" s="153"/>
      <c r="AP98" s="136"/>
      <c r="AQ98" s="137" t="s">
        <v>68</v>
      </c>
      <c r="AR98" s="153"/>
      <c r="AS98" s="136"/>
      <c r="AT98" s="137" t="s">
        <v>68</v>
      </c>
      <c r="AU98" s="153"/>
      <c r="AV98" s="875">
        <f>RANK(BG98,BG$90:BG$113)</f>
        <v>1</v>
      </c>
      <c r="AW98" s="831">
        <f>AY98*3+BA98</f>
        <v>0</v>
      </c>
      <c r="AX98" s="833">
        <f>BB98-BC98</f>
        <v>0</v>
      </c>
      <c r="AY98" s="835">
        <f>COUNTIF($D99:$AU99,"○")</f>
        <v>0</v>
      </c>
      <c r="AZ98" s="835">
        <f>COUNTIF($D99:$AU99,"●")</f>
        <v>0</v>
      </c>
      <c r="BA98" s="833">
        <f>COUNTIF($D99:AR99,"△")</f>
        <v>0</v>
      </c>
      <c r="BB98" s="833">
        <f>SUM(C98,F98,I98,L98,O98,R98,U98,X98,AA98,AD98,AG98,AJ98,AM98,AP98,AS98)</f>
        <v>0</v>
      </c>
      <c r="BC98" s="836">
        <f>SUM(E98,H98,K98,N98,Q98,T98,W98,Z98,AC98,AF98,AI98,AL98,AO98,AR98,AU98)</f>
        <v>0</v>
      </c>
      <c r="BE98" s="838">
        <f>0.5+AX98/1000</f>
        <v>0.5</v>
      </c>
      <c r="BF98" s="840">
        <f>BB98/100000</f>
        <v>0</v>
      </c>
      <c r="BG98" s="840">
        <f>SUM(AW98,BE98,BF98)</f>
        <v>0.5</v>
      </c>
      <c r="BI98" s="853">
        <f>SUM(AY98:BA99)</f>
        <v>0</v>
      </c>
    </row>
    <row r="99" spans="1:64" ht="13.8" customHeight="1">
      <c r="B99" s="874"/>
      <c r="C99" s="155"/>
      <c r="D99" s="155" t="str">
        <f>IF(C98="","",IF(C98=E98,"△",IF(C98&gt;E98,"○","●")))</f>
        <v/>
      </c>
      <c r="E99" s="156"/>
      <c r="F99" s="155"/>
      <c r="G99" s="155" t="str">
        <f>IF(F98="","",IF(F98=H98,"△",IF(F98&gt;H98,"○","●")))</f>
        <v/>
      </c>
      <c r="H99" s="156"/>
      <c r="I99" s="155"/>
      <c r="J99" s="155" t="str">
        <f>IF(I98="","",IF(I98=K98,"△",IF(I98&gt;K98,"○","●")))</f>
        <v/>
      </c>
      <c r="K99" s="156"/>
      <c r="L99" s="161"/>
      <c r="M99" s="161" t="str">
        <f>IF(L98="","",IF(L98=N98,"△",IF(L98&gt;N98,"○","●")))</f>
        <v/>
      </c>
      <c r="N99" s="162"/>
      <c r="O99" s="146"/>
      <c r="P99" s="157"/>
      <c r="Q99" s="148"/>
      <c r="R99" s="141"/>
      <c r="S99" s="142" t="str">
        <f>IF(R98="","",IF(R98=T98,"△",IF(R98&gt;T98,"○","●")))</f>
        <v/>
      </c>
      <c r="T99" s="143"/>
      <c r="U99" s="141"/>
      <c r="V99" s="142" t="str">
        <f>IF(U98="","",IF(U98=W98,"△",IF(U98&gt;W98,"○","●")))</f>
        <v/>
      </c>
      <c r="W99" s="144"/>
      <c r="X99" s="141"/>
      <c r="Y99" s="142" t="str">
        <f>IF(X98="","",IF(X98=Z98,"△",IF(X98&gt;Z98,"○","●")))</f>
        <v/>
      </c>
      <c r="Z99" s="144"/>
      <c r="AA99" s="141"/>
      <c r="AB99" s="142" t="str">
        <f>IF(AA98="","",IF(AA98=AC98,"△",IF(AA98&gt;AC98,"○","●")))</f>
        <v/>
      </c>
      <c r="AC99" s="144"/>
      <c r="AD99" s="145"/>
      <c r="AE99" s="142" t="str">
        <f>IF(AD98="","",IF(AD98=AF98,"△",IF(AD98&gt;AF98,"○","●")))</f>
        <v/>
      </c>
      <c r="AF99" s="144"/>
      <c r="AG99" s="141"/>
      <c r="AH99" s="142" t="str">
        <f>IF(AG98="","",IF(AG98=AI98,"△",IF(AG98&gt;AI98,"○","●")))</f>
        <v/>
      </c>
      <c r="AI99" s="144"/>
      <c r="AJ99" s="141"/>
      <c r="AK99" s="142" t="str">
        <f>IF(AJ98="","",IF(AJ98=AL98,"△",IF(AJ98&gt;AL98,"○","●")))</f>
        <v/>
      </c>
      <c r="AL99" s="144"/>
      <c r="AM99" s="146"/>
      <c r="AN99" s="147" t="str">
        <f>IF(AM98="","",IF(AM98=AO98,"△",IF(AM98&gt;AO98,"○","●")))</f>
        <v/>
      </c>
      <c r="AO99" s="148"/>
      <c r="AP99" s="146"/>
      <c r="AQ99" s="147" t="str">
        <f>IF(AP98="","",IF(AP98=AR98,"△",IF(AP98&gt;AR98,"○","●")))</f>
        <v/>
      </c>
      <c r="AR99" s="148"/>
      <c r="AS99" s="146"/>
      <c r="AT99" s="147" t="str">
        <f>IF(AS98="","",IF(AS98=AU98,"△",IF(AS98&gt;AU98,"○","●")))</f>
        <v/>
      </c>
      <c r="AU99" s="148"/>
      <c r="AV99" s="876"/>
      <c r="AW99" s="832"/>
      <c r="AX99" s="834"/>
      <c r="AY99" s="834"/>
      <c r="AZ99" s="834"/>
      <c r="BA99" s="834"/>
      <c r="BB99" s="834"/>
      <c r="BC99" s="837"/>
      <c r="BE99" s="839"/>
      <c r="BF99" s="841"/>
      <c r="BG99" s="841"/>
      <c r="BI99" s="854"/>
    </row>
    <row r="100" spans="1:64" ht="15" customHeight="1">
      <c r="A100" s="90" t="s">
        <v>73</v>
      </c>
      <c r="B100" s="873" t="s">
        <v>153</v>
      </c>
      <c r="C100" s="149" t="str">
        <f>IF(T90="","",T90)</f>
        <v/>
      </c>
      <c r="D100" s="150" t="s">
        <v>67</v>
      </c>
      <c r="E100" s="151" t="str">
        <f>IF(R90="","",R90)</f>
        <v/>
      </c>
      <c r="F100" s="149" t="str">
        <f>IF(T92="","",T92)</f>
        <v/>
      </c>
      <c r="G100" s="150" t="s">
        <v>67</v>
      </c>
      <c r="H100" s="151" t="str">
        <f>IF(R92="","",R92)</f>
        <v/>
      </c>
      <c r="I100" s="149" t="str">
        <f>IF(T94="","",T94)</f>
        <v/>
      </c>
      <c r="J100" s="150" t="s">
        <v>67</v>
      </c>
      <c r="K100" s="151" t="str">
        <f>IF(R94="","",R94)</f>
        <v/>
      </c>
      <c r="L100" s="149" t="str">
        <f>IF(T96="","",T96)</f>
        <v/>
      </c>
      <c r="M100" s="150" t="s">
        <v>67</v>
      </c>
      <c r="N100" s="151" t="str">
        <f>IF(R96="","",R96)</f>
        <v/>
      </c>
      <c r="O100" s="149" t="str">
        <f>IF(T98="","",T98)</f>
        <v/>
      </c>
      <c r="P100" s="150" t="s">
        <v>67</v>
      </c>
      <c r="Q100" s="151" t="str">
        <f>IF(R98="","",R98)</f>
        <v/>
      </c>
      <c r="R100" s="136"/>
      <c r="S100" s="152"/>
      <c r="T100" s="153"/>
      <c r="U100" s="133"/>
      <c r="V100" s="131"/>
      <c r="W100" s="134"/>
      <c r="X100" s="133"/>
      <c r="Y100" s="131"/>
      <c r="Z100" s="134"/>
      <c r="AA100" s="130"/>
      <c r="AB100" s="131"/>
      <c r="AC100" s="135"/>
      <c r="AD100" s="133"/>
      <c r="AE100" s="131"/>
      <c r="AF100" s="134"/>
      <c r="AG100" s="133"/>
      <c r="AH100" s="131"/>
      <c r="AI100" s="134"/>
      <c r="AJ100" s="133"/>
      <c r="AK100" s="131"/>
      <c r="AL100" s="134"/>
      <c r="AM100" s="136"/>
      <c r="AN100" s="137" t="s">
        <v>68</v>
      </c>
      <c r="AO100" s="153"/>
      <c r="AP100" s="136"/>
      <c r="AQ100" s="137" t="s">
        <v>68</v>
      </c>
      <c r="AR100" s="153"/>
      <c r="AS100" s="136"/>
      <c r="AT100" s="137" t="s">
        <v>68</v>
      </c>
      <c r="AU100" s="153"/>
      <c r="AV100" s="875">
        <f>RANK(BG100,BG$90:BG$113)</f>
        <v>1</v>
      </c>
      <c r="AW100" s="831">
        <f>AY100*3+BA100</f>
        <v>0</v>
      </c>
      <c r="AX100" s="833">
        <f>BB100-BC100</f>
        <v>0</v>
      </c>
      <c r="AY100" s="835">
        <f>COUNTIF($D101:$AU101,"○")</f>
        <v>0</v>
      </c>
      <c r="AZ100" s="835">
        <f>COUNTIF($D101:$AU101,"●")</f>
        <v>0</v>
      </c>
      <c r="BA100" s="833">
        <f>COUNTIF($D101:AR101,"△")</f>
        <v>0</v>
      </c>
      <c r="BB100" s="833">
        <f>SUM(C100,F100,I100,L100,O100,R100,U100,X100,AA100,AD100,AG100,AJ100,AM100,AP100,AS100)</f>
        <v>0</v>
      </c>
      <c r="BC100" s="836">
        <f>SUM(E100,H100,K100,N100,Q100,T100,W100,Z100,AC100,AF100,AI100,AL100,AO100,AR100,AU100)</f>
        <v>0</v>
      </c>
      <c r="BD100" s="138"/>
      <c r="BE100" s="838">
        <f>0.5+AX100/1000</f>
        <v>0.5</v>
      </c>
      <c r="BF100" s="840">
        <f>BB100/100000</f>
        <v>0</v>
      </c>
      <c r="BG100" s="840">
        <f>SUM(AW100,BE100,BF100)</f>
        <v>0.5</v>
      </c>
      <c r="BI100" s="853">
        <f>SUM(AY100:BA101)</f>
        <v>0</v>
      </c>
      <c r="BJ100" s="91"/>
    </row>
    <row r="101" spans="1:64" ht="15" customHeight="1">
      <c r="B101" s="874"/>
      <c r="C101" s="155"/>
      <c r="D101" s="155" t="str">
        <f>IF(C100="","",IF(C100=E100,"△",IF(C100&gt;E100,"○","●")))</f>
        <v/>
      </c>
      <c r="E101" s="156"/>
      <c r="F101" s="155"/>
      <c r="G101" s="155" t="str">
        <f>IF(F100="","",IF(F100=H100,"△",IF(F100&gt;H100,"○","●")))</f>
        <v/>
      </c>
      <c r="H101" s="156"/>
      <c r="I101" s="155"/>
      <c r="J101" s="155" t="str">
        <f>IF(I100="","",IF(I100=K100,"△",IF(I100&gt;K100,"○","●")))</f>
        <v/>
      </c>
      <c r="K101" s="156"/>
      <c r="L101" s="155"/>
      <c r="M101" s="155" t="str">
        <f>IF(L100="","",IF(L100=N100,"△",IF(L100&gt;N100,"○","●")))</f>
        <v/>
      </c>
      <c r="N101" s="156"/>
      <c r="O101" s="155"/>
      <c r="P101" s="155" t="str">
        <f>IF(O100="","",IF(O100=Q100,"△",IF(O100&gt;Q100,"○","●")))</f>
        <v/>
      </c>
      <c r="Q101" s="156"/>
      <c r="R101" s="146"/>
      <c r="S101" s="157"/>
      <c r="T101" s="148"/>
      <c r="U101" s="141"/>
      <c r="V101" s="142" t="str">
        <f>IF(U100="","",IF(U100=W100,"△",IF(U100&gt;W100,"○","●")))</f>
        <v/>
      </c>
      <c r="W101" s="144"/>
      <c r="X101" s="141"/>
      <c r="Y101" s="142" t="str">
        <f>IF(X100="","",IF(X100=Z100,"△",IF(X100&gt;Z100,"○","●")))</f>
        <v/>
      </c>
      <c r="Z101" s="144"/>
      <c r="AA101" s="141"/>
      <c r="AB101" s="142" t="str">
        <f>IF(AA100="","",IF(AA100=AC100,"△",IF(AA100&gt;AC100,"○","●")))</f>
        <v/>
      </c>
      <c r="AC101" s="144"/>
      <c r="AD101" s="145"/>
      <c r="AE101" s="142" t="str">
        <f>IF(AD100="","",IF(AD100=AF100,"△",IF(AD100&gt;AF100,"○","●")))</f>
        <v/>
      </c>
      <c r="AF101" s="144"/>
      <c r="AG101" s="141"/>
      <c r="AH101" s="142" t="str">
        <f>IF(AG100="","",IF(AG100=AI100,"△",IF(AG100&gt;AI100,"○","●")))</f>
        <v/>
      </c>
      <c r="AI101" s="144"/>
      <c r="AJ101" s="141"/>
      <c r="AK101" s="142" t="str">
        <f>IF(AJ100="","",IF(AJ100=AL100,"△",IF(AJ100&gt;AL100,"○","●")))</f>
        <v/>
      </c>
      <c r="AL101" s="144"/>
      <c r="AM101" s="146"/>
      <c r="AN101" s="147" t="str">
        <f>IF(AM100="","",IF(AM100=AO100,"△",IF(AM100&gt;AO100,"○","●")))</f>
        <v/>
      </c>
      <c r="AO101" s="148"/>
      <c r="AP101" s="146"/>
      <c r="AQ101" s="147" t="str">
        <f>IF(AP100="","",IF(AP100=AR100,"△",IF(AP100&gt;AR100,"○","●")))</f>
        <v/>
      </c>
      <c r="AR101" s="148"/>
      <c r="AS101" s="146"/>
      <c r="AT101" s="147" t="str">
        <f>IF(AS100="","",IF(AS100=AU100,"△",IF(AS100&gt;AU100,"○","●")))</f>
        <v/>
      </c>
      <c r="AU101" s="148"/>
      <c r="AV101" s="876"/>
      <c r="AW101" s="832"/>
      <c r="AX101" s="834"/>
      <c r="AY101" s="834"/>
      <c r="AZ101" s="834"/>
      <c r="BA101" s="834"/>
      <c r="BB101" s="834"/>
      <c r="BC101" s="837"/>
      <c r="BD101" s="138"/>
      <c r="BE101" s="839"/>
      <c r="BF101" s="841"/>
      <c r="BG101" s="841"/>
      <c r="BI101" s="854"/>
    </row>
    <row r="102" spans="1:64" ht="15" customHeight="1">
      <c r="A102" s="90" t="s">
        <v>74</v>
      </c>
      <c r="B102" s="873" t="s">
        <v>205</v>
      </c>
      <c r="C102" s="149" t="str">
        <f>IF(W90="","",W90)</f>
        <v/>
      </c>
      <c r="D102" s="150" t="s">
        <v>67</v>
      </c>
      <c r="E102" s="151" t="str">
        <f>IF(U90="","",U90)</f>
        <v/>
      </c>
      <c r="F102" s="149" t="str">
        <f>IF(W92="","",W92)</f>
        <v/>
      </c>
      <c r="G102" s="150" t="s">
        <v>67</v>
      </c>
      <c r="H102" s="151" t="str">
        <f>IF(U92="","",U92)</f>
        <v/>
      </c>
      <c r="I102" s="149" t="str">
        <f>IF(W94="","",W94)</f>
        <v/>
      </c>
      <c r="J102" s="150" t="s">
        <v>67</v>
      </c>
      <c r="K102" s="151" t="str">
        <f>IF(U94="","",U94)</f>
        <v/>
      </c>
      <c r="L102" s="149" t="str">
        <f>IF(W96="","",W96)</f>
        <v/>
      </c>
      <c r="M102" s="150" t="s">
        <v>67</v>
      </c>
      <c r="N102" s="151" t="str">
        <f>IF(U96="","",U96)</f>
        <v/>
      </c>
      <c r="O102" s="149" t="str">
        <f>IF(W98="","",W98)</f>
        <v/>
      </c>
      <c r="P102" s="150" t="s">
        <v>67</v>
      </c>
      <c r="Q102" s="151" t="str">
        <f>IF(U98="","",U98)</f>
        <v/>
      </c>
      <c r="R102" s="149" t="str">
        <f>IF(W100="","",W100)</f>
        <v/>
      </c>
      <c r="S102" s="150" t="s">
        <v>67</v>
      </c>
      <c r="T102" s="151" t="str">
        <f>IF(U100="","",U100)</f>
        <v/>
      </c>
      <c r="U102" s="136"/>
      <c r="V102" s="152"/>
      <c r="W102" s="153"/>
      <c r="X102" s="133"/>
      <c r="Y102" s="131"/>
      <c r="Z102" s="134"/>
      <c r="AA102" s="130"/>
      <c r="AB102" s="131"/>
      <c r="AC102" s="135"/>
      <c r="AD102" s="133"/>
      <c r="AE102" s="131"/>
      <c r="AF102" s="134"/>
      <c r="AG102" s="133"/>
      <c r="AH102" s="131"/>
      <c r="AI102" s="134"/>
      <c r="AJ102" s="133"/>
      <c r="AK102" s="131"/>
      <c r="AL102" s="134"/>
      <c r="AM102" s="136"/>
      <c r="AN102" s="137" t="s">
        <v>68</v>
      </c>
      <c r="AO102" s="153"/>
      <c r="AP102" s="136"/>
      <c r="AQ102" s="137" t="s">
        <v>68</v>
      </c>
      <c r="AR102" s="153"/>
      <c r="AS102" s="136"/>
      <c r="AT102" s="137" t="s">
        <v>68</v>
      </c>
      <c r="AU102" s="153"/>
      <c r="AV102" s="875">
        <f>RANK(BG102,BG$90:BG$113)</f>
        <v>1</v>
      </c>
      <c r="AW102" s="831">
        <f>AY102*3+BA102</f>
        <v>0</v>
      </c>
      <c r="AX102" s="833">
        <f>BB102-BC102</f>
        <v>0</v>
      </c>
      <c r="AY102" s="835">
        <f>COUNTIF($D103:$AU103,"○")</f>
        <v>0</v>
      </c>
      <c r="AZ102" s="835">
        <f>COUNTIF($D103:$AU103,"●")</f>
        <v>0</v>
      </c>
      <c r="BA102" s="833">
        <f>COUNTIF($D103:AR103,"△")</f>
        <v>0</v>
      </c>
      <c r="BB102" s="833">
        <f>SUM(C102,F102,I102,L102,O102,R102,U102,X102,AA102,AD102,AG102,AJ102,AM102,AP102,AS102)</f>
        <v>0</v>
      </c>
      <c r="BC102" s="836">
        <f>SUM(E102,H102,K102,N102,Q102,T102,W102,Z102,AC102,AF102,AI102,AL102,AO102,AR102,AU102)</f>
        <v>0</v>
      </c>
      <c r="BD102" s="138"/>
      <c r="BE102" s="838">
        <f>0.5+AX102/1000</f>
        <v>0.5</v>
      </c>
      <c r="BF102" s="840">
        <f>BB102/100000</f>
        <v>0</v>
      </c>
      <c r="BG102" s="840">
        <f>SUM(AW102,BE102,BF102)</f>
        <v>0.5</v>
      </c>
      <c r="BI102" s="853">
        <f>SUM(AY102:BA103)</f>
        <v>0</v>
      </c>
    </row>
    <row r="103" spans="1:64" ht="15" customHeight="1">
      <c r="B103" s="874"/>
      <c r="C103" s="155"/>
      <c r="D103" s="155" t="str">
        <f>IF(C102="","",IF(C102=E102,"△",IF(C102&gt;E102,"○","●")))</f>
        <v/>
      </c>
      <c r="E103" s="156"/>
      <c r="F103" s="155"/>
      <c r="G103" s="155" t="str">
        <f>IF(F102="","",IF(F102=H102,"△",IF(F102&gt;H102,"○","●")))</f>
        <v/>
      </c>
      <c r="H103" s="156"/>
      <c r="I103" s="155"/>
      <c r="J103" s="155" t="str">
        <f>IF(I102="","",IF(I102=K102,"△",IF(I102&gt;K102,"○","●")))</f>
        <v/>
      </c>
      <c r="K103" s="156"/>
      <c r="L103" s="155"/>
      <c r="M103" s="155" t="str">
        <f>IF(L102="","",IF(L102=N102,"△",IF(L102&gt;N102,"○","●")))</f>
        <v/>
      </c>
      <c r="N103" s="156"/>
      <c r="O103" s="155"/>
      <c r="P103" s="155" t="str">
        <f>IF(O102="","",IF(O102=Q102,"△",IF(O102&gt;Q102,"○","●")))</f>
        <v/>
      </c>
      <c r="Q103" s="156"/>
      <c r="R103" s="155"/>
      <c r="S103" s="155" t="str">
        <f>IF(R102="","",IF(R102=T102,"△",IF(R102&gt;T102,"○","●")))</f>
        <v/>
      </c>
      <c r="T103" s="156"/>
      <c r="U103" s="146"/>
      <c r="V103" s="157"/>
      <c r="W103" s="148"/>
      <c r="X103" s="141"/>
      <c r="Y103" s="142" t="str">
        <f>IF(X102="","",IF(X102=Z102,"△",IF(X102&gt;Z102,"○","●")))</f>
        <v/>
      </c>
      <c r="Z103" s="144"/>
      <c r="AA103" s="141"/>
      <c r="AB103" s="142" t="str">
        <f>IF(AA102="","",IF(AA102=AC102,"△",IF(AA102&gt;AC102,"○","●")))</f>
        <v/>
      </c>
      <c r="AC103" s="144"/>
      <c r="AD103" s="145"/>
      <c r="AE103" s="142" t="str">
        <f>IF(AD102="","",IF(AD102=AF102,"△",IF(AD102&gt;AF102,"○","●")))</f>
        <v/>
      </c>
      <c r="AF103" s="144"/>
      <c r="AG103" s="141"/>
      <c r="AH103" s="142" t="str">
        <f>IF(AG102="","",IF(AG102=AI102,"△",IF(AG102&gt;AI102,"○","●")))</f>
        <v/>
      </c>
      <c r="AI103" s="144"/>
      <c r="AJ103" s="141"/>
      <c r="AK103" s="142" t="str">
        <f>IF(AJ102="","",IF(AJ102=AL102,"△",IF(AJ102&gt;AL102,"○","●")))</f>
        <v/>
      </c>
      <c r="AL103" s="144"/>
      <c r="AM103" s="146"/>
      <c r="AN103" s="147" t="str">
        <f>IF(AM102="","",IF(AM102=AO102,"△",IF(AM102&gt;AO102,"○","●")))</f>
        <v/>
      </c>
      <c r="AO103" s="148"/>
      <c r="AP103" s="146"/>
      <c r="AQ103" s="147" t="str">
        <f>IF(AP102="","",IF(AP102=AR102,"△",IF(AP102&gt;AR102,"○","●")))</f>
        <v/>
      </c>
      <c r="AR103" s="148"/>
      <c r="AS103" s="146"/>
      <c r="AT103" s="147" t="str">
        <f>IF(AS102="","",IF(AS102=AU102,"△",IF(AS102&gt;AU102,"○","●")))</f>
        <v/>
      </c>
      <c r="AU103" s="148"/>
      <c r="AV103" s="876"/>
      <c r="AW103" s="832"/>
      <c r="AX103" s="834"/>
      <c r="AY103" s="834"/>
      <c r="AZ103" s="834"/>
      <c r="BA103" s="834"/>
      <c r="BB103" s="834"/>
      <c r="BC103" s="837"/>
      <c r="BE103" s="839"/>
      <c r="BF103" s="841"/>
      <c r="BG103" s="841"/>
      <c r="BI103" s="854"/>
    </row>
    <row r="104" spans="1:64" ht="15" customHeight="1">
      <c r="A104" s="90" t="s">
        <v>75</v>
      </c>
      <c r="B104" s="873" t="s">
        <v>194</v>
      </c>
      <c r="C104" s="149" t="str">
        <f>IF(Z90="","",Z90)</f>
        <v/>
      </c>
      <c r="D104" s="150" t="s">
        <v>67</v>
      </c>
      <c r="E104" s="151" t="str">
        <f>IF(X90="","",X90)</f>
        <v/>
      </c>
      <c r="F104" s="149" t="str">
        <f>IF(Z92="","",Z92)</f>
        <v/>
      </c>
      <c r="G104" s="150" t="s">
        <v>67</v>
      </c>
      <c r="H104" s="151" t="str">
        <f>IF(X92="","",X92)</f>
        <v/>
      </c>
      <c r="I104" s="149" t="str">
        <f>IF(Z94="","",Z94)</f>
        <v/>
      </c>
      <c r="J104" s="150" t="s">
        <v>67</v>
      </c>
      <c r="K104" s="151" t="str">
        <f>IF(X94="","",X94)</f>
        <v/>
      </c>
      <c r="L104" s="149" t="str">
        <f>IF(Z96="","",Z96)</f>
        <v/>
      </c>
      <c r="M104" s="150" t="s">
        <v>67</v>
      </c>
      <c r="N104" s="151" t="str">
        <f>IF(X96="","",X96)</f>
        <v/>
      </c>
      <c r="O104" s="149" t="str">
        <f>IF(Z98="","",Z98)</f>
        <v/>
      </c>
      <c r="P104" s="150" t="s">
        <v>67</v>
      </c>
      <c r="Q104" s="151" t="str">
        <f>IF(X98="","",X98)</f>
        <v/>
      </c>
      <c r="R104" s="149" t="str">
        <f>IF(Z100="","",Z100)</f>
        <v/>
      </c>
      <c r="S104" s="150" t="s">
        <v>67</v>
      </c>
      <c r="T104" s="151" t="str">
        <f>IF(X100="","",X100)</f>
        <v/>
      </c>
      <c r="U104" s="149" t="str">
        <f>IF(Z102="","",Z102)</f>
        <v/>
      </c>
      <c r="V104" s="150" t="s">
        <v>67</v>
      </c>
      <c r="W104" s="151" t="str">
        <f>IF(X102="","",X102)</f>
        <v/>
      </c>
      <c r="X104" s="136"/>
      <c r="Y104" s="152"/>
      <c r="Z104" s="153"/>
      <c r="AA104" s="130"/>
      <c r="AB104" s="131"/>
      <c r="AC104" s="135"/>
      <c r="AD104" s="133"/>
      <c r="AE104" s="131"/>
      <c r="AF104" s="134"/>
      <c r="AG104" s="133"/>
      <c r="AH104" s="131"/>
      <c r="AI104" s="134"/>
      <c r="AJ104" s="133"/>
      <c r="AK104" s="131"/>
      <c r="AL104" s="134"/>
      <c r="AM104" s="136"/>
      <c r="AN104" s="137" t="s">
        <v>68</v>
      </c>
      <c r="AO104" s="153"/>
      <c r="AP104" s="136"/>
      <c r="AQ104" s="137" t="s">
        <v>68</v>
      </c>
      <c r="AR104" s="153"/>
      <c r="AS104" s="136"/>
      <c r="AT104" s="137" t="s">
        <v>68</v>
      </c>
      <c r="AU104" s="153"/>
      <c r="AV104" s="875">
        <f>RANK(BG104,BG$90:BG$113)</f>
        <v>1</v>
      </c>
      <c r="AW104" s="831">
        <f>AY104*3+BA104</f>
        <v>0</v>
      </c>
      <c r="AX104" s="833">
        <f>BB104-BC104</f>
        <v>0</v>
      </c>
      <c r="AY104" s="835">
        <f>COUNTIF($D105:$AU105,"○")</f>
        <v>0</v>
      </c>
      <c r="AZ104" s="835">
        <f>COUNTIF($D105:$AU105,"●")</f>
        <v>0</v>
      </c>
      <c r="BA104" s="833">
        <f>COUNTIF($D105:AR105,"△")</f>
        <v>0</v>
      </c>
      <c r="BB104" s="833">
        <f>SUM(C104,F104,I104,L104,O104,R104,U104,X104,AA104,AD104,AG104,AJ104,AM104,AP104,AS104)</f>
        <v>0</v>
      </c>
      <c r="BC104" s="836">
        <f>SUM(E104,H104,K104,N104,Q104,T104,W104,Z104,AC104,AF104,AI104,AL104,AO104,AR104,AU104)</f>
        <v>0</v>
      </c>
      <c r="BE104" s="838">
        <f>0.5+AX104/1000</f>
        <v>0.5</v>
      </c>
      <c r="BF104" s="840">
        <f>BB104/100000</f>
        <v>0</v>
      </c>
      <c r="BG104" s="840">
        <f>SUM(AW104,BE104,BF104)</f>
        <v>0.5</v>
      </c>
      <c r="BI104" s="853">
        <f>SUM(AY104:BA105)</f>
        <v>0</v>
      </c>
    </row>
    <row r="105" spans="1:64" ht="15" customHeight="1">
      <c r="B105" s="874"/>
      <c r="C105" s="155"/>
      <c r="D105" s="155" t="str">
        <f>IF(C104="","",IF(C104=E104,"△",IF(C104&gt;E104,"○","●")))</f>
        <v/>
      </c>
      <c r="E105" s="156"/>
      <c r="F105" s="155"/>
      <c r="G105" s="155" t="str">
        <f>IF(F104="","",IF(F104=H104,"△",IF(F104&gt;H104,"○","●")))</f>
        <v/>
      </c>
      <c r="H105" s="156"/>
      <c r="I105" s="155"/>
      <c r="J105" s="155" t="str">
        <f>IF(I104="","",IF(I104=K104,"△",IF(I104&gt;K104,"○","●")))</f>
        <v/>
      </c>
      <c r="K105" s="156"/>
      <c r="L105" s="155"/>
      <c r="M105" s="155" t="str">
        <f>IF(L104="","",IF(L104=N104,"△",IF(L104&gt;N104,"○","●")))</f>
        <v/>
      </c>
      <c r="N105" s="156"/>
      <c r="O105" s="155"/>
      <c r="P105" s="155" t="str">
        <f>IF(O104="","",IF(O104=Q104,"△",IF(O104&gt;Q104,"○","●")))</f>
        <v/>
      </c>
      <c r="Q105" s="156"/>
      <c r="R105" s="155"/>
      <c r="S105" s="155" t="str">
        <f>IF(R104="","",IF(R104=T104,"△",IF(R104&gt;T104,"○","●")))</f>
        <v/>
      </c>
      <c r="T105" s="156"/>
      <c r="U105" s="155"/>
      <c r="V105" s="155" t="str">
        <f>IF(U104="","",IF(U104=W104,"△",IF(U104&gt;W104,"○","●")))</f>
        <v/>
      </c>
      <c r="W105" s="156"/>
      <c r="X105" s="146"/>
      <c r="Y105" s="157"/>
      <c r="Z105" s="148"/>
      <c r="AA105" s="141"/>
      <c r="AB105" s="142" t="str">
        <f>IF(AA104="","",IF(AA104=AC104,"△",IF(AA104&gt;AC104,"○","●")))</f>
        <v/>
      </c>
      <c r="AC105" s="144"/>
      <c r="AD105" s="145"/>
      <c r="AE105" s="142" t="str">
        <f>IF(AD104="","",IF(AD104=AF104,"△",IF(AD104&gt;AF104,"○","●")))</f>
        <v/>
      </c>
      <c r="AF105" s="144"/>
      <c r="AG105" s="141"/>
      <c r="AH105" s="142" t="str">
        <f>IF(AG104="","",IF(AG104=AI104,"△",IF(AG104&gt;AI104,"○","●")))</f>
        <v/>
      </c>
      <c r="AI105" s="144"/>
      <c r="AJ105" s="141"/>
      <c r="AK105" s="142" t="str">
        <f>IF(AJ104="","",IF(AJ104=AL104,"△",IF(AJ104&gt;AL104,"○","●")))</f>
        <v/>
      </c>
      <c r="AL105" s="144"/>
      <c r="AM105" s="146"/>
      <c r="AN105" s="147" t="str">
        <f>IF(AM104="","",IF(AM104=AO104,"△",IF(AM104&gt;AO104,"○","●")))</f>
        <v/>
      </c>
      <c r="AO105" s="148"/>
      <c r="AP105" s="146"/>
      <c r="AQ105" s="147" t="str">
        <f>IF(AP104="","",IF(AP104=AR104,"△",IF(AP104&gt;AR104,"○","●")))</f>
        <v/>
      </c>
      <c r="AR105" s="148"/>
      <c r="AS105" s="146"/>
      <c r="AT105" s="147" t="str">
        <f>IF(AS104="","",IF(AS104=AU104,"△",IF(AS104&gt;AU104,"○","●")))</f>
        <v/>
      </c>
      <c r="AU105" s="148"/>
      <c r="AV105" s="876"/>
      <c r="AW105" s="832"/>
      <c r="AX105" s="834"/>
      <c r="AY105" s="834"/>
      <c r="AZ105" s="834"/>
      <c r="BA105" s="834"/>
      <c r="BB105" s="834"/>
      <c r="BC105" s="837"/>
      <c r="BE105" s="839"/>
      <c r="BF105" s="841"/>
      <c r="BG105" s="841"/>
      <c r="BI105" s="854"/>
    </row>
    <row r="106" spans="1:64" ht="15" customHeight="1">
      <c r="A106" s="90" t="s">
        <v>76</v>
      </c>
      <c r="B106" s="873" t="s">
        <v>330</v>
      </c>
      <c r="C106" s="149" t="str">
        <f>IF(AC90="","",AC90)</f>
        <v/>
      </c>
      <c r="D106" s="150" t="s">
        <v>67</v>
      </c>
      <c r="E106" s="151" t="str">
        <f>IF(AA90="","",AA90)</f>
        <v/>
      </c>
      <c r="F106" s="149" t="str">
        <f>IF(AC92="","",AC92)</f>
        <v/>
      </c>
      <c r="G106" s="150" t="s">
        <v>67</v>
      </c>
      <c r="H106" s="151" t="str">
        <f>IF(AA92="","",AA92)</f>
        <v/>
      </c>
      <c r="I106" s="149" t="str">
        <f>IF(AC94="","",AC94)</f>
        <v/>
      </c>
      <c r="J106" s="150" t="s">
        <v>67</v>
      </c>
      <c r="K106" s="151" t="str">
        <f>IF(AA94="","",AA94)</f>
        <v/>
      </c>
      <c r="L106" s="149" t="str">
        <f>IF(AC96="","",AC96)</f>
        <v/>
      </c>
      <c r="M106" s="150" t="s">
        <v>67</v>
      </c>
      <c r="N106" s="151" t="str">
        <f>IF(AA96="","",AA96)</f>
        <v/>
      </c>
      <c r="O106" s="149" t="str">
        <f>IF(AC98="","",AC98)</f>
        <v/>
      </c>
      <c r="P106" s="150" t="s">
        <v>67</v>
      </c>
      <c r="Q106" s="151" t="str">
        <f>IF(AA98="","",AA98)</f>
        <v/>
      </c>
      <c r="R106" s="149" t="str">
        <f>IF(AC100="","",AC100)</f>
        <v/>
      </c>
      <c r="S106" s="150" t="s">
        <v>67</v>
      </c>
      <c r="T106" s="151" t="str">
        <f>IF(AA100="","",AA100)</f>
        <v/>
      </c>
      <c r="U106" s="149" t="str">
        <f>IF(AC102="","",AC102)</f>
        <v/>
      </c>
      <c r="V106" s="150" t="s">
        <v>67</v>
      </c>
      <c r="W106" s="151" t="str">
        <f>IF(AA102="","",AA102)</f>
        <v/>
      </c>
      <c r="X106" s="149" t="str">
        <f>IF(AC104="","",AC104)</f>
        <v/>
      </c>
      <c r="Y106" s="150" t="s">
        <v>67</v>
      </c>
      <c r="Z106" s="151" t="str">
        <f>IF(AA104="","",AA104)</f>
        <v/>
      </c>
      <c r="AA106" s="136"/>
      <c r="AB106" s="152"/>
      <c r="AC106" s="153"/>
      <c r="AD106" s="133"/>
      <c r="AE106" s="131"/>
      <c r="AF106" s="134"/>
      <c r="AG106" s="133"/>
      <c r="AH106" s="131"/>
      <c r="AI106" s="134"/>
      <c r="AJ106" s="133"/>
      <c r="AK106" s="131"/>
      <c r="AL106" s="134"/>
      <c r="AM106" s="136"/>
      <c r="AN106" s="137" t="s">
        <v>68</v>
      </c>
      <c r="AO106" s="153"/>
      <c r="AP106" s="136"/>
      <c r="AQ106" s="137" t="s">
        <v>68</v>
      </c>
      <c r="AR106" s="153"/>
      <c r="AS106" s="136"/>
      <c r="AT106" s="137" t="s">
        <v>68</v>
      </c>
      <c r="AU106" s="153"/>
      <c r="AV106" s="875">
        <f>RANK(BG106,BG$90:BG$113)</f>
        <v>1</v>
      </c>
      <c r="AW106" s="831">
        <f>AY106*3+BA106</f>
        <v>0</v>
      </c>
      <c r="AX106" s="833">
        <f>BB106-BC106</f>
        <v>0</v>
      </c>
      <c r="AY106" s="835">
        <f>COUNTIF($D107:$AU107,"○")</f>
        <v>0</v>
      </c>
      <c r="AZ106" s="835">
        <f>COUNTIF($D107:$AU107,"●")</f>
        <v>0</v>
      </c>
      <c r="BA106" s="833">
        <f>COUNTIF($D107:AR107,"△")</f>
        <v>0</v>
      </c>
      <c r="BB106" s="833">
        <f>SUM(C106,F106,I106,L106,O106,R106,U106,X106,AA106,AD106,AG106,AJ106,AM106,AP106,AS106)</f>
        <v>0</v>
      </c>
      <c r="BC106" s="836">
        <f>SUM(E106,H106,K106,N106,Q106,T106,W106,Z106,AC106,AF106,AI106,AL106,AO106,AR106,AU106)</f>
        <v>0</v>
      </c>
      <c r="BE106" s="838">
        <f>0.5+AX106/1000</f>
        <v>0.5</v>
      </c>
      <c r="BF106" s="840">
        <f>BB106/100000</f>
        <v>0</v>
      </c>
      <c r="BG106" s="840">
        <f>SUM(AW106,BE106,BF106)</f>
        <v>0.5</v>
      </c>
      <c r="BI106" s="853">
        <f>SUM(AY106:BA107)</f>
        <v>0</v>
      </c>
      <c r="BJ106" s="91"/>
    </row>
    <row r="107" spans="1:64" ht="15" customHeight="1">
      <c r="B107" s="874"/>
      <c r="C107" s="155"/>
      <c r="D107" s="155" t="str">
        <f>IF(C106="","",IF(C106=E106,"△",IF(C106&gt;E106,"○","●")))</f>
        <v/>
      </c>
      <c r="E107" s="156"/>
      <c r="F107" s="155"/>
      <c r="G107" s="155" t="str">
        <f>IF(F106="","",IF(F106=H106,"△",IF(F106&gt;H106,"○","●")))</f>
        <v/>
      </c>
      <c r="H107" s="156"/>
      <c r="I107" s="155"/>
      <c r="J107" s="155" t="str">
        <f>IF(I106="","",IF(I106=K106,"△",IF(I106&gt;K106,"○","●")))</f>
        <v/>
      </c>
      <c r="K107" s="156"/>
      <c r="L107" s="155"/>
      <c r="M107" s="155" t="str">
        <f>IF(L106="","",IF(L106=N106,"△",IF(L106&gt;N106,"○","●")))</f>
        <v/>
      </c>
      <c r="N107" s="156"/>
      <c r="O107" s="155"/>
      <c r="P107" s="155" t="str">
        <f>IF(O106="","",IF(O106=Q106,"△",IF(O106&gt;Q106,"○","●")))</f>
        <v/>
      </c>
      <c r="Q107" s="156"/>
      <c r="R107" s="155"/>
      <c r="S107" s="155" t="str">
        <f>IF(R106="","",IF(R106=T106,"△",IF(R106&gt;T106,"○","●")))</f>
        <v/>
      </c>
      <c r="T107" s="156"/>
      <c r="U107" s="155"/>
      <c r="V107" s="155" t="str">
        <f>IF(U106="","",IF(U106=W106,"△",IF(U106&gt;W106,"○","●")))</f>
        <v/>
      </c>
      <c r="W107" s="156"/>
      <c r="X107" s="155"/>
      <c r="Y107" s="155" t="str">
        <f>IF(X106="","",IF(X106=Z106,"△",IF(X106&gt;Z106,"○","●")))</f>
        <v/>
      </c>
      <c r="Z107" s="156"/>
      <c r="AA107" s="146"/>
      <c r="AB107" s="157"/>
      <c r="AC107" s="148"/>
      <c r="AD107" s="141"/>
      <c r="AE107" s="142" t="str">
        <f>IF(AD106="","",IF(AD106=AF106,"△",IF(AD106&gt;AF106,"○","●")))</f>
        <v/>
      </c>
      <c r="AF107" s="144"/>
      <c r="AG107" s="141"/>
      <c r="AH107" s="142" t="str">
        <f>IF(AG106="","",IF(AG106=AI106,"△",IF(AG106&gt;AI106,"○","●")))</f>
        <v/>
      </c>
      <c r="AI107" s="144"/>
      <c r="AJ107" s="141"/>
      <c r="AK107" s="142" t="str">
        <f>IF(AJ106="","",IF(AJ106=AL106,"△",IF(AJ106&gt;AL106,"○","●")))</f>
        <v/>
      </c>
      <c r="AL107" s="144"/>
      <c r="AM107" s="146"/>
      <c r="AN107" s="147" t="str">
        <f>IF(AM106="","",IF(AM106=AO106,"△",IF(AM106&gt;AO106,"○","●")))</f>
        <v/>
      </c>
      <c r="AO107" s="148"/>
      <c r="AP107" s="146"/>
      <c r="AQ107" s="147" t="str">
        <f>IF(AP106="","",IF(AP106=AR106,"△",IF(AP106&gt;AR106,"○","●")))</f>
        <v/>
      </c>
      <c r="AR107" s="148"/>
      <c r="AS107" s="146"/>
      <c r="AT107" s="147" t="str">
        <f>IF(AS106="","",IF(AS106=AU106,"△",IF(AS106&gt;AU106,"○","●")))</f>
        <v/>
      </c>
      <c r="AU107" s="148"/>
      <c r="AV107" s="876"/>
      <c r="AW107" s="832"/>
      <c r="AX107" s="834"/>
      <c r="AY107" s="834"/>
      <c r="AZ107" s="834"/>
      <c r="BA107" s="834"/>
      <c r="BB107" s="834"/>
      <c r="BC107" s="837"/>
      <c r="BE107" s="839"/>
      <c r="BF107" s="841"/>
      <c r="BG107" s="841"/>
      <c r="BI107" s="854"/>
      <c r="BJ107" s="91"/>
    </row>
    <row r="108" spans="1:64" ht="15" customHeight="1">
      <c r="A108" s="90" t="s">
        <v>77</v>
      </c>
      <c r="B108" s="873" t="s">
        <v>157</v>
      </c>
      <c r="C108" s="163" t="str">
        <f>IF(AF90="","",AF90)</f>
        <v/>
      </c>
      <c r="D108" s="164" t="s">
        <v>67</v>
      </c>
      <c r="E108" s="165" t="str">
        <f>IF(AD90="","",AD90)</f>
        <v/>
      </c>
      <c r="F108" s="163" t="str">
        <f>IF(AF92="","",AF92)</f>
        <v/>
      </c>
      <c r="G108" s="164" t="s">
        <v>67</v>
      </c>
      <c r="H108" s="165" t="str">
        <f>IF(AD92="","",AD92)</f>
        <v/>
      </c>
      <c r="I108" s="163" t="str">
        <f>IF(AF94="","",AF94)</f>
        <v/>
      </c>
      <c r="J108" s="164" t="s">
        <v>67</v>
      </c>
      <c r="K108" s="165" t="str">
        <f>IF(AD94="","",AD94)</f>
        <v/>
      </c>
      <c r="L108" s="163" t="str">
        <f>IF(AF96="","",AF96)</f>
        <v/>
      </c>
      <c r="M108" s="164" t="s">
        <v>67</v>
      </c>
      <c r="N108" s="165" t="str">
        <f>IF(AD96="","",AD96)</f>
        <v/>
      </c>
      <c r="O108" s="163" t="str">
        <f>IF(AF98="","",AF98)</f>
        <v/>
      </c>
      <c r="P108" s="164" t="s">
        <v>67</v>
      </c>
      <c r="Q108" s="165" t="str">
        <f>IF(AD98="","",AD98)</f>
        <v/>
      </c>
      <c r="R108" s="163" t="str">
        <f>IF(AF100="","",AF100)</f>
        <v/>
      </c>
      <c r="S108" s="164" t="s">
        <v>67</v>
      </c>
      <c r="T108" s="165" t="str">
        <f>IF(AD100="","",AD100)</f>
        <v/>
      </c>
      <c r="U108" s="163" t="str">
        <f>IF(AF102="","",AF102)</f>
        <v/>
      </c>
      <c r="V108" s="164" t="s">
        <v>67</v>
      </c>
      <c r="W108" s="165" t="str">
        <f>IF(AD102="","",AD102)</f>
        <v/>
      </c>
      <c r="X108" s="163" t="str">
        <f>IF(AF104="","",AF104)</f>
        <v/>
      </c>
      <c r="Y108" s="164" t="s">
        <v>67</v>
      </c>
      <c r="Z108" s="165" t="str">
        <f>IF(AD104="","",AD104)</f>
        <v/>
      </c>
      <c r="AA108" s="163" t="str">
        <f>IF(AF106="","",AF106)</f>
        <v/>
      </c>
      <c r="AB108" s="164" t="s">
        <v>67</v>
      </c>
      <c r="AC108" s="165" t="str">
        <f>IF(AD106="","",AD106)</f>
        <v/>
      </c>
      <c r="AD108" s="166"/>
      <c r="AE108" s="167"/>
      <c r="AF108" s="168"/>
      <c r="AG108" s="133"/>
      <c r="AH108" s="169"/>
      <c r="AI108" s="134"/>
      <c r="AJ108" s="133"/>
      <c r="AK108" s="169"/>
      <c r="AL108" s="134"/>
      <c r="AM108" s="136"/>
      <c r="AN108" s="191" t="s">
        <v>68</v>
      </c>
      <c r="AO108" s="153"/>
      <c r="AP108" s="136"/>
      <c r="AQ108" s="191" t="s">
        <v>68</v>
      </c>
      <c r="AR108" s="153"/>
      <c r="AS108" s="136"/>
      <c r="AT108" s="191" t="s">
        <v>68</v>
      </c>
      <c r="AU108" s="153"/>
      <c r="AV108" s="875">
        <f>RANK(BG108,BG$90:BG$113)</f>
        <v>1</v>
      </c>
      <c r="AW108" s="831">
        <f>AY108*3+BA108</f>
        <v>0</v>
      </c>
      <c r="AX108" s="833">
        <f>BB108-BC108</f>
        <v>0</v>
      </c>
      <c r="AY108" s="833">
        <f>COUNTIF($D109:$AU109,"○")</f>
        <v>0</v>
      </c>
      <c r="AZ108" s="833">
        <f>COUNTIF($D109:$AU109,"●")</f>
        <v>0</v>
      </c>
      <c r="BA108" s="833">
        <f>COUNTIF($D109:AR109,"△")</f>
        <v>0</v>
      </c>
      <c r="BB108" s="833">
        <f>SUM(C108,F108,I108,L108,O108,R108,U108,X108,AA108,AD108,AG108,AJ108,AM108,AP108,AS108)</f>
        <v>0</v>
      </c>
      <c r="BC108" s="836">
        <f>SUM(E108,H108,K108,N108,Q108,T108,W108,Z108,AC108,AF108,AI108,AL108,AO108,AR108,AU108)</f>
        <v>0</v>
      </c>
      <c r="BE108" s="838">
        <f>0.5+AX108/1000</f>
        <v>0.5</v>
      </c>
      <c r="BF108" s="840">
        <f>BB108/100000</f>
        <v>0</v>
      </c>
      <c r="BG108" s="840">
        <f>SUM(AW108,BE108,BF108)</f>
        <v>0.5</v>
      </c>
      <c r="BI108" s="853">
        <f>SUM(AY108:BA109)</f>
        <v>0</v>
      </c>
      <c r="BL108" s="194"/>
    </row>
    <row r="109" spans="1:64" ht="15" customHeight="1">
      <c r="B109" s="874"/>
      <c r="C109" s="155"/>
      <c r="D109" s="155" t="str">
        <f>IF(C108="","",IF(C108=E108,"△",IF(C108&gt;E108,"○","●")))</f>
        <v/>
      </c>
      <c r="E109" s="156"/>
      <c r="F109" s="155"/>
      <c r="G109" s="155" t="str">
        <f>IF(F108="","",IF(F108=H108,"△",IF(F108&gt;H108,"○","●")))</f>
        <v/>
      </c>
      <c r="H109" s="156"/>
      <c r="I109" s="155"/>
      <c r="J109" s="155" t="str">
        <f>IF(I108="","",IF(I108=K108,"△",IF(I108&gt;K108,"○","●")))</f>
        <v/>
      </c>
      <c r="K109" s="156"/>
      <c r="L109" s="155"/>
      <c r="M109" s="155" t="str">
        <f>IF(L108="","",IF(L108=N108,"△",IF(L108&gt;N108,"○","●")))</f>
        <v/>
      </c>
      <c r="N109" s="156"/>
      <c r="O109" s="155"/>
      <c r="P109" s="155" t="str">
        <f>IF(O108="","",IF(O108=Q108,"△",IF(O108&gt;Q108,"○","●")))</f>
        <v/>
      </c>
      <c r="Q109" s="156"/>
      <c r="R109" s="155"/>
      <c r="S109" s="155" t="str">
        <f>IF(R108="","",IF(R108=T108,"△",IF(R108&gt;T108,"○","●")))</f>
        <v/>
      </c>
      <c r="T109" s="156"/>
      <c r="U109" s="155"/>
      <c r="V109" s="155" t="str">
        <f>IF(U108="","",IF(U108=W108,"△",IF(U108&gt;W108,"○","●")))</f>
        <v/>
      </c>
      <c r="W109" s="156"/>
      <c r="X109" s="155"/>
      <c r="Y109" s="155" t="str">
        <f>IF(X108="","",IF(X108=Z108,"△",IF(X108&gt;Z108,"○","●")))</f>
        <v/>
      </c>
      <c r="Z109" s="156"/>
      <c r="AA109" s="155"/>
      <c r="AB109" s="155" t="str">
        <f>IF(AA108="","",IF(AA108=AC108,"△",IF(AA108&gt;AC108,"○","●")))</f>
        <v/>
      </c>
      <c r="AC109" s="156"/>
      <c r="AD109" s="139"/>
      <c r="AE109" s="139"/>
      <c r="AF109" s="140"/>
      <c r="AG109" s="141"/>
      <c r="AH109" s="142" t="str">
        <f>IF(AG108="","",IF(AG108=AI108,"△",IF(AG108&gt;AI108,"○","●")))</f>
        <v/>
      </c>
      <c r="AI109" s="144"/>
      <c r="AJ109" s="141"/>
      <c r="AK109" s="142" t="str">
        <f>IF(AJ108="","",IF(AJ108=AL108,"△",IF(AJ108&gt;AL108,"○","●")))</f>
        <v/>
      </c>
      <c r="AL109" s="144"/>
      <c r="AM109" s="146"/>
      <c r="AN109" s="147" t="str">
        <f>IF(AM108="","",IF(AM108=AO108,"△",IF(AM108&gt;AO108,"○","●")))</f>
        <v/>
      </c>
      <c r="AO109" s="148"/>
      <c r="AP109" s="146"/>
      <c r="AQ109" s="147" t="str">
        <f>IF(AP108="","",IF(AP108=AR108,"△",IF(AP108&gt;AR108,"○","●")))</f>
        <v/>
      </c>
      <c r="AR109" s="148"/>
      <c r="AS109" s="146"/>
      <c r="AT109" s="147" t="str">
        <f>IF(AS108="","",IF(AS108=AU108,"△",IF(AS108&gt;AU108,"○","●")))</f>
        <v/>
      </c>
      <c r="AU109" s="148"/>
      <c r="AV109" s="876"/>
      <c r="AW109" s="832"/>
      <c r="AX109" s="834"/>
      <c r="AY109" s="834"/>
      <c r="AZ109" s="834"/>
      <c r="BA109" s="834"/>
      <c r="BB109" s="834"/>
      <c r="BC109" s="837"/>
      <c r="BE109" s="839"/>
      <c r="BF109" s="841"/>
      <c r="BG109" s="841"/>
      <c r="BI109" s="854"/>
    </row>
    <row r="110" spans="1:64" ht="15" customHeight="1">
      <c r="A110" s="90" t="s">
        <v>78</v>
      </c>
      <c r="B110" s="873" t="s">
        <v>300</v>
      </c>
      <c r="C110" s="149" t="str">
        <f>IF(AI90="","",AI90)</f>
        <v/>
      </c>
      <c r="D110" s="150" t="s">
        <v>68</v>
      </c>
      <c r="E110" s="151" t="str">
        <f>IF(AG90="","",AG90)</f>
        <v/>
      </c>
      <c r="F110" s="149" t="str">
        <f>IF(AI92="","",AI92)</f>
        <v/>
      </c>
      <c r="G110" s="150" t="s">
        <v>68</v>
      </c>
      <c r="H110" s="151" t="str">
        <f>IF(AG92="","",AG92)</f>
        <v/>
      </c>
      <c r="I110" s="149" t="str">
        <f>IF(AI94="","",AI94)</f>
        <v/>
      </c>
      <c r="J110" s="150" t="s">
        <v>68</v>
      </c>
      <c r="K110" s="151" t="str">
        <f>IF(AG94="","",AG94)</f>
        <v/>
      </c>
      <c r="L110" s="149" t="str">
        <f>IF(AI96="","",AI96)</f>
        <v/>
      </c>
      <c r="M110" s="150" t="s">
        <v>68</v>
      </c>
      <c r="N110" s="151" t="str">
        <f>IF(AG96="","",AG96)</f>
        <v/>
      </c>
      <c r="O110" s="149" t="str">
        <f>IF(AI98="","",AI98)</f>
        <v/>
      </c>
      <c r="P110" s="150" t="s">
        <v>68</v>
      </c>
      <c r="Q110" s="151" t="str">
        <f>IF(AG98="","",AG98)</f>
        <v/>
      </c>
      <c r="R110" s="149" t="str">
        <f>IF(AI100="","",AI100)</f>
        <v/>
      </c>
      <c r="S110" s="150" t="s">
        <v>68</v>
      </c>
      <c r="T110" s="151" t="str">
        <f>IF(AG100="","",AG100)</f>
        <v/>
      </c>
      <c r="U110" s="149" t="str">
        <f>IF(AI102="","",AI102)</f>
        <v/>
      </c>
      <c r="V110" s="150" t="s">
        <v>68</v>
      </c>
      <c r="W110" s="151" t="str">
        <f>IF(AG102="","",AG102)</f>
        <v/>
      </c>
      <c r="X110" s="149" t="str">
        <f>IF(AI104="","",AI104)</f>
        <v/>
      </c>
      <c r="Y110" s="150" t="s">
        <v>68</v>
      </c>
      <c r="Z110" s="151" t="str">
        <f>IF(AG104="","",AG104)</f>
        <v/>
      </c>
      <c r="AA110" s="149" t="str">
        <f>IF(AI106="","",AI106)</f>
        <v/>
      </c>
      <c r="AB110" s="150" t="s">
        <v>68</v>
      </c>
      <c r="AC110" s="151" t="str">
        <f>IF(AG106="","",AG106)</f>
        <v/>
      </c>
      <c r="AD110" s="149" t="str">
        <f>IF(AI108="","",AI108)</f>
        <v/>
      </c>
      <c r="AE110" s="150" t="s">
        <v>68</v>
      </c>
      <c r="AF110" s="151" t="str">
        <f>IF(AG108="","",AG108)</f>
        <v/>
      </c>
      <c r="AG110" s="166"/>
      <c r="AH110" s="167"/>
      <c r="AI110" s="168"/>
      <c r="AJ110" s="130"/>
      <c r="AK110" s="131"/>
      <c r="AL110" s="135"/>
      <c r="AM110" s="170"/>
      <c r="AN110" s="137" t="s">
        <v>68</v>
      </c>
      <c r="AO110" s="171"/>
      <c r="AP110" s="170"/>
      <c r="AQ110" s="137" t="s">
        <v>68</v>
      </c>
      <c r="AR110" s="171"/>
      <c r="AS110" s="170"/>
      <c r="AT110" s="137" t="s">
        <v>68</v>
      </c>
      <c r="AU110" s="171"/>
      <c r="AV110" s="875">
        <f>RANK(BG110,BG$90:BG$113)</f>
        <v>1</v>
      </c>
      <c r="AW110" s="831">
        <f>AY110*3+BA110</f>
        <v>0</v>
      </c>
      <c r="AX110" s="833">
        <f>BB110-BC110</f>
        <v>0</v>
      </c>
      <c r="AY110" s="833">
        <f>COUNTIF($D111:$AU111,"○")</f>
        <v>0</v>
      </c>
      <c r="AZ110" s="833">
        <f>COUNTIF($D111:$AU111,"●")</f>
        <v>0</v>
      </c>
      <c r="BA110" s="833">
        <f>COUNTIF($D111:AR111,"△")</f>
        <v>0</v>
      </c>
      <c r="BB110" s="833">
        <f>SUM(C110,F110,I110,L110,O110,R110,U110,X110,AA110,AD110,AG110,AJ110,AM110,AP110,AS110)</f>
        <v>0</v>
      </c>
      <c r="BC110" s="836">
        <f>SUM(E110,H110,K110,N110,Q110,T110,W110,Z110,AC110,AF110,AI110,AL110,AO110,AR110,AU110)</f>
        <v>0</v>
      </c>
      <c r="BE110" s="838">
        <f>0.5+AX110/1000</f>
        <v>0.5</v>
      </c>
      <c r="BF110" s="840">
        <f>BB110/100000</f>
        <v>0</v>
      </c>
      <c r="BG110" s="840">
        <f>SUM(AW110,BE110,BF110)</f>
        <v>0.5</v>
      </c>
      <c r="BI110" s="853">
        <f>SUM(AY110:BA111)</f>
        <v>0</v>
      </c>
    </row>
    <row r="111" spans="1:64" ht="15" customHeight="1">
      <c r="B111" s="874"/>
      <c r="C111" s="155"/>
      <c r="D111" s="155" t="str">
        <f>IF(C110="","",IF(C110=E110,"△",IF(C110&gt;E110,"○","●")))</f>
        <v/>
      </c>
      <c r="E111" s="156"/>
      <c r="F111" s="155"/>
      <c r="G111" s="155" t="str">
        <f>IF(F110="","",IF(F110=H110,"△",IF(F110&gt;H110,"○","●")))</f>
        <v/>
      </c>
      <c r="H111" s="156"/>
      <c r="I111" s="155"/>
      <c r="J111" s="155" t="str">
        <f>IF(I110="","",IF(I110=K110,"△",IF(I110&gt;K110,"○","●")))</f>
        <v/>
      </c>
      <c r="K111" s="156"/>
      <c r="L111" s="155"/>
      <c r="M111" s="155" t="str">
        <f>IF(L110="","",IF(L110=N110,"△",IF(L110&gt;N110,"○","●")))</f>
        <v/>
      </c>
      <c r="N111" s="156"/>
      <c r="O111" s="155"/>
      <c r="P111" s="155" t="str">
        <f>IF(O110="","",IF(O110=Q110,"△",IF(O110&gt;Q110,"○","●")))</f>
        <v/>
      </c>
      <c r="Q111" s="156"/>
      <c r="R111" s="155"/>
      <c r="S111" s="155" t="str">
        <f>IF(R110="","",IF(R110=T110,"△",IF(R110&gt;T110,"○","●")))</f>
        <v/>
      </c>
      <c r="T111" s="156"/>
      <c r="U111" s="155"/>
      <c r="V111" s="155" t="str">
        <f>IF(U110="","",IF(U110=W110,"△",IF(U110&gt;W110,"○","●")))</f>
        <v/>
      </c>
      <c r="W111" s="156"/>
      <c r="X111" s="155"/>
      <c r="Y111" s="155" t="str">
        <f>IF(X110="","",IF(X110=Z110,"△",IF(X110&gt;Z110,"○","●")))</f>
        <v/>
      </c>
      <c r="Z111" s="156"/>
      <c r="AA111" s="155"/>
      <c r="AB111" s="155" t="str">
        <f>IF(AA110="","",IF(AA110=AC110,"△",IF(AA110&gt;AC110,"○","●")))</f>
        <v/>
      </c>
      <c r="AC111" s="156"/>
      <c r="AD111" s="155"/>
      <c r="AE111" s="155" t="str">
        <f>IF(AD110="","",IF(AD110=AF110,"△",IF(AD110&gt;AF110,"○","●")))</f>
        <v/>
      </c>
      <c r="AF111" s="156"/>
      <c r="AG111" s="139"/>
      <c r="AH111" s="139"/>
      <c r="AI111" s="140"/>
      <c r="AJ111" s="141"/>
      <c r="AK111" s="142" t="str">
        <f>IF(AJ110="","",IF(AJ110=AL110,"△",IF(AJ110&gt;AL110,"○","●")))</f>
        <v/>
      </c>
      <c r="AL111" s="144"/>
      <c r="AM111" s="146"/>
      <c r="AN111" s="147" t="str">
        <f>IF(AM110="","",IF(AM110=AO110,"△",IF(AM110&gt;AO110,"○","●")))</f>
        <v/>
      </c>
      <c r="AO111" s="148"/>
      <c r="AP111" s="146"/>
      <c r="AQ111" s="147" t="str">
        <f>IF(AP110="","",IF(AP110=AR110,"△",IF(AP110&gt;AR110,"○","●")))</f>
        <v/>
      </c>
      <c r="AR111" s="148"/>
      <c r="AS111" s="146"/>
      <c r="AT111" s="147" t="str">
        <f>IF(AS110="","",IF(AS110=AU110,"△",IF(AS110&gt;AU110,"○","●")))</f>
        <v/>
      </c>
      <c r="AU111" s="148"/>
      <c r="AV111" s="876"/>
      <c r="AW111" s="832"/>
      <c r="AX111" s="834"/>
      <c r="AY111" s="834"/>
      <c r="AZ111" s="834"/>
      <c r="BA111" s="834"/>
      <c r="BB111" s="834"/>
      <c r="BC111" s="837"/>
      <c r="BE111" s="839"/>
      <c r="BF111" s="841"/>
      <c r="BG111" s="841"/>
      <c r="BI111" s="854"/>
    </row>
    <row r="112" spans="1:64" ht="15" customHeight="1">
      <c r="A112" s="90" t="s">
        <v>79</v>
      </c>
      <c r="B112" s="873" t="s">
        <v>198</v>
      </c>
      <c r="C112" s="163" t="str">
        <f>IF(AL90="","",AL90)</f>
        <v/>
      </c>
      <c r="D112" s="164" t="s">
        <v>68</v>
      </c>
      <c r="E112" s="165" t="str">
        <f>IF(AJ90="","",AJ90)</f>
        <v/>
      </c>
      <c r="F112" s="163" t="str">
        <f>IF(AL92="","",AL92)</f>
        <v/>
      </c>
      <c r="G112" s="164" t="s">
        <v>68</v>
      </c>
      <c r="H112" s="165" t="str">
        <f>IF(AJ92="","",AJ92)</f>
        <v/>
      </c>
      <c r="I112" s="163" t="str">
        <f>IF(AL94="","",AL94)</f>
        <v/>
      </c>
      <c r="J112" s="164" t="s">
        <v>68</v>
      </c>
      <c r="K112" s="165" t="str">
        <f>IF(AJ94="","",AJ94)</f>
        <v/>
      </c>
      <c r="L112" s="163" t="str">
        <f>IF(AL96="","",AL96)</f>
        <v/>
      </c>
      <c r="M112" s="164" t="s">
        <v>68</v>
      </c>
      <c r="N112" s="165" t="str">
        <f>IF(AJ96="","",AJ96)</f>
        <v/>
      </c>
      <c r="O112" s="163" t="str">
        <f>IF(AL98="","",AL98)</f>
        <v/>
      </c>
      <c r="P112" s="164" t="s">
        <v>68</v>
      </c>
      <c r="Q112" s="165" t="str">
        <f>IF(AJ98="","",AJ98)</f>
        <v/>
      </c>
      <c r="R112" s="163" t="str">
        <f>IF(AL100="","",AL100)</f>
        <v/>
      </c>
      <c r="S112" s="164" t="s">
        <v>68</v>
      </c>
      <c r="T112" s="165" t="str">
        <f>IF(AJ100="","",AJ100)</f>
        <v/>
      </c>
      <c r="U112" s="163" t="str">
        <f>IF(AL102="","",AL102)</f>
        <v/>
      </c>
      <c r="V112" s="164" t="s">
        <v>68</v>
      </c>
      <c r="W112" s="165" t="str">
        <f>IF(AJ102="","",AJ102)</f>
        <v/>
      </c>
      <c r="X112" s="163" t="str">
        <f>IF(AL104="","",AL104)</f>
        <v/>
      </c>
      <c r="Y112" s="164" t="s">
        <v>68</v>
      </c>
      <c r="Z112" s="165" t="str">
        <f>IF(AJ104="","",AJ104)</f>
        <v/>
      </c>
      <c r="AA112" s="264" t="str">
        <f>IF(AL106="","",AL106)</f>
        <v/>
      </c>
      <c r="AB112" s="265" t="s">
        <v>68</v>
      </c>
      <c r="AC112" s="266" t="str">
        <f>IF(AJ106="","",AJ106)</f>
        <v/>
      </c>
      <c r="AD112" s="163" t="str">
        <f>IF(AL108="","",AL108)</f>
        <v/>
      </c>
      <c r="AE112" s="164" t="s">
        <v>68</v>
      </c>
      <c r="AF112" s="165" t="str">
        <f>IF(AJ108="","",AJ108)</f>
        <v/>
      </c>
      <c r="AG112" s="163" t="str">
        <f>IF(AL110="","",AL110)</f>
        <v/>
      </c>
      <c r="AH112" s="164" t="s">
        <v>68</v>
      </c>
      <c r="AI112" s="165" t="str">
        <f>IF(AJ110="","",AJ110)</f>
        <v/>
      </c>
      <c r="AJ112" s="166"/>
      <c r="AK112" s="167"/>
      <c r="AL112" s="168"/>
      <c r="AM112" s="136"/>
      <c r="AN112" s="191" t="s">
        <v>68</v>
      </c>
      <c r="AO112" s="153"/>
      <c r="AP112" s="136"/>
      <c r="AQ112" s="191" t="s">
        <v>68</v>
      </c>
      <c r="AR112" s="153"/>
      <c r="AS112" s="136"/>
      <c r="AT112" s="191" t="s">
        <v>68</v>
      </c>
      <c r="AU112" s="153"/>
      <c r="AV112" s="883">
        <f>RANK(BG112,BG$90:BG$113)</f>
        <v>1</v>
      </c>
      <c r="AW112" s="831">
        <f>AY112*3+BA112</f>
        <v>0</v>
      </c>
      <c r="AX112" s="833">
        <f>BB112-BC112</f>
        <v>0</v>
      </c>
      <c r="AY112" s="833">
        <f>COUNTIF($D113:$AU113,"○")</f>
        <v>0</v>
      </c>
      <c r="AZ112" s="833">
        <f>COUNTIF($D113:$AU113,"●")</f>
        <v>0</v>
      </c>
      <c r="BA112" s="833">
        <f>COUNTIF($D113:AR113,"△")</f>
        <v>0</v>
      </c>
      <c r="BB112" s="833">
        <f>SUM(C112,F112,I112,L112,O112,R112,U112,X112,AA112,AD112,AG112,AJ112,AM112,AP112,AS112)</f>
        <v>0</v>
      </c>
      <c r="BC112" s="836">
        <f>SUM(E112,H112,K112,N112,Q112,T112,W112,Z112,AC112,AF112,AI112,AL112,AO112,AR112,AU112)</f>
        <v>0</v>
      </c>
      <c r="BE112" s="838">
        <f>0.5+AX112/1000</f>
        <v>0.5</v>
      </c>
      <c r="BF112" s="840">
        <f>BB112/100000</f>
        <v>0</v>
      </c>
      <c r="BG112" s="840">
        <f>SUM(AW112,BE112,BF112)</f>
        <v>0.5</v>
      </c>
      <c r="BI112" s="853">
        <f>SUM(AY112:BA113)</f>
        <v>0</v>
      </c>
    </row>
    <row r="113" spans="1:62" ht="15" customHeight="1" thickBot="1">
      <c r="B113" s="887"/>
      <c r="C113" s="172"/>
      <c r="D113" s="172" t="str">
        <f>IF(C112="","",IF(C112=E112,"△",IF(C112&gt;E112,"○","●")))</f>
        <v/>
      </c>
      <c r="E113" s="173"/>
      <c r="F113" s="172"/>
      <c r="G113" s="172" t="str">
        <f>IF(F112="","",IF(F112=H112,"△",IF(F112&gt;H112,"○","●")))</f>
        <v/>
      </c>
      <c r="H113" s="173"/>
      <c r="I113" s="172"/>
      <c r="J113" s="172" t="str">
        <f>IF(I112="","",IF(I112=K112,"△",IF(I112&gt;K112,"○","●")))</f>
        <v/>
      </c>
      <c r="K113" s="173"/>
      <c r="L113" s="172"/>
      <c r="M113" s="172" t="str">
        <f>IF(L112="","",IF(L112=N112,"△",IF(L112&gt;N112,"○","●")))</f>
        <v/>
      </c>
      <c r="N113" s="173"/>
      <c r="O113" s="172"/>
      <c r="P113" s="172" t="str">
        <f>IF(O112="","",IF(O112=Q112,"△",IF(O112&gt;Q112,"○","●")))</f>
        <v/>
      </c>
      <c r="Q113" s="173"/>
      <c r="R113" s="172"/>
      <c r="S113" s="172" t="str">
        <f>IF(R112="","",IF(R112=T112,"△",IF(R112&gt;T112,"○","●")))</f>
        <v/>
      </c>
      <c r="T113" s="173"/>
      <c r="U113" s="172"/>
      <c r="V113" s="172" t="str">
        <f>IF(U112="","",IF(U112=W112,"△",IF(U112&gt;W112,"○","●")))</f>
        <v/>
      </c>
      <c r="W113" s="173"/>
      <c r="X113" s="172"/>
      <c r="Y113" s="172" t="str">
        <f>IF(X112="","",IF(X112=Z112,"△",IF(X112&gt;Z112,"○","●")))</f>
        <v/>
      </c>
      <c r="Z113" s="173"/>
      <c r="AA113" s="195"/>
      <c r="AB113" s="195" t="str">
        <f>IF(AA112="","",IF(AA112=AC112,"△",IF(AA112&gt;AC112,"○","●")))</f>
        <v/>
      </c>
      <c r="AC113" s="196"/>
      <c r="AD113" s="172"/>
      <c r="AE113" s="172" t="str">
        <f>IF(AD112="","",IF(AD112=AF112,"△",IF(AD112&gt;AF112,"○","●")))</f>
        <v/>
      </c>
      <c r="AF113" s="173"/>
      <c r="AG113" s="172"/>
      <c r="AH113" s="172" t="str">
        <f>IF(AG112="","",IF(AG112=AI112,"△",IF(AG112&gt;AI112,"○","●")))</f>
        <v/>
      </c>
      <c r="AI113" s="173"/>
      <c r="AJ113" s="174"/>
      <c r="AK113" s="175"/>
      <c r="AL113" s="176"/>
      <c r="AM113" s="177"/>
      <c r="AN113" s="178" t="str">
        <f>IF(AM112="","",IF(AM112=AO112,"△",IF(AM112&gt;AO112,"○","●")))</f>
        <v/>
      </c>
      <c r="AO113" s="179"/>
      <c r="AP113" s="177"/>
      <c r="AQ113" s="178" t="str">
        <f>IF(AP112="","",IF(AP112=AR112,"△",IF(AP112&gt;AR112,"○","●")))</f>
        <v/>
      </c>
      <c r="AR113" s="179"/>
      <c r="AS113" s="177"/>
      <c r="AT113" s="178" t="str">
        <f>IF(AS112="","",IF(AS112=AU112,"△",IF(AS112&gt;AU112,"○","●")))</f>
        <v/>
      </c>
      <c r="AU113" s="179"/>
      <c r="AV113" s="886"/>
      <c r="AW113" s="844"/>
      <c r="AX113" s="845"/>
      <c r="AY113" s="845"/>
      <c r="AZ113" s="845"/>
      <c r="BA113" s="845"/>
      <c r="BB113" s="845"/>
      <c r="BC113" s="846"/>
      <c r="BE113" s="839"/>
      <c r="BF113" s="841"/>
      <c r="BG113" s="841"/>
      <c r="BI113" s="854"/>
    </row>
    <row r="114" spans="1:62" ht="15" customHeight="1" thickTop="1">
      <c r="B114" s="180"/>
      <c r="C114" s="132"/>
      <c r="D114" s="132"/>
      <c r="E114" s="132"/>
      <c r="F114" s="132"/>
      <c r="G114" s="132"/>
      <c r="H114" s="132"/>
      <c r="I114" s="132"/>
      <c r="J114" s="132"/>
      <c r="K114" s="132"/>
      <c r="L114" s="132"/>
      <c r="M114" s="132"/>
      <c r="N114" s="132"/>
      <c r="O114" s="132"/>
      <c r="P114" s="132"/>
      <c r="Q114" s="132"/>
      <c r="R114" s="132"/>
      <c r="S114" s="132"/>
      <c r="T114" s="132"/>
      <c r="U114" s="132"/>
      <c r="V114" s="132"/>
      <c r="W114" s="132"/>
      <c r="X114" s="132"/>
      <c r="Y114" s="132"/>
      <c r="Z114" s="132"/>
      <c r="AA114" s="132"/>
      <c r="AB114" s="132"/>
      <c r="AC114" s="132"/>
      <c r="AD114" s="132"/>
      <c r="AE114" s="132"/>
      <c r="AF114" s="132"/>
      <c r="AG114" s="132"/>
      <c r="AH114" s="132"/>
      <c r="AI114" s="132"/>
      <c r="AJ114" s="132"/>
      <c r="AK114" s="132"/>
      <c r="AL114" s="132"/>
      <c r="AM114" s="132"/>
      <c r="AN114" s="132"/>
      <c r="AO114" s="132"/>
      <c r="AP114" s="132"/>
      <c r="AQ114" s="181"/>
      <c r="AR114" s="132"/>
      <c r="AS114" s="132"/>
      <c r="AT114" s="181"/>
      <c r="AU114" s="132"/>
      <c r="AV114" s="182"/>
      <c r="AW114" s="183"/>
      <c r="AX114" s="184">
        <f>SUM(AX90:AX113)</f>
        <v>0</v>
      </c>
      <c r="AY114" s="184">
        <f>SUM(AY90:AY113)</f>
        <v>0</v>
      </c>
      <c r="AZ114" s="184">
        <f>SUM(AZ90:AZ113)</f>
        <v>0</v>
      </c>
      <c r="BA114" s="184">
        <f>SUM(BA90:BA113)</f>
        <v>0</v>
      </c>
      <c r="BB114" s="184">
        <f>SUM(AY114:BA114)/2</f>
        <v>0</v>
      </c>
      <c r="BC114" s="184"/>
      <c r="BE114" s="185"/>
      <c r="BF114" s="186"/>
      <c r="BG114" s="186"/>
    </row>
    <row r="115" spans="1:62" ht="15" customHeight="1" thickBot="1">
      <c r="A115" s="103"/>
      <c r="B115" s="104" t="s">
        <v>217</v>
      </c>
      <c r="C115" s="105"/>
      <c r="D115" s="105"/>
      <c r="E115" s="105"/>
      <c r="F115" s="105"/>
      <c r="G115" s="106"/>
      <c r="H115" s="105"/>
      <c r="I115" s="106"/>
      <c r="J115" s="105"/>
      <c r="K115" s="105"/>
      <c r="L115" s="105"/>
      <c r="M115" s="105"/>
      <c r="N115" s="105"/>
      <c r="O115" s="105"/>
      <c r="P115" s="105"/>
      <c r="Q115" s="106"/>
      <c r="R115" s="105"/>
      <c r="S115" s="105"/>
      <c r="T115" s="105"/>
      <c r="U115" s="107"/>
      <c r="V115" s="860">
        <f>(BE115-1)*BE115/2</f>
        <v>66</v>
      </c>
      <c r="W115" s="860"/>
      <c r="X115" s="108" t="s">
        <v>54</v>
      </c>
      <c r="Y115" s="105"/>
      <c r="Z115" s="105"/>
      <c r="AA115" s="105"/>
      <c r="AB115" s="105"/>
      <c r="AC115" s="106"/>
      <c r="AD115" s="109"/>
      <c r="AE115" s="110"/>
      <c r="AF115" s="111"/>
      <c r="AG115" s="111"/>
      <c r="AH115" s="111"/>
      <c r="AI115" s="113"/>
      <c r="AJ115" s="111"/>
      <c r="AK115" s="111"/>
      <c r="AL115" s="113"/>
      <c r="AM115" s="111"/>
      <c r="AN115" s="111"/>
      <c r="AO115" s="113"/>
      <c r="AV115" s="114"/>
      <c r="AZ115" s="90"/>
      <c r="BA115" s="90"/>
      <c r="BE115" s="115">
        <v>12</v>
      </c>
      <c r="BF115" s="116" t="s">
        <v>55</v>
      </c>
      <c r="BI115" s="117"/>
    </row>
    <row r="116" spans="1:62" ht="15" customHeight="1" thickTop="1">
      <c r="B116" s="118"/>
      <c r="C116" s="861" t="str">
        <f>IF(B117="","",B117)</f>
        <v>大倉商50</v>
      </c>
      <c r="D116" s="862"/>
      <c r="E116" s="863"/>
      <c r="F116" s="861" t="str">
        <f>IF(B119="","",B119)</f>
        <v>習志野50</v>
      </c>
      <c r="G116" s="862"/>
      <c r="H116" s="863"/>
      <c r="I116" s="861" t="str">
        <f>IF(B121="","",B121)</f>
        <v>浜野シ50</v>
      </c>
      <c r="J116" s="862"/>
      <c r="K116" s="863"/>
      <c r="L116" s="861" t="str">
        <f>IF(B123="","",B123)</f>
        <v>55船橋</v>
      </c>
      <c r="M116" s="862"/>
      <c r="N116" s="863"/>
      <c r="O116" s="861" t="str">
        <f>IF(B125="","",B125)</f>
        <v>エスペ50</v>
      </c>
      <c r="P116" s="862"/>
      <c r="Q116" s="863"/>
      <c r="R116" s="861" t="str">
        <f>IF(B127="","",B127)</f>
        <v>55CE-B</v>
      </c>
      <c r="S116" s="862"/>
      <c r="T116" s="863"/>
      <c r="U116" s="867" t="str">
        <f>IF(B129="","",B129)</f>
        <v>55八千代</v>
      </c>
      <c r="V116" s="868"/>
      <c r="W116" s="869"/>
      <c r="X116" s="861" t="str">
        <f>IF(B131="","",B131)</f>
        <v>大木戸50</v>
      </c>
      <c r="Y116" s="862"/>
      <c r="Z116" s="863"/>
      <c r="AA116" s="861" t="str">
        <f>IF(B133="","",B133)</f>
        <v>佐倉シ50</v>
      </c>
      <c r="AB116" s="862"/>
      <c r="AC116" s="863"/>
      <c r="AD116" s="861" t="str">
        <f>IF(B135="","",B135)</f>
        <v>Lien50</v>
      </c>
      <c r="AE116" s="862"/>
      <c r="AF116" s="863"/>
      <c r="AG116" s="861" t="str">
        <f>IF(B137="","",B137)</f>
        <v>55千葉</v>
      </c>
      <c r="AH116" s="862"/>
      <c r="AI116" s="863"/>
      <c r="AJ116" s="861" t="str">
        <f>IF(B139="","",B139)</f>
        <v>緑町シ</v>
      </c>
      <c r="AK116" s="862"/>
      <c r="AL116" s="863"/>
      <c r="AM116" s="864"/>
      <c r="AN116" s="865"/>
      <c r="AO116" s="866"/>
      <c r="AP116" s="864"/>
      <c r="AQ116" s="865"/>
      <c r="AR116" s="866"/>
      <c r="AS116" s="864"/>
      <c r="AT116" s="865"/>
      <c r="AU116" s="866"/>
      <c r="AV116" s="119" t="s">
        <v>56</v>
      </c>
      <c r="AW116" s="120" t="s">
        <v>57</v>
      </c>
      <c r="AX116" s="121" t="s">
        <v>58</v>
      </c>
      <c r="AY116" s="122" t="s">
        <v>59</v>
      </c>
      <c r="AZ116" s="122" t="s">
        <v>60</v>
      </c>
      <c r="BA116" s="122" t="s">
        <v>61</v>
      </c>
      <c r="BB116" s="122" t="s">
        <v>62</v>
      </c>
      <c r="BC116" s="123" t="s">
        <v>63</v>
      </c>
      <c r="BE116" s="124" t="s">
        <v>64</v>
      </c>
      <c r="BF116" s="125" t="s">
        <v>62</v>
      </c>
      <c r="BG116" s="125" t="s">
        <v>65</v>
      </c>
    </row>
    <row r="117" spans="1:62" ht="15" customHeight="1">
      <c r="A117" s="90" t="s">
        <v>66</v>
      </c>
      <c r="B117" s="873" t="s">
        <v>156</v>
      </c>
      <c r="C117" s="127"/>
      <c r="D117" s="128"/>
      <c r="E117" s="129"/>
      <c r="F117" s="130"/>
      <c r="G117" s="131"/>
      <c r="H117" s="132"/>
      <c r="I117" s="133"/>
      <c r="J117" s="131"/>
      <c r="K117" s="134"/>
      <c r="L117" s="133"/>
      <c r="M117" s="131"/>
      <c r="N117" s="134"/>
      <c r="O117" s="133"/>
      <c r="P117" s="131"/>
      <c r="Q117" s="134"/>
      <c r="R117" s="130"/>
      <c r="S117" s="131"/>
      <c r="T117" s="132"/>
      <c r="U117" s="133"/>
      <c r="V117" s="131"/>
      <c r="W117" s="134"/>
      <c r="X117" s="133"/>
      <c r="Y117" s="131"/>
      <c r="Z117" s="134"/>
      <c r="AA117" s="130"/>
      <c r="AB117" s="131"/>
      <c r="AC117" s="135"/>
      <c r="AD117" s="133"/>
      <c r="AE117" s="131"/>
      <c r="AF117" s="134"/>
      <c r="AG117" s="133"/>
      <c r="AH117" s="131"/>
      <c r="AI117" s="134"/>
      <c r="AJ117" s="133"/>
      <c r="AK117" s="131"/>
      <c r="AL117" s="134"/>
      <c r="AM117" s="136"/>
      <c r="AN117" s="137" t="s">
        <v>68</v>
      </c>
      <c r="AO117" s="153"/>
      <c r="AP117" s="136"/>
      <c r="AQ117" s="137" t="s">
        <v>68</v>
      </c>
      <c r="AR117" s="153"/>
      <c r="AS117" s="136"/>
      <c r="AT117" s="137" t="s">
        <v>68</v>
      </c>
      <c r="AU117" s="153"/>
      <c r="AV117" s="875">
        <f>RANK(BG117,BG$117:BG$140)</f>
        <v>1</v>
      </c>
      <c r="AW117" s="831">
        <f>AY117*3+BA117</f>
        <v>0</v>
      </c>
      <c r="AX117" s="833">
        <f>BB117-BC117</f>
        <v>0</v>
      </c>
      <c r="AY117" s="833">
        <f>COUNTIF($D118:$AU118,"○")</f>
        <v>0</v>
      </c>
      <c r="AZ117" s="833">
        <f>COUNTIF($D118:$AU118,"●")</f>
        <v>0</v>
      </c>
      <c r="BA117" s="833">
        <f>COUNTIF($D118:AR118,"△")</f>
        <v>0</v>
      </c>
      <c r="BB117" s="833">
        <f>SUM(C117,F117,I117,L117,O117,R117,U117,X117,AA117,AD117,AG117,AJ117,AM117,AP117,AS117)</f>
        <v>0</v>
      </c>
      <c r="BC117" s="836">
        <f>SUM(E117,H117,K117,N117,Q117,T117,W117,Z117,AC117,AF117,AI117,AL117,AO117,AR117,AU117)</f>
        <v>0</v>
      </c>
      <c r="BD117" s="138"/>
      <c r="BE117" s="838">
        <f>0.5+AX117/1000</f>
        <v>0.5</v>
      </c>
      <c r="BF117" s="840">
        <f>BB117/100000</f>
        <v>0</v>
      </c>
      <c r="BG117" s="840">
        <f>SUM(AW117,BE117,BF117)</f>
        <v>0.5</v>
      </c>
      <c r="BI117" s="853">
        <f>SUM(AY117:BA118)</f>
        <v>0</v>
      </c>
      <c r="BJ117" s="91"/>
    </row>
    <row r="118" spans="1:62" ht="15" customHeight="1">
      <c r="B118" s="874"/>
      <c r="C118" s="139"/>
      <c r="D118" s="139" t="str">
        <f>IF(C117="","",IF(C117=E117,"△",IF(C117&gt;E117,"○","●")))</f>
        <v/>
      </c>
      <c r="E118" s="140"/>
      <c r="F118" s="141"/>
      <c r="G118" s="142" t="str">
        <f>IF(F117="","",IF(F117=H117,"△",IF(F117&gt;H117,"○","●")))</f>
        <v/>
      </c>
      <c r="H118" s="143"/>
      <c r="I118" s="141"/>
      <c r="J118" s="142" t="str">
        <f>IF(I117="","",IF(I117=K117,"△",IF(I117&gt;K117,"○","●")))</f>
        <v/>
      </c>
      <c r="K118" s="144"/>
      <c r="L118" s="141"/>
      <c r="M118" s="142" t="str">
        <f>IF(L117="","",IF(L117=N117,"△",IF(L117&gt;N117,"○","●")))</f>
        <v/>
      </c>
      <c r="N118" s="144"/>
      <c r="O118" s="141"/>
      <c r="P118" s="142" t="str">
        <f>IF(O117="","",IF(O117=Q117,"△",IF(O117&gt;Q117,"○","●")))</f>
        <v/>
      </c>
      <c r="Q118" s="144"/>
      <c r="R118" s="145"/>
      <c r="S118" s="142" t="str">
        <f>IF(R117="","",IF(R117=T117,"△",IF(R117&gt;T117,"○","●")))</f>
        <v/>
      </c>
      <c r="T118" s="143"/>
      <c r="U118" s="141"/>
      <c r="V118" s="142" t="str">
        <f>IF(U117="","",IF(U117=W117,"△",IF(U117&gt;W117,"○","●")))</f>
        <v/>
      </c>
      <c r="W118" s="144"/>
      <c r="X118" s="141"/>
      <c r="Y118" s="142" t="str">
        <f>IF(X117="","",IF(X117=Z117,"△",IF(X117&gt;Z117,"○","●")))</f>
        <v/>
      </c>
      <c r="Z118" s="144"/>
      <c r="AA118" s="141"/>
      <c r="AB118" s="142" t="str">
        <f>IF(AA117="","",IF(AA117=AC117,"△",IF(AA117&gt;AC117,"○","●")))</f>
        <v/>
      </c>
      <c r="AC118" s="144"/>
      <c r="AD118" s="145"/>
      <c r="AE118" s="142" t="str">
        <f>IF(AD117="","",IF(AD117=AF117,"△",IF(AD117&gt;AF117,"○","●")))</f>
        <v/>
      </c>
      <c r="AF118" s="144"/>
      <c r="AG118" s="141"/>
      <c r="AH118" s="142" t="str">
        <f>IF(AG117="","",IF(AG117=AI117,"△",IF(AG117&gt;AI117,"○","●")))</f>
        <v/>
      </c>
      <c r="AI118" s="144"/>
      <c r="AJ118" s="141"/>
      <c r="AK118" s="142" t="str">
        <f>IF(AJ117="","",IF(AJ117=AL117,"△",IF(AJ117&gt;AL117,"○","●")))</f>
        <v/>
      </c>
      <c r="AL118" s="144"/>
      <c r="AM118" s="146"/>
      <c r="AN118" s="147" t="str">
        <f>IF(AM117="","",IF(AM117=AO117,"△",IF(AM117&gt;AO117,"○","●")))</f>
        <v/>
      </c>
      <c r="AO118" s="148"/>
      <c r="AP118" s="146"/>
      <c r="AQ118" s="147" t="str">
        <f>IF(AP117="","",IF(AP117=AR117,"△",IF(AP117&gt;AR117,"○","●")))</f>
        <v/>
      </c>
      <c r="AR118" s="148"/>
      <c r="AS118" s="146"/>
      <c r="AT118" s="147" t="str">
        <f>IF(AS117="","",IF(AS117=AU117,"△",IF(AS117&gt;AU117,"○","●")))</f>
        <v/>
      </c>
      <c r="AU118" s="148"/>
      <c r="AV118" s="876"/>
      <c r="AW118" s="832"/>
      <c r="AX118" s="834"/>
      <c r="AY118" s="834"/>
      <c r="AZ118" s="834"/>
      <c r="BA118" s="834"/>
      <c r="BB118" s="834"/>
      <c r="BC118" s="837"/>
      <c r="BD118" s="138"/>
      <c r="BE118" s="839"/>
      <c r="BF118" s="841"/>
      <c r="BG118" s="841"/>
      <c r="BI118" s="853"/>
      <c r="BJ118" s="192"/>
    </row>
    <row r="119" spans="1:62" ht="15" customHeight="1">
      <c r="A119" s="90" t="s">
        <v>69</v>
      </c>
      <c r="B119" s="873" t="s">
        <v>158</v>
      </c>
      <c r="C119" s="149" t="str">
        <f>IF(H117="","",H117)</f>
        <v/>
      </c>
      <c r="D119" s="150" t="s">
        <v>67</v>
      </c>
      <c r="E119" s="151" t="str">
        <f>IF(F117="","",F117)</f>
        <v/>
      </c>
      <c r="F119" s="127"/>
      <c r="G119" s="152"/>
      <c r="H119" s="153"/>
      <c r="I119" s="133"/>
      <c r="J119" s="131"/>
      <c r="K119" s="134"/>
      <c r="L119" s="133"/>
      <c r="M119" s="131"/>
      <c r="N119" s="134"/>
      <c r="O119" s="133"/>
      <c r="P119" s="131"/>
      <c r="Q119" s="134"/>
      <c r="R119" s="130"/>
      <c r="S119" s="131"/>
      <c r="T119" s="132"/>
      <c r="U119" s="133"/>
      <c r="V119" s="131"/>
      <c r="W119" s="134"/>
      <c r="X119" s="133"/>
      <c r="Y119" s="131"/>
      <c r="Z119" s="134"/>
      <c r="AA119" s="130"/>
      <c r="AB119" s="131"/>
      <c r="AC119" s="135"/>
      <c r="AD119" s="133"/>
      <c r="AE119" s="131"/>
      <c r="AF119" s="134"/>
      <c r="AG119" s="133"/>
      <c r="AH119" s="131"/>
      <c r="AI119" s="134"/>
      <c r="AJ119" s="133"/>
      <c r="AK119" s="131"/>
      <c r="AL119" s="134"/>
      <c r="AM119" s="136"/>
      <c r="AN119" s="137" t="s">
        <v>68</v>
      </c>
      <c r="AO119" s="153"/>
      <c r="AP119" s="136"/>
      <c r="AQ119" s="137" t="s">
        <v>68</v>
      </c>
      <c r="AR119" s="153"/>
      <c r="AS119" s="136"/>
      <c r="AT119" s="137" t="s">
        <v>68</v>
      </c>
      <c r="AU119" s="153"/>
      <c r="AV119" s="875">
        <f>RANK(BG119,BG$117:BG$140)</f>
        <v>1</v>
      </c>
      <c r="AW119" s="831">
        <f>AY119*3+BA119</f>
        <v>0</v>
      </c>
      <c r="AX119" s="833">
        <f>BB119-BC119</f>
        <v>0</v>
      </c>
      <c r="AY119" s="833">
        <f>COUNTIF($D120:$AU120,"○")</f>
        <v>0</v>
      </c>
      <c r="AZ119" s="833">
        <f>COUNTIF($D120:$AU120,"●")</f>
        <v>0</v>
      </c>
      <c r="BA119" s="833">
        <f>COUNTIF($D120:AR120,"△")</f>
        <v>0</v>
      </c>
      <c r="BB119" s="833">
        <f>SUM(C119,F119,I119,L119,O119,R119,U119,X119,AA119,AD119,AG119,AJ119,AM119,AP119,AS119)</f>
        <v>0</v>
      </c>
      <c r="BC119" s="836">
        <f>SUM(E119,H119,K119,N119,Q119,T119,W119,Z119,AC119,AF119,AI119,AL119,AO119,AR119,AU119)</f>
        <v>0</v>
      </c>
      <c r="BD119" s="138"/>
      <c r="BE119" s="838">
        <f>0.5+AX119/1000</f>
        <v>0.5</v>
      </c>
      <c r="BF119" s="840">
        <f>BB119/100000</f>
        <v>0</v>
      </c>
      <c r="BG119" s="840">
        <f>SUM(AW119,BE119,BF119)</f>
        <v>0.5</v>
      </c>
      <c r="BI119" s="853">
        <f>SUM(AY119:BA120)</f>
        <v>0</v>
      </c>
      <c r="BJ119" s="193"/>
    </row>
    <row r="120" spans="1:62" ht="15" customHeight="1">
      <c r="B120" s="874"/>
      <c r="C120" s="155"/>
      <c r="D120" s="155" t="str">
        <f>IF(C119="","",IF(C119=E119,"△",IF(C119&gt;E119,"○","●")))</f>
        <v/>
      </c>
      <c r="E120" s="156"/>
      <c r="F120" s="139"/>
      <c r="G120" s="157"/>
      <c r="H120" s="148"/>
      <c r="I120" s="141"/>
      <c r="J120" s="142" t="str">
        <f>IF(I119="","",IF(I119=K119,"△",IF(I119&gt;K119,"○","●")))</f>
        <v/>
      </c>
      <c r="K120" s="144"/>
      <c r="L120" s="141"/>
      <c r="M120" s="142" t="str">
        <f>IF(L119="","",IF(L119=N119,"△",IF(L119&gt;N119,"○","●")))</f>
        <v/>
      </c>
      <c r="N120" s="144"/>
      <c r="O120" s="141"/>
      <c r="P120" s="142" t="str">
        <f>IF(O119="","",IF(O119=Q119,"△",IF(O119&gt;Q119,"○","●")))</f>
        <v/>
      </c>
      <c r="Q120" s="144"/>
      <c r="R120" s="145"/>
      <c r="S120" s="142" t="str">
        <f>IF(R119="","",IF(R119=T119,"△",IF(R119&gt;T119,"○","●")))</f>
        <v/>
      </c>
      <c r="T120" s="143"/>
      <c r="U120" s="141"/>
      <c r="V120" s="142" t="str">
        <f>IF(U119="","",IF(U119=W119,"△",IF(U119&gt;W119,"○","●")))</f>
        <v/>
      </c>
      <c r="W120" s="144"/>
      <c r="X120" s="141"/>
      <c r="Y120" s="142" t="str">
        <f>IF(X119="","",IF(X119=Z119,"△",IF(X119&gt;Z119,"○","●")))</f>
        <v/>
      </c>
      <c r="Z120" s="144"/>
      <c r="AA120" s="141"/>
      <c r="AB120" s="142" t="str">
        <f>IF(AA119="","",IF(AA119=AC119,"△",IF(AA119&gt;AC119,"○","●")))</f>
        <v/>
      </c>
      <c r="AC120" s="144"/>
      <c r="AD120" s="145"/>
      <c r="AE120" s="142" t="str">
        <f>IF(AD119="","",IF(AD119=AF119,"△",IF(AD119&gt;AF119,"○","●")))</f>
        <v/>
      </c>
      <c r="AF120" s="144"/>
      <c r="AG120" s="141"/>
      <c r="AH120" s="142" t="str">
        <f>IF(AG119="","",IF(AG119=AI119,"△",IF(AG119&gt;AI119,"○","●")))</f>
        <v/>
      </c>
      <c r="AI120" s="144"/>
      <c r="AJ120" s="141"/>
      <c r="AK120" s="142" t="str">
        <f>IF(AJ119="","",IF(AJ119=AL119,"△",IF(AJ119&gt;AL119,"○","●")))</f>
        <v/>
      </c>
      <c r="AL120" s="144"/>
      <c r="AM120" s="146"/>
      <c r="AN120" s="147" t="str">
        <f>IF(AM119="","",IF(AM119=AO119,"△",IF(AM119&gt;AO119,"○","●")))</f>
        <v/>
      </c>
      <c r="AO120" s="148"/>
      <c r="AP120" s="146"/>
      <c r="AQ120" s="147" t="str">
        <f>IF(AP119="","",IF(AP119=AR119,"△",IF(AP119&gt;AR119,"○","●")))</f>
        <v/>
      </c>
      <c r="AR120" s="148"/>
      <c r="AS120" s="146"/>
      <c r="AT120" s="147" t="str">
        <f>IF(AS119="","",IF(AS119=AU119,"△",IF(AS119&gt;AU119,"○","●")))</f>
        <v/>
      </c>
      <c r="AU120" s="148"/>
      <c r="AV120" s="876"/>
      <c r="AW120" s="832"/>
      <c r="AX120" s="834"/>
      <c r="AY120" s="834"/>
      <c r="AZ120" s="834"/>
      <c r="BA120" s="834"/>
      <c r="BB120" s="834"/>
      <c r="BC120" s="837"/>
      <c r="BE120" s="839"/>
      <c r="BF120" s="841"/>
      <c r="BG120" s="841"/>
      <c r="BI120" s="853"/>
      <c r="BJ120" s="193"/>
    </row>
    <row r="121" spans="1:62" ht="15" customHeight="1">
      <c r="A121" s="90" t="s">
        <v>70</v>
      </c>
      <c r="B121" s="873" t="s">
        <v>302</v>
      </c>
      <c r="C121" s="149" t="str">
        <f>IF(K117="","",K117)</f>
        <v/>
      </c>
      <c r="D121" s="150" t="s">
        <v>67</v>
      </c>
      <c r="E121" s="151" t="str">
        <f>IF(I117="","",I117)</f>
        <v/>
      </c>
      <c r="F121" s="149" t="str">
        <f>IF(K119="","",K119)</f>
        <v/>
      </c>
      <c r="G121" s="150" t="s">
        <v>67</v>
      </c>
      <c r="H121" s="151" t="str">
        <f>IF(I119="","",I119)</f>
        <v/>
      </c>
      <c r="I121" s="136"/>
      <c r="J121" s="152"/>
      <c r="K121" s="153"/>
      <c r="L121" s="133"/>
      <c r="M121" s="131"/>
      <c r="N121" s="134"/>
      <c r="O121" s="133"/>
      <c r="P121" s="131"/>
      <c r="Q121" s="134"/>
      <c r="R121" s="130"/>
      <c r="S121" s="131"/>
      <c r="T121" s="132"/>
      <c r="U121" s="133"/>
      <c r="V121" s="131"/>
      <c r="W121" s="134"/>
      <c r="X121" s="133"/>
      <c r="Y121" s="131"/>
      <c r="Z121" s="134"/>
      <c r="AA121" s="130"/>
      <c r="AB121" s="131"/>
      <c r="AC121" s="135"/>
      <c r="AD121" s="133"/>
      <c r="AE121" s="131"/>
      <c r="AF121" s="134"/>
      <c r="AG121" s="133"/>
      <c r="AH121" s="131"/>
      <c r="AI121" s="134"/>
      <c r="AJ121" s="133"/>
      <c r="AK121" s="131"/>
      <c r="AL121" s="134"/>
      <c r="AM121" s="136"/>
      <c r="AN121" s="137" t="s">
        <v>68</v>
      </c>
      <c r="AO121" s="153"/>
      <c r="AP121" s="136"/>
      <c r="AQ121" s="137" t="s">
        <v>68</v>
      </c>
      <c r="AR121" s="153"/>
      <c r="AS121" s="136"/>
      <c r="AT121" s="137" t="s">
        <v>68</v>
      </c>
      <c r="AU121" s="153"/>
      <c r="AV121" s="875">
        <f>RANK(BG121,BG$117:BG$140)</f>
        <v>1</v>
      </c>
      <c r="AW121" s="831">
        <f>AY121*3+BA121</f>
        <v>0</v>
      </c>
      <c r="AX121" s="833">
        <f>BB121-BC121</f>
        <v>0</v>
      </c>
      <c r="AY121" s="835">
        <f>COUNTIF($D122:$AU122,"○")</f>
        <v>0</v>
      </c>
      <c r="AZ121" s="835">
        <f>COUNTIF($D122:$AU122,"●")</f>
        <v>0</v>
      </c>
      <c r="BA121" s="833">
        <f>COUNTIF($D122:AR122,"△")</f>
        <v>0</v>
      </c>
      <c r="BB121" s="833">
        <f>SUM(C121,F121,I121,L121,O121,R121,U121,X121,AA121,AD121,AG121,AJ121,AM121,AP121,AS121)</f>
        <v>0</v>
      </c>
      <c r="BC121" s="836">
        <f>SUM(E121,H121,K121,N121,Q121,T121,W121,Z121,AC121,AF121,AI121,AL121,AO121,AR121,AU121)</f>
        <v>0</v>
      </c>
      <c r="BE121" s="838">
        <f>0.5+AX121/1000</f>
        <v>0.5</v>
      </c>
      <c r="BF121" s="840">
        <f>BB121/100000</f>
        <v>0</v>
      </c>
      <c r="BG121" s="840">
        <f>SUM(AW121,BE121,BF121)</f>
        <v>0.5</v>
      </c>
      <c r="BI121" s="853">
        <f>SUM(AY121:BA122)</f>
        <v>0</v>
      </c>
    </row>
    <row r="122" spans="1:62" ht="15" customHeight="1">
      <c r="B122" s="874"/>
      <c r="C122" s="155"/>
      <c r="D122" s="155" t="str">
        <f>IF(C121="","",IF(C121=E121,"△",IF(C121&gt;E121,"○","●")))</f>
        <v/>
      </c>
      <c r="E122" s="156"/>
      <c r="F122" s="155"/>
      <c r="G122" s="155" t="str">
        <f>IF(F121="","",IF(F121=H121,"△",IF(F121&gt;H121,"○","●")))</f>
        <v/>
      </c>
      <c r="H122" s="156"/>
      <c r="I122" s="146"/>
      <c r="J122" s="157"/>
      <c r="K122" s="148"/>
      <c r="L122" s="141"/>
      <c r="M122" s="142" t="str">
        <f>IF(L121="","",IF(L121=N121,"△",IF(L121&gt;N121,"○","●")))</f>
        <v/>
      </c>
      <c r="N122" s="144"/>
      <c r="O122" s="141"/>
      <c r="P122" s="142" t="str">
        <f>IF(O121="","",IF(O121=Q121,"△",IF(O121&gt;Q121,"○","●")))</f>
        <v/>
      </c>
      <c r="Q122" s="144"/>
      <c r="R122" s="145"/>
      <c r="S122" s="142" t="str">
        <f>IF(R121="","",IF(R121=T121,"△",IF(R121&gt;T121,"○","●")))</f>
        <v/>
      </c>
      <c r="T122" s="143"/>
      <c r="U122" s="141"/>
      <c r="V122" s="142" t="str">
        <f>IF(U121="","",IF(U121=W121,"△",IF(U121&gt;W121,"○","●")))</f>
        <v/>
      </c>
      <c r="W122" s="144"/>
      <c r="X122" s="141"/>
      <c r="Y122" s="142" t="str">
        <f>IF(X121="","",IF(X121=Z121,"△",IF(X121&gt;Z121,"○","●")))</f>
        <v/>
      </c>
      <c r="Z122" s="144"/>
      <c r="AA122" s="141"/>
      <c r="AB122" s="142" t="str">
        <f>IF(AA121="","",IF(AA121=AC121,"△",IF(AA121&gt;AC121,"○","●")))</f>
        <v/>
      </c>
      <c r="AC122" s="144"/>
      <c r="AD122" s="145"/>
      <c r="AE122" s="142" t="str">
        <f>IF(AD121="","",IF(AD121=AF121,"△",IF(AD121&gt;AF121,"○","●")))</f>
        <v/>
      </c>
      <c r="AF122" s="144"/>
      <c r="AG122" s="141"/>
      <c r="AH122" s="142" t="str">
        <f>IF(AG121="","",IF(AG121=AI121,"△",IF(AG121&gt;AI121,"○","●")))</f>
        <v/>
      </c>
      <c r="AI122" s="144"/>
      <c r="AJ122" s="141"/>
      <c r="AK122" s="142" t="str">
        <f>IF(AJ121="","",IF(AJ121=AL121,"△",IF(AJ121&gt;AL121,"○","●")))</f>
        <v/>
      </c>
      <c r="AL122" s="144"/>
      <c r="AM122" s="146"/>
      <c r="AN122" s="147" t="str">
        <f>IF(AM121="","",IF(AM121=AO121,"△",IF(AM121&gt;AO121,"○","●")))</f>
        <v/>
      </c>
      <c r="AO122" s="148"/>
      <c r="AP122" s="146"/>
      <c r="AQ122" s="147" t="str">
        <f>IF(AP121="","",IF(AP121=AR121,"△",IF(AP121&gt;AR121,"○","●")))</f>
        <v/>
      </c>
      <c r="AR122" s="148"/>
      <c r="AS122" s="146"/>
      <c r="AT122" s="147" t="str">
        <f>IF(AS121="","",IF(AS121=AU121,"△",IF(AS121&gt;AU121,"○","●")))</f>
        <v/>
      </c>
      <c r="AU122" s="148"/>
      <c r="AV122" s="876"/>
      <c r="AW122" s="832"/>
      <c r="AX122" s="834"/>
      <c r="AY122" s="834"/>
      <c r="AZ122" s="834"/>
      <c r="BA122" s="834"/>
      <c r="BB122" s="834"/>
      <c r="BC122" s="837"/>
      <c r="BE122" s="839"/>
      <c r="BF122" s="841"/>
      <c r="BG122" s="841"/>
      <c r="BI122" s="854"/>
    </row>
    <row r="123" spans="1:62" ht="15" customHeight="1">
      <c r="A123" s="90" t="s">
        <v>71</v>
      </c>
      <c r="B123" s="873" t="s">
        <v>193</v>
      </c>
      <c r="C123" s="149" t="str">
        <f>IF(N117="","",N117)</f>
        <v/>
      </c>
      <c r="D123" s="150" t="s">
        <v>67</v>
      </c>
      <c r="E123" s="151" t="str">
        <f>IF(L117="","",L117)</f>
        <v/>
      </c>
      <c r="F123" s="149" t="str">
        <f>IF(N119="","",N119)</f>
        <v/>
      </c>
      <c r="G123" s="150" t="s">
        <v>67</v>
      </c>
      <c r="H123" s="151" t="str">
        <f>IF(L119="","",L119)</f>
        <v/>
      </c>
      <c r="I123" s="149" t="str">
        <f>IF(N121="","",N121)</f>
        <v/>
      </c>
      <c r="J123" s="150" t="s">
        <v>67</v>
      </c>
      <c r="K123" s="151" t="str">
        <f>IF(L121="","",L121)</f>
        <v/>
      </c>
      <c r="L123" s="136"/>
      <c r="M123" s="152"/>
      <c r="N123" s="153"/>
      <c r="O123" s="133"/>
      <c r="P123" s="131"/>
      <c r="Q123" s="134"/>
      <c r="R123" s="130"/>
      <c r="S123" s="131"/>
      <c r="T123" s="132"/>
      <c r="U123" s="133"/>
      <c r="V123" s="131"/>
      <c r="W123" s="134"/>
      <c r="X123" s="133"/>
      <c r="Y123" s="131"/>
      <c r="Z123" s="134"/>
      <c r="AA123" s="130"/>
      <c r="AB123" s="131"/>
      <c r="AC123" s="135"/>
      <c r="AD123" s="133"/>
      <c r="AE123" s="131"/>
      <c r="AF123" s="134"/>
      <c r="AG123" s="133"/>
      <c r="AH123" s="131"/>
      <c r="AI123" s="134"/>
      <c r="AJ123" s="133"/>
      <c r="AK123" s="131"/>
      <c r="AL123" s="134"/>
      <c r="AM123" s="136"/>
      <c r="AN123" s="137" t="s">
        <v>68</v>
      </c>
      <c r="AO123" s="153"/>
      <c r="AP123" s="136"/>
      <c r="AQ123" s="137" t="s">
        <v>68</v>
      </c>
      <c r="AR123" s="153"/>
      <c r="AS123" s="136"/>
      <c r="AT123" s="137" t="s">
        <v>68</v>
      </c>
      <c r="AU123" s="153"/>
      <c r="AV123" s="875">
        <f>RANK(BG123,BG$117:BG$140)</f>
        <v>1</v>
      </c>
      <c r="AW123" s="831">
        <f>AY123*3+BA123</f>
        <v>0</v>
      </c>
      <c r="AX123" s="833">
        <f>BB123-BC123</f>
        <v>0</v>
      </c>
      <c r="AY123" s="835">
        <f>COUNTIF($D124:$AU124,"○")</f>
        <v>0</v>
      </c>
      <c r="AZ123" s="835">
        <f>COUNTIF($D124:$AU124,"●")</f>
        <v>0</v>
      </c>
      <c r="BA123" s="833">
        <f>COUNTIF($D124:AR124,"△")</f>
        <v>0</v>
      </c>
      <c r="BB123" s="833">
        <f>SUM(C123,F123,I123,L123,O123,R123,U123,X123,AA123,AD123,AG123,AJ123,AM123,AP123,AS123)</f>
        <v>0</v>
      </c>
      <c r="BC123" s="836">
        <f>SUM(E123,H123,K123,N123,Q123,T123,W123,Z123,AC123,AF123,AI123,AL123,AO123,AR123,AU123)</f>
        <v>0</v>
      </c>
      <c r="BE123" s="838">
        <f>0.5+AX123/1000</f>
        <v>0.5</v>
      </c>
      <c r="BF123" s="840">
        <f>BB123/100000</f>
        <v>0</v>
      </c>
      <c r="BG123" s="840">
        <f>SUM(AW123,BE123,BF123)</f>
        <v>0.5</v>
      </c>
      <c r="BI123" s="853">
        <f>SUM(AY123:BA124)</f>
        <v>0</v>
      </c>
    </row>
    <row r="124" spans="1:62" ht="15" customHeight="1">
      <c r="B124" s="874"/>
      <c r="C124" s="155"/>
      <c r="D124" s="155" t="str">
        <f>IF(C123="","",IF(C123=E123,"△",IF(C123&gt;E123,"○","●")))</f>
        <v/>
      </c>
      <c r="E124" s="156"/>
      <c r="F124" s="155"/>
      <c r="G124" s="155" t="str">
        <f>IF(F123="","",IF(F123=H123,"△",IF(F123&gt;H123,"○","●")))</f>
        <v/>
      </c>
      <c r="H124" s="156"/>
      <c r="I124" s="155"/>
      <c r="J124" s="155" t="str">
        <f>IF(I123="","",IF(I123=K123,"△",IF(I123&gt;K123,"○","●")))</f>
        <v/>
      </c>
      <c r="K124" s="156"/>
      <c r="L124" s="146"/>
      <c r="M124" s="157"/>
      <c r="N124" s="148"/>
      <c r="O124" s="141"/>
      <c r="P124" s="142" t="str">
        <f>IF(O123="","",IF(O123=Q123,"△",IF(O123&gt;Q123,"○","●")))</f>
        <v/>
      </c>
      <c r="Q124" s="144"/>
      <c r="R124" s="145"/>
      <c r="S124" s="142" t="str">
        <f>IF(R123="","",IF(R123=T123,"△",IF(R123&gt;T123,"○","●")))</f>
        <v/>
      </c>
      <c r="T124" s="143"/>
      <c r="U124" s="141"/>
      <c r="V124" s="142" t="str">
        <f>IF(U123="","",IF(U123=W123,"△",IF(U123&gt;W123,"○","●")))</f>
        <v/>
      </c>
      <c r="W124" s="144"/>
      <c r="X124" s="141"/>
      <c r="Y124" s="142" t="str">
        <f>IF(X123="","",IF(X123=Z123,"△",IF(X123&gt;Z123,"○","●")))</f>
        <v/>
      </c>
      <c r="Z124" s="144"/>
      <c r="AA124" s="141"/>
      <c r="AB124" s="142" t="str">
        <f>IF(AA123="","",IF(AA123=AC123,"△",IF(AA123&gt;AC123,"○","●")))</f>
        <v/>
      </c>
      <c r="AC124" s="144"/>
      <c r="AD124" s="145"/>
      <c r="AE124" s="142" t="str">
        <f>IF(AD123="","",IF(AD123=AF123,"△",IF(AD123&gt;AF123,"○","●")))</f>
        <v/>
      </c>
      <c r="AF124" s="144"/>
      <c r="AG124" s="141"/>
      <c r="AH124" s="142" t="str">
        <f>IF(AG123="","",IF(AG123=AI123,"△",IF(AG123&gt;AI123,"○","●")))</f>
        <v/>
      </c>
      <c r="AI124" s="144"/>
      <c r="AJ124" s="141"/>
      <c r="AK124" s="142" t="str">
        <f>IF(AJ123="","",IF(AJ123=AL123,"△",IF(AJ123&gt;AL123,"○","●")))</f>
        <v/>
      </c>
      <c r="AL124" s="144"/>
      <c r="AM124" s="146"/>
      <c r="AN124" s="147" t="str">
        <f>IF(AM123="","",IF(AM123=AO123,"△",IF(AM123&gt;AO123,"○","●")))</f>
        <v/>
      </c>
      <c r="AO124" s="148"/>
      <c r="AP124" s="146"/>
      <c r="AQ124" s="147" t="str">
        <f>IF(AP123="","",IF(AP123=AR123,"△",IF(AP123&gt;AR123,"○","●")))</f>
        <v/>
      </c>
      <c r="AR124" s="148"/>
      <c r="AS124" s="146"/>
      <c r="AT124" s="147" t="str">
        <f>IF(AS123="","",IF(AS123=AU123,"△",IF(AS123&gt;AU123,"○","●")))</f>
        <v/>
      </c>
      <c r="AU124" s="148"/>
      <c r="AV124" s="876"/>
      <c r="AW124" s="832"/>
      <c r="AX124" s="834"/>
      <c r="AY124" s="834"/>
      <c r="AZ124" s="834"/>
      <c r="BA124" s="834"/>
      <c r="BB124" s="834"/>
      <c r="BC124" s="837"/>
      <c r="BE124" s="839"/>
      <c r="BF124" s="841"/>
      <c r="BG124" s="841"/>
      <c r="BI124" s="854"/>
    </row>
    <row r="125" spans="1:62" ht="13.8" customHeight="1">
      <c r="A125" s="90" t="s">
        <v>72</v>
      </c>
      <c r="B125" s="873" t="s">
        <v>192</v>
      </c>
      <c r="C125" s="149" t="str">
        <f>IF(Q117="","",Q117)</f>
        <v/>
      </c>
      <c r="D125" s="150" t="s">
        <v>67</v>
      </c>
      <c r="E125" s="151" t="str">
        <f>IF(O117="","",O117)</f>
        <v/>
      </c>
      <c r="F125" s="149" t="str">
        <f>IF(Q119="","",Q119)</f>
        <v/>
      </c>
      <c r="G125" s="150" t="s">
        <v>67</v>
      </c>
      <c r="H125" s="151" t="str">
        <f>IF(O119="","",O119)</f>
        <v/>
      </c>
      <c r="I125" s="149" t="str">
        <f>IF(Q121="","",Q121)</f>
        <v/>
      </c>
      <c r="J125" s="150" t="s">
        <v>67</v>
      </c>
      <c r="K125" s="151" t="str">
        <f>IF(O121="","",O121)</f>
        <v/>
      </c>
      <c r="L125" s="158" t="str">
        <f>IF(Q123="","",Q123)</f>
        <v/>
      </c>
      <c r="M125" s="159" t="s">
        <v>67</v>
      </c>
      <c r="N125" s="160" t="str">
        <f>IF(O123="","",O123)</f>
        <v/>
      </c>
      <c r="O125" s="136"/>
      <c r="P125" s="152"/>
      <c r="Q125" s="153"/>
      <c r="R125" s="130"/>
      <c r="S125" s="131"/>
      <c r="T125" s="132"/>
      <c r="U125" s="133"/>
      <c r="V125" s="131"/>
      <c r="W125" s="134"/>
      <c r="X125" s="133"/>
      <c r="Y125" s="131"/>
      <c r="Z125" s="134"/>
      <c r="AA125" s="130"/>
      <c r="AB125" s="131"/>
      <c r="AC125" s="135"/>
      <c r="AD125" s="133"/>
      <c r="AE125" s="131"/>
      <c r="AF125" s="134"/>
      <c r="AG125" s="133"/>
      <c r="AH125" s="131"/>
      <c r="AI125" s="134"/>
      <c r="AJ125" s="133"/>
      <c r="AK125" s="131"/>
      <c r="AL125" s="134"/>
      <c r="AM125" s="136"/>
      <c r="AN125" s="137" t="s">
        <v>68</v>
      </c>
      <c r="AO125" s="153"/>
      <c r="AP125" s="136"/>
      <c r="AQ125" s="137" t="s">
        <v>68</v>
      </c>
      <c r="AR125" s="153"/>
      <c r="AS125" s="136"/>
      <c r="AT125" s="137" t="s">
        <v>68</v>
      </c>
      <c r="AU125" s="153"/>
      <c r="AV125" s="875">
        <f>RANK(BG125,BG$117:BG$140)</f>
        <v>1</v>
      </c>
      <c r="AW125" s="831">
        <f>AY125*3+BA125</f>
        <v>0</v>
      </c>
      <c r="AX125" s="833">
        <f>BB125-BC125</f>
        <v>0</v>
      </c>
      <c r="AY125" s="835">
        <f>COUNTIF($D126:$AU126,"○")</f>
        <v>0</v>
      </c>
      <c r="AZ125" s="835">
        <f>COUNTIF($D126:$AU126,"●")</f>
        <v>0</v>
      </c>
      <c r="BA125" s="833">
        <f>COUNTIF($D126:AR126,"△")</f>
        <v>0</v>
      </c>
      <c r="BB125" s="833">
        <f>SUM(C125,F125,I125,L125,O125,R125,U125,X125,AA125,AD125,AG125,AJ125,AM125,AP125,AS125)</f>
        <v>0</v>
      </c>
      <c r="BC125" s="836">
        <f>SUM(E125,H125,K125,N125,Q125,T125,W125,Z125,AC125,AF125,AI125,AL125,AO125,AR125,AU125)</f>
        <v>0</v>
      </c>
      <c r="BE125" s="838">
        <f>0.5+AX125/1000</f>
        <v>0.5</v>
      </c>
      <c r="BF125" s="840">
        <f>BB125/100000</f>
        <v>0</v>
      </c>
      <c r="BG125" s="840">
        <f>SUM(AW125,BE125,BF125)</f>
        <v>0.5</v>
      </c>
      <c r="BI125" s="853">
        <f>SUM(AY125:BA126)</f>
        <v>0</v>
      </c>
    </row>
    <row r="126" spans="1:62" ht="13.8" customHeight="1">
      <c r="B126" s="874"/>
      <c r="C126" s="155"/>
      <c r="D126" s="155" t="str">
        <f>IF(C125="","",IF(C125=E125,"△",IF(C125&gt;E125,"○","●")))</f>
        <v/>
      </c>
      <c r="E126" s="156"/>
      <c r="F126" s="155"/>
      <c r="G126" s="155" t="str">
        <f>IF(F125="","",IF(F125=H125,"△",IF(F125&gt;H125,"○","●")))</f>
        <v/>
      </c>
      <c r="H126" s="156"/>
      <c r="I126" s="155"/>
      <c r="J126" s="155" t="str">
        <f>IF(I125="","",IF(I125=K125,"△",IF(I125&gt;K125,"○","●")))</f>
        <v/>
      </c>
      <c r="K126" s="156"/>
      <c r="L126" s="161"/>
      <c r="M126" s="161" t="str">
        <f>IF(L125="","",IF(L125=N125,"△",IF(L125&gt;N125,"○","●")))</f>
        <v/>
      </c>
      <c r="N126" s="162"/>
      <c r="O126" s="146"/>
      <c r="P126" s="157"/>
      <c r="Q126" s="148"/>
      <c r="R126" s="141"/>
      <c r="S126" s="142" t="str">
        <f>IF(R125="","",IF(R125=T125,"△",IF(R125&gt;T125,"○","●")))</f>
        <v/>
      </c>
      <c r="T126" s="143"/>
      <c r="U126" s="141"/>
      <c r="V126" s="142" t="str">
        <f>IF(U125="","",IF(U125=W125,"△",IF(U125&gt;W125,"○","●")))</f>
        <v/>
      </c>
      <c r="W126" s="144"/>
      <c r="X126" s="141"/>
      <c r="Y126" s="142" t="str">
        <f>IF(X125="","",IF(X125=Z125,"△",IF(X125&gt;Z125,"○","●")))</f>
        <v/>
      </c>
      <c r="Z126" s="144"/>
      <c r="AA126" s="141"/>
      <c r="AB126" s="142" t="str">
        <f>IF(AA125="","",IF(AA125=AC125,"△",IF(AA125&gt;AC125,"○","●")))</f>
        <v/>
      </c>
      <c r="AC126" s="144"/>
      <c r="AD126" s="145"/>
      <c r="AE126" s="142" t="str">
        <f>IF(AD125="","",IF(AD125=AF125,"△",IF(AD125&gt;AF125,"○","●")))</f>
        <v/>
      </c>
      <c r="AF126" s="144"/>
      <c r="AG126" s="141"/>
      <c r="AH126" s="142" t="str">
        <f>IF(AG125="","",IF(AG125=AI125,"△",IF(AG125&gt;AI125,"○","●")))</f>
        <v/>
      </c>
      <c r="AI126" s="144"/>
      <c r="AJ126" s="141"/>
      <c r="AK126" s="142" t="str">
        <f>IF(AJ125="","",IF(AJ125=AL125,"△",IF(AJ125&gt;AL125,"○","●")))</f>
        <v/>
      </c>
      <c r="AL126" s="144"/>
      <c r="AM126" s="146"/>
      <c r="AN126" s="147" t="str">
        <f>IF(AM125="","",IF(AM125=AO125,"△",IF(AM125&gt;AO125,"○","●")))</f>
        <v/>
      </c>
      <c r="AO126" s="148"/>
      <c r="AP126" s="146"/>
      <c r="AQ126" s="147" t="str">
        <f>IF(AP125="","",IF(AP125=AR125,"△",IF(AP125&gt;AR125,"○","●")))</f>
        <v/>
      </c>
      <c r="AR126" s="148"/>
      <c r="AS126" s="146"/>
      <c r="AT126" s="147" t="str">
        <f>IF(AS125="","",IF(AS125=AU125,"△",IF(AS125&gt;AU125,"○","●")))</f>
        <v/>
      </c>
      <c r="AU126" s="148"/>
      <c r="AV126" s="876"/>
      <c r="AW126" s="832"/>
      <c r="AX126" s="834"/>
      <c r="AY126" s="834"/>
      <c r="AZ126" s="834"/>
      <c r="BA126" s="834"/>
      <c r="BB126" s="834"/>
      <c r="BC126" s="837"/>
      <c r="BE126" s="839"/>
      <c r="BF126" s="841"/>
      <c r="BG126" s="841"/>
      <c r="BI126" s="854"/>
    </row>
    <row r="127" spans="1:62" ht="15" customHeight="1">
      <c r="A127" s="90" t="s">
        <v>73</v>
      </c>
      <c r="B127" s="873" t="s">
        <v>128</v>
      </c>
      <c r="C127" s="149" t="str">
        <f>IF(T117="","",T117)</f>
        <v/>
      </c>
      <c r="D127" s="150" t="s">
        <v>67</v>
      </c>
      <c r="E127" s="151" t="str">
        <f>IF(R117="","",R117)</f>
        <v/>
      </c>
      <c r="F127" s="149" t="str">
        <f>IF(T119="","",T119)</f>
        <v/>
      </c>
      <c r="G127" s="150" t="s">
        <v>67</v>
      </c>
      <c r="H127" s="151" t="str">
        <f>IF(R119="","",R119)</f>
        <v/>
      </c>
      <c r="I127" s="149" t="str">
        <f>IF(T121="","",T121)</f>
        <v/>
      </c>
      <c r="J127" s="150" t="s">
        <v>67</v>
      </c>
      <c r="K127" s="151" t="str">
        <f>IF(R121="","",R121)</f>
        <v/>
      </c>
      <c r="L127" s="149" t="str">
        <f>IF(T123="","",T123)</f>
        <v/>
      </c>
      <c r="M127" s="150" t="s">
        <v>67</v>
      </c>
      <c r="N127" s="151" t="str">
        <f>IF(R123="","",R123)</f>
        <v/>
      </c>
      <c r="O127" s="149" t="str">
        <f>IF(T125="","",T125)</f>
        <v/>
      </c>
      <c r="P127" s="150" t="s">
        <v>67</v>
      </c>
      <c r="Q127" s="151" t="str">
        <f>IF(R125="","",R125)</f>
        <v/>
      </c>
      <c r="R127" s="136"/>
      <c r="S127" s="152"/>
      <c r="T127" s="153"/>
      <c r="U127" s="133"/>
      <c r="V127" s="131"/>
      <c r="W127" s="134"/>
      <c r="X127" s="133"/>
      <c r="Y127" s="131"/>
      <c r="Z127" s="134"/>
      <c r="AA127" s="130"/>
      <c r="AB127" s="131"/>
      <c r="AC127" s="135"/>
      <c r="AD127" s="133"/>
      <c r="AE127" s="131"/>
      <c r="AF127" s="134"/>
      <c r="AG127" s="133"/>
      <c r="AH127" s="131"/>
      <c r="AI127" s="134"/>
      <c r="AJ127" s="133"/>
      <c r="AK127" s="131"/>
      <c r="AL127" s="134"/>
      <c r="AM127" s="136"/>
      <c r="AN127" s="137" t="s">
        <v>68</v>
      </c>
      <c r="AO127" s="153"/>
      <c r="AP127" s="136"/>
      <c r="AQ127" s="137" t="s">
        <v>68</v>
      </c>
      <c r="AR127" s="153"/>
      <c r="AS127" s="136"/>
      <c r="AT127" s="137" t="s">
        <v>68</v>
      </c>
      <c r="AU127" s="153"/>
      <c r="AV127" s="875">
        <f>RANK(BG127,BG$117:BG$140)</f>
        <v>1</v>
      </c>
      <c r="AW127" s="831">
        <f>AY127*3+BA127</f>
        <v>0</v>
      </c>
      <c r="AX127" s="833">
        <f>BB127-BC127</f>
        <v>0</v>
      </c>
      <c r="AY127" s="835">
        <f>COUNTIF($D128:$AU128,"○")</f>
        <v>0</v>
      </c>
      <c r="AZ127" s="835">
        <f>COUNTIF($D128:$AU128,"●")</f>
        <v>0</v>
      </c>
      <c r="BA127" s="833">
        <f>COUNTIF($D128:AR128,"△")</f>
        <v>0</v>
      </c>
      <c r="BB127" s="833">
        <f>SUM(C127,F127,I127,L127,O127,R127,U127,X127,AA127,AD127,AG127,AJ127,AM127,AP127,AS127)</f>
        <v>0</v>
      </c>
      <c r="BC127" s="836">
        <f>SUM(E127,H127,K127,N127,Q127,T127,W127,Z127,AC127,AF127,AI127,AL127,AO127,AR127,AU127)</f>
        <v>0</v>
      </c>
      <c r="BD127" s="138"/>
      <c r="BE127" s="838">
        <f>0.5+AX127/1000</f>
        <v>0.5</v>
      </c>
      <c r="BF127" s="840">
        <f>BB127/100000</f>
        <v>0</v>
      </c>
      <c r="BG127" s="840">
        <f>SUM(AW127,BE127,BF127)</f>
        <v>0.5</v>
      </c>
      <c r="BI127" s="853">
        <f>SUM(AY127:BA128)</f>
        <v>0</v>
      </c>
      <c r="BJ127" s="91"/>
    </row>
    <row r="128" spans="1:62" ht="15" customHeight="1">
      <c r="B128" s="874"/>
      <c r="C128" s="155"/>
      <c r="D128" s="155" t="str">
        <f>IF(C127="","",IF(C127=E127,"△",IF(C127&gt;E127,"○","●")))</f>
        <v/>
      </c>
      <c r="E128" s="156"/>
      <c r="F128" s="155"/>
      <c r="G128" s="155" t="str">
        <f>IF(F127="","",IF(F127=H127,"△",IF(F127&gt;H127,"○","●")))</f>
        <v/>
      </c>
      <c r="H128" s="156"/>
      <c r="I128" s="155"/>
      <c r="J128" s="155" t="str">
        <f>IF(I127="","",IF(I127=K127,"△",IF(I127&gt;K127,"○","●")))</f>
        <v/>
      </c>
      <c r="K128" s="156"/>
      <c r="L128" s="155"/>
      <c r="M128" s="155" t="str">
        <f>IF(L127="","",IF(L127=N127,"△",IF(L127&gt;N127,"○","●")))</f>
        <v/>
      </c>
      <c r="N128" s="156"/>
      <c r="O128" s="155"/>
      <c r="P128" s="155" t="str">
        <f>IF(O127="","",IF(O127=Q127,"△",IF(O127&gt;Q127,"○","●")))</f>
        <v/>
      </c>
      <c r="Q128" s="156"/>
      <c r="R128" s="146"/>
      <c r="S128" s="157"/>
      <c r="T128" s="148"/>
      <c r="U128" s="141"/>
      <c r="V128" s="142" t="str">
        <f>IF(U127="","",IF(U127=W127,"△",IF(U127&gt;W127,"○","●")))</f>
        <v/>
      </c>
      <c r="W128" s="144"/>
      <c r="X128" s="141"/>
      <c r="Y128" s="142" t="str">
        <f>IF(X127="","",IF(X127=Z127,"△",IF(X127&gt;Z127,"○","●")))</f>
        <v/>
      </c>
      <c r="Z128" s="144"/>
      <c r="AA128" s="141"/>
      <c r="AB128" s="142" t="str">
        <f>IF(AA127="","",IF(AA127=AC127,"△",IF(AA127&gt;AC127,"○","●")))</f>
        <v/>
      </c>
      <c r="AC128" s="144"/>
      <c r="AD128" s="145"/>
      <c r="AE128" s="142" t="str">
        <f>IF(AD127="","",IF(AD127=AF127,"△",IF(AD127&gt;AF127,"○","●")))</f>
        <v/>
      </c>
      <c r="AF128" s="144"/>
      <c r="AG128" s="141"/>
      <c r="AH128" s="142" t="str">
        <f>IF(AG127="","",IF(AG127=AI127,"△",IF(AG127&gt;AI127,"○","●")))</f>
        <v/>
      </c>
      <c r="AI128" s="144"/>
      <c r="AJ128" s="141"/>
      <c r="AK128" s="142" t="str">
        <f>IF(AJ127="","",IF(AJ127=AL127,"△",IF(AJ127&gt;AL127,"○","●")))</f>
        <v/>
      </c>
      <c r="AL128" s="144"/>
      <c r="AM128" s="146"/>
      <c r="AN128" s="147" t="str">
        <f>IF(AM127="","",IF(AM127=AO127,"△",IF(AM127&gt;AO127,"○","●")))</f>
        <v/>
      </c>
      <c r="AO128" s="148"/>
      <c r="AP128" s="146"/>
      <c r="AQ128" s="147" t="str">
        <f>IF(AP127="","",IF(AP127=AR127,"△",IF(AP127&gt;AR127,"○","●")))</f>
        <v/>
      </c>
      <c r="AR128" s="148"/>
      <c r="AS128" s="146"/>
      <c r="AT128" s="147" t="str">
        <f>IF(AS127="","",IF(AS127=AU127,"△",IF(AS127&gt;AU127,"○","●")))</f>
        <v/>
      </c>
      <c r="AU128" s="148"/>
      <c r="AV128" s="876"/>
      <c r="AW128" s="832"/>
      <c r="AX128" s="834"/>
      <c r="AY128" s="834"/>
      <c r="AZ128" s="834"/>
      <c r="BA128" s="834"/>
      <c r="BB128" s="834"/>
      <c r="BC128" s="837"/>
      <c r="BD128" s="138"/>
      <c r="BE128" s="839"/>
      <c r="BF128" s="841"/>
      <c r="BG128" s="841"/>
      <c r="BI128" s="854"/>
    </row>
    <row r="129" spans="1:64" ht="15" customHeight="1">
      <c r="A129" s="90" t="s">
        <v>74</v>
      </c>
      <c r="B129" s="873" t="s">
        <v>306</v>
      </c>
      <c r="C129" s="149" t="str">
        <f>IF(W117="","",W117)</f>
        <v/>
      </c>
      <c r="D129" s="150" t="s">
        <v>67</v>
      </c>
      <c r="E129" s="151" t="str">
        <f>IF(U117="","",U117)</f>
        <v/>
      </c>
      <c r="F129" s="149" t="str">
        <f>IF(W119="","",W119)</f>
        <v/>
      </c>
      <c r="G129" s="150" t="s">
        <v>67</v>
      </c>
      <c r="H129" s="151" t="str">
        <f>IF(U119="","",U119)</f>
        <v/>
      </c>
      <c r="I129" s="149" t="str">
        <f>IF(W121="","",W121)</f>
        <v/>
      </c>
      <c r="J129" s="150" t="s">
        <v>67</v>
      </c>
      <c r="K129" s="151" t="str">
        <f>IF(U121="","",U121)</f>
        <v/>
      </c>
      <c r="L129" s="149" t="str">
        <f>IF(W123="","",W123)</f>
        <v/>
      </c>
      <c r="M129" s="150" t="s">
        <v>67</v>
      </c>
      <c r="N129" s="151" t="str">
        <f>IF(U123="","",U123)</f>
        <v/>
      </c>
      <c r="O129" s="149" t="str">
        <f>IF(W125="","",W125)</f>
        <v/>
      </c>
      <c r="P129" s="150" t="s">
        <v>67</v>
      </c>
      <c r="Q129" s="151" t="str">
        <f>IF(U125="","",U125)</f>
        <v/>
      </c>
      <c r="R129" s="149" t="str">
        <f>IF(W127="","",W127)</f>
        <v/>
      </c>
      <c r="S129" s="150" t="s">
        <v>67</v>
      </c>
      <c r="T129" s="151" t="str">
        <f>IF(U127="","",U127)</f>
        <v/>
      </c>
      <c r="U129" s="136"/>
      <c r="V129" s="152"/>
      <c r="W129" s="153"/>
      <c r="X129" s="133"/>
      <c r="Y129" s="131"/>
      <c r="Z129" s="134"/>
      <c r="AA129" s="130"/>
      <c r="AB129" s="131"/>
      <c r="AC129" s="135"/>
      <c r="AD129" s="133"/>
      <c r="AE129" s="131"/>
      <c r="AF129" s="134"/>
      <c r="AG129" s="133"/>
      <c r="AH129" s="131"/>
      <c r="AI129" s="134"/>
      <c r="AJ129" s="133"/>
      <c r="AK129" s="131"/>
      <c r="AL129" s="134"/>
      <c r="AM129" s="136"/>
      <c r="AN129" s="137" t="s">
        <v>68</v>
      </c>
      <c r="AO129" s="153"/>
      <c r="AP129" s="136"/>
      <c r="AQ129" s="137" t="s">
        <v>68</v>
      </c>
      <c r="AR129" s="153"/>
      <c r="AS129" s="136"/>
      <c r="AT129" s="137" t="s">
        <v>68</v>
      </c>
      <c r="AU129" s="153"/>
      <c r="AV129" s="875">
        <f>RANK(BG129,BG$117:BG$140)</f>
        <v>1</v>
      </c>
      <c r="AW129" s="831">
        <f>AY129*3+BA129</f>
        <v>0</v>
      </c>
      <c r="AX129" s="833">
        <f>BB129-BC129</f>
        <v>0</v>
      </c>
      <c r="AY129" s="835">
        <f>COUNTIF($D130:$AU130,"○")</f>
        <v>0</v>
      </c>
      <c r="AZ129" s="835">
        <f>COUNTIF($D130:$AU130,"●")</f>
        <v>0</v>
      </c>
      <c r="BA129" s="833">
        <f>COUNTIF($D130:AR130,"△")</f>
        <v>0</v>
      </c>
      <c r="BB129" s="833">
        <f>SUM(C129,F129,I129,L129,O129,R129,U129,X129,AA129,AD129,AG129,AJ129,AM129,AP129,AS129)</f>
        <v>0</v>
      </c>
      <c r="BC129" s="836">
        <f>SUM(E129,H129,K129,N129,Q129,T129,W129,Z129,AC129,AF129,AI129,AL129,AO129,AR129,AU129)</f>
        <v>0</v>
      </c>
      <c r="BD129" s="138"/>
      <c r="BE129" s="838">
        <f>0.5+AX129/1000</f>
        <v>0.5</v>
      </c>
      <c r="BF129" s="840">
        <f>BB129/100000</f>
        <v>0</v>
      </c>
      <c r="BG129" s="840">
        <f>SUM(AW129,BE129,BF129)</f>
        <v>0.5</v>
      </c>
      <c r="BI129" s="853">
        <f>SUM(AY129:BA130)</f>
        <v>0</v>
      </c>
    </row>
    <row r="130" spans="1:64" ht="15" customHeight="1">
      <c r="B130" s="874"/>
      <c r="C130" s="155"/>
      <c r="D130" s="155" t="str">
        <f>IF(C129="","",IF(C129=E129,"△",IF(C129&gt;E129,"○","●")))</f>
        <v/>
      </c>
      <c r="E130" s="156"/>
      <c r="F130" s="155"/>
      <c r="G130" s="155" t="str">
        <f>IF(F129="","",IF(F129=H129,"△",IF(F129&gt;H129,"○","●")))</f>
        <v/>
      </c>
      <c r="H130" s="156"/>
      <c r="I130" s="155"/>
      <c r="J130" s="155" t="str">
        <f>IF(I129="","",IF(I129=K129,"△",IF(I129&gt;K129,"○","●")))</f>
        <v/>
      </c>
      <c r="K130" s="156"/>
      <c r="L130" s="155"/>
      <c r="M130" s="155" t="str">
        <f>IF(L129="","",IF(L129=N129,"△",IF(L129&gt;N129,"○","●")))</f>
        <v/>
      </c>
      <c r="N130" s="156"/>
      <c r="O130" s="155"/>
      <c r="P130" s="155" t="str">
        <f>IF(O129="","",IF(O129=Q129,"△",IF(O129&gt;Q129,"○","●")))</f>
        <v/>
      </c>
      <c r="Q130" s="156"/>
      <c r="R130" s="155"/>
      <c r="S130" s="155" t="str">
        <f>IF(R129="","",IF(R129=T129,"△",IF(R129&gt;T129,"○","●")))</f>
        <v/>
      </c>
      <c r="T130" s="156"/>
      <c r="U130" s="146"/>
      <c r="V130" s="157"/>
      <c r="W130" s="148"/>
      <c r="X130" s="141"/>
      <c r="Y130" s="142" t="str">
        <f>IF(X129="","",IF(X129=Z129,"△",IF(X129&gt;Z129,"○","●")))</f>
        <v/>
      </c>
      <c r="Z130" s="144"/>
      <c r="AA130" s="141"/>
      <c r="AB130" s="142" t="str">
        <f>IF(AA129="","",IF(AA129=AC129,"△",IF(AA129&gt;AC129,"○","●")))</f>
        <v/>
      </c>
      <c r="AC130" s="144"/>
      <c r="AD130" s="145"/>
      <c r="AE130" s="142" t="str">
        <f>IF(AD129="","",IF(AD129=AF129,"△",IF(AD129&gt;AF129,"○","●")))</f>
        <v/>
      </c>
      <c r="AF130" s="144"/>
      <c r="AG130" s="141"/>
      <c r="AH130" s="142" t="str">
        <f>IF(AG129="","",IF(AG129=AI129,"△",IF(AG129&gt;AI129,"○","●")))</f>
        <v/>
      </c>
      <c r="AI130" s="144"/>
      <c r="AJ130" s="141"/>
      <c r="AK130" s="142" t="str">
        <f>IF(AJ129="","",IF(AJ129=AL129,"△",IF(AJ129&gt;AL129,"○","●")))</f>
        <v/>
      </c>
      <c r="AL130" s="144"/>
      <c r="AM130" s="146"/>
      <c r="AN130" s="147" t="str">
        <f>IF(AM129="","",IF(AM129=AO129,"△",IF(AM129&gt;AO129,"○","●")))</f>
        <v/>
      </c>
      <c r="AO130" s="148"/>
      <c r="AP130" s="146"/>
      <c r="AQ130" s="147" t="str">
        <f>IF(AP129="","",IF(AP129=AR129,"△",IF(AP129&gt;AR129,"○","●")))</f>
        <v/>
      </c>
      <c r="AR130" s="148"/>
      <c r="AS130" s="146"/>
      <c r="AT130" s="147" t="str">
        <f>IF(AS129="","",IF(AS129=AU129,"△",IF(AS129&gt;AU129,"○","●")))</f>
        <v/>
      </c>
      <c r="AU130" s="148"/>
      <c r="AV130" s="876"/>
      <c r="AW130" s="832"/>
      <c r="AX130" s="834"/>
      <c r="AY130" s="834"/>
      <c r="AZ130" s="834"/>
      <c r="BA130" s="834"/>
      <c r="BB130" s="834"/>
      <c r="BC130" s="837"/>
      <c r="BE130" s="839"/>
      <c r="BF130" s="841"/>
      <c r="BG130" s="841"/>
      <c r="BI130" s="854"/>
    </row>
    <row r="131" spans="1:64" ht="15" customHeight="1">
      <c r="A131" s="90" t="s">
        <v>75</v>
      </c>
      <c r="B131" s="873" t="s">
        <v>195</v>
      </c>
      <c r="C131" s="149" t="str">
        <f>IF(Z117="","",Z117)</f>
        <v/>
      </c>
      <c r="D131" s="150" t="s">
        <v>67</v>
      </c>
      <c r="E131" s="151" t="str">
        <f>IF(X117="","",X117)</f>
        <v/>
      </c>
      <c r="F131" s="149" t="str">
        <f>IF(Z119="","",Z119)</f>
        <v/>
      </c>
      <c r="G131" s="150" t="s">
        <v>67</v>
      </c>
      <c r="H131" s="151" t="str">
        <f>IF(X119="","",X119)</f>
        <v/>
      </c>
      <c r="I131" s="149" t="str">
        <f>IF(Z121="","",Z121)</f>
        <v/>
      </c>
      <c r="J131" s="150" t="s">
        <v>67</v>
      </c>
      <c r="K131" s="151" t="str">
        <f>IF(X121="","",X121)</f>
        <v/>
      </c>
      <c r="L131" s="149" t="str">
        <f>IF(Z123="","",Z123)</f>
        <v/>
      </c>
      <c r="M131" s="150" t="s">
        <v>67</v>
      </c>
      <c r="N131" s="151" t="str">
        <f>IF(X123="","",X123)</f>
        <v/>
      </c>
      <c r="O131" s="149" t="str">
        <f>IF(Z125="","",Z125)</f>
        <v/>
      </c>
      <c r="P131" s="150" t="s">
        <v>67</v>
      </c>
      <c r="Q131" s="151" t="str">
        <f>IF(X125="","",X125)</f>
        <v/>
      </c>
      <c r="R131" s="149" t="str">
        <f>IF(Z127="","",Z127)</f>
        <v/>
      </c>
      <c r="S131" s="150" t="s">
        <v>67</v>
      </c>
      <c r="T131" s="151" t="str">
        <f>IF(X127="","",X127)</f>
        <v/>
      </c>
      <c r="U131" s="149" t="str">
        <f>IF(Z129="","",Z129)</f>
        <v/>
      </c>
      <c r="V131" s="150" t="s">
        <v>67</v>
      </c>
      <c r="W131" s="151" t="str">
        <f>IF(X129="","",X129)</f>
        <v/>
      </c>
      <c r="X131" s="136"/>
      <c r="Y131" s="152"/>
      <c r="Z131" s="153"/>
      <c r="AA131" s="130"/>
      <c r="AB131" s="131"/>
      <c r="AC131" s="135"/>
      <c r="AD131" s="133"/>
      <c r="AE131" s="131"/>
      <c r="AF131" s="134"/>
      <c r="AG131" s="133"/>
      <c r="AH131" s="131"/>
      <c r="AI131" s="134"/>
      <c r="AJ131" s="133"/>
      <c r="AK131" s="131"/>
      <c r="AL131" s="134"/>
      <c r="AM131" s="136"/>
      <c r="AN131" s="137" t="s">
        <v>68</v>
      </c>
      <c r="AO131" s="153"/>
      <c r="AP131" s="136"/>
      <c r="AQ131" s="137" t="s">
        <v>68</v>
      </c>
      <c r="AR131" s="153"/>
      <c r="AS131" s="136"/>
      <c r="AT131" s="137" t="s">
        <v>68</v>
      </c>
      <c r="AU131" s="153"/>
      <c r="AV131" s="875">
        <f>RANK(BG131,BG$117:BG$140)</f>
        <v>1</v>
      </c>
      <c r="AW131" s="831">
        <f>AY131*3+BA131</f>
        <v>0</v>
      </c>
      <c r="AX131" s="833">
        <f>BB131-BC131</f>
        <v>0</v>
      </c>
      <c r="AY131" s="835">
        <f>COUNTIF($D132:$AU132,"○")</f>
        <v>0</v>
      </c>
      <c r="AZ131" s="835">
        <f>COUNTIF($D132:$AU132,"●")</f>
        <v>0</v>
      </c>
      <c r="BA131" s="833">
        <f>COUNTIF($D132:AR132,"△")</f>
        <v>0</v>
      </c>
      <c r="BB131" s="833">
        <f>SUM(C131,F131,I131,L131,O131,R131,U131,X131,AA131,AD131,AG131,AJ131,AM131,AP131,AS131)</f>
        <v>0</v>
      </c>
      <c r="BC131" s="836">
        <f>SUM(E131,H131,K131,N131,Q131,T131,W131,Z131,AC131,AF131,AI131,AL131,AO131,AR131,AU131)</f>
        <v>0</v>
      </c>
      <c r="BE131" s="838">
        <f>0.5+AX131/1000</f>
        <v>0.5</v>
      </c>
      <c r="BF131" s="840">
        <f>BB131/100000</f>
        <v>0</v>
      </c>
      <c r="BG131" s="840">
        <f>SUM(AW131,BE131,BF131)</f>
        <v>0.5</v>
      </c>
      <c r="BI131" s="853">
        <f>SUM(AY131:BA132)</f>
        <v>0</v>
      </c>
    </row>
    <row r="132" spans="1:64" ht="15" customHeight="1">
      <c r="B132" s="874"/>
      <c r="C132" s="155"/>
      <c r="D132" s="155" t="str">
        <f>IF(C131="","",IF(C131=E131,"△",IF(C131&gt;E131,"○","●")))</f>
        <v/>
      </c>
      <c r="E132" s="156"/>
      <c r="F132" s="155"/>
      <c r="G132" s="155" t="str">
        <f>IF(F131="","",IF(F131=H131,"△",IF(F131&gt;H131,"○","●")))</f>
        <v/>
      </c>
      <c r="H132" s="156"/>
      <c r="I132" s="155"/>
      <c r="J132" s="155" t="str">
        <f>IF(I131="","",IF(I131=K131,"△",IF(I131&gt;K131,"○","●")))</f>
        <v/>
      </c>
      <c r="K132" s="156"/>
      <c r="L132" s="155"/>
      <c r="M132" s="155" t="str">
        <f>IF(L131="","",IF(L131=N131,"△",IF(L131&gt;N131,"○","●")))</f>
        <v/>
      </c>
      <c r="N132" s="156"/>
      <c r="O132" s="155"/>
      <c r="P132" s="155" t="str">
        <f>IF(O131="","",IF(O131=Q131,"△",IF(O131&gt;Q131,"○","●")))</f>
        <v/>
      </c>
      <c r="Q132" s="156"/>
      <c r="R132" s="155"/>
      <c r="S132" s="155" t="str">
        <f>IF(R131="","",IF(R131=T131,"△",IF(R131&gt;T131,"○","●")))</f>
        <v/>
      </c>
      <c r="T132" s="156"/>
      <c r="U132" s="155"/>
      <c r="V132" s="155" t="str">
        <f>IF(U131="","",IF(U131=W131,"△",IF(U131&gt;W131,"○","●")))</f>
        <v/>
      </c>
      <c r="W132" s="156"/>
      <c r="X132" s="146"/>
      <c r="Y132" s="157"/>
      <c r="Z132" s="148"/>
      <c r="AA132" s="141"/>
      <c r="AB132" s="142" t="str">
        <f>IF(AA131="","",IF(AA131=AC131,"△",IF(AA131&gt;AC131,"○","●")))</f>
        <v/>
      </c>
      <c r="AC132" s="144"/>
      <c r="AD132" s="145"/>
      <c r="AE132" s="142" t="str">
        <f>IF(AD131="","",IF(AD131=AF131,"△",IF(AD131&gt;AF131,"○","●")))</f>
        <v/>
      </c>
      <c r="AF132" s="144"/>
      <c r="AG132" s="141"/>
      <c r="AH132" s="142" t="str">
        <f>IF(AG131="","",IF(AG131=AI131,"△",IF(AG131&gt;AI131,"○","●")))</f>
        <v/>
      </c>
      <c r="AI132" s="144"/>
      <c r="AJ132" s="141"/>
      <c r="AK132" s="142" t="str">
        <f>IF(AJ131="","",IF(AJ131=AL131,"△",IF(AJ131&gt;AL131,"○","●")))</f>
        <v/>
      </c>
      <c r="AL132" s="144"/>
      <c r="AM132" s="146"/>
      <c r="AN132" s="147" t="str">
        <f>IF(AM131="","",IF(AM131=AO131,"△",IF(AM131&gt;AO131,"○","●")))</f>
        <v/>
      </c>
      <c r="AO132" s="148"/>
      <c r="AP132" s="146"/>
      <c r="AQ132" s="147" t="str">
        <f>IF(AP131="","",IF(AP131=AR131,"△",IF(AP131&gt;AR131,"○","●")))</f>
        <v/>
      </c>
      <c r="AR132" s="148"/>
      <c r="AS132" s="146"/>
      <c r="AT132" s="147" t="str">
        <f>IF(AS131="","",IF(AS131=AU131,"△",IF(AS131&gt;AU131,"○","●")))</f>
        <v/>
      </c>
      <c r="AU132" s="148"/>
      <c r="AV132" s="876"/>
      <c r="AW132" s="832"/>
      <c r="AX132" s="834"/>
      <c r="AY132" s="834"/>
      <c r="AZ132" s="834"/>
      <c r="BA132" s="834"/>
      <c r="BB132" s="834"/>
      <c r="BC132" s="837"/>
      <c r="BE132" s="839"/>
      <c r="BF132" s="841"/>
      <c r="BG132" s="841"/>
      <c r="BI132" s="854"/>
    </row>
    <row r="133" spans="1:64" ht="15" customHeight="1">
      <c r="A133" s="90" t="s">
        <v>76</v>
      </c>
      <c r="B133" s="873" t="s">
        <v>159</v>
      </c>
      <c r="C133" s="149" t="str">
        <f>IF(AC117="","",AC117)</f>
        <v/>
      </c>
      <c r="D133" s="150" t="s">
        <v>67</v>
      </c>
      <c r="E133" s="151" t="str">
        <f>IF(AA117="","",AA117)</f>
        <v/>
      </c>
      <c r="F133" s="149" t="str">
        <f>IF(AC119="","",AC119)</f>
        <v/>
      </c>
      <c r="G133" s="150" t="s">
        <v>67</v>
      </c>
      <c r="H133" s="151" t="str">
        <f>IF(AA119="","",AA119)</f>
        <v/>
      </c>
      <c r="I133" s="149" t="str">
        <f>IF(AC121="","",AC121)</f>
        <v/>
      </c>
      <c r="J133" s="150" t="s">
        <v>67</v>
      </c>
      <c r="K133" s="151" t="str">
        <f>IF(AA121="","",AA121)</f>
        <v/>
      </c>
      <c r="L133" s="149" t="str">
        <f>IF(AC123="","",AC123)</f>
        <v/>
      </c>
      <c r="M133" s="150" t="s">
        <v>67</v>
      </c>
      <c r="N133" s="151" t="str">
        <f>IF(AA123="","",AA123)</f>
        <v/>
      </c>
      <c r="O133" s="149" t="str">
        <f>IF(AC125="","",AC125)</f>
        <v/>
      </c>
      <c r="P133" s="150" t="s">
        <v>67</v>
      </c>
      <c r="Q133" s="151" t="str">
        <f>IF(AA125="","",AA125)</f>
        <v/>
      </c>
      <c r="R133" s="149" t="str">
        <f>IF(AC127="","",AC127)</f>
        <v/>
      </c>
      <c r="S133" s="150" t="s">
        <v>67</v>
      </c>
      <c r="T133" s="151" t="str">
        <f>IF(AA127="","",AA127)</f>
        <v/>
      </c>
      <c r="U133" s="149" t="str">
        <f>IF(AC129="","",AC129)</f>
        <v/>
      </c>
      <c r="V133" s="150" t="s">
        <v>67</v>
      </c>
      <c r="W133" s="151" t="str">
        <f>IF(AA129="","",AA129)</f>
        <v/>
      </c>
      <c r="X133" s="149" t="str">
        <f>IF(AC131="","",AC131)</f>
        <v/>
      </c>
      <c r="Y133" s="150" t="s">
        <v>67</v>
      </c>
      <c r="Z133" s="151" t="str">
        <f>IF(AA131="","",AA131)</f>
        <v/>
      </c>
      <c r="AA133" s="136"/>
      <c r="AB133" s="152"/>
      <c r="AC133" s="153"/>
      <c r="AD133" s="133"/>
      <c r="AE133" s="131"/>
      <c r="AF133" s="134"/>
      <c r="AG133" s="133"/>
      <c r="AH133" s="131"/>
      <c r="AI133" s="134"/>
      <c r="AJ133" s="133"/>
      <c r="AK133" s="131"/>
      <c r="AL133" s="134"/>
      <c r="AM133" s="136"/>
      <c r="AN133" s="137" t="s">
        <v>68</v>
      </c>
      <c r="AO133" s="153"/>
      <c r="AP133" s="136"/>
      <c r="AQ133" s="137" t="s">
        <v>68</v>
      </c>
      <c r="AR133" s="153"/>
      <c r="AS133" s="136"/>
      <c r="AT133" s="137" t="s">
        <v>68</v>
      </c>
      <c r="AU133" s="153"/>
      <c r="AV133" s="875">
        <f>RANK(BG133,BG$117:BG$140)</f>
        <v>1</v>
      </c>
      <c r="AW133" s="831">
        <f>AY133*3+BA133</f>
        <v>0</v>
      </c>
      <c r="AX133" s="833">
        <f>BB133-BC133</f>
        <v>0</v>
      </c>
      <c r="AY133" s="835">
        <f>COUNTIF($D134:$AU134,"○")</f>
        <v>0</v>
      </c>
      <c r="AZ133" s="835">
        <f>COUNTIF($D134:$AU134,"●")</f>
        <v>0</v>
      </c>
      <c r="BA133" s="833">
        <f>COUNTIF($D134:AR134,"△")</f>
        <v>0</v>
      </c>
      <c r="BB133" s="833">
        <f>SUM(C133,F133,I133,L133,O133,R133,U133,X133,AA133,AD133,AG133,AJ133,AM133,AP133,AS133)</f>
        <v>0</v>
      </c>
      <c r="BC133" s="836">
        <f>SUM(E133,H133,K133,N133,Q133,T133,W133,Z133,AC133,AF133,AI133,AL133,AO133,AR133,AU133)</f>
        <v>0</v>
      </c>
      <c r="BE133" s="838">
        <f>0.5+AX133/1000</f>
        <v>0.5</v>
      </c>
      <c r="BF133" s="840">
        <f>BB133/100000</f>
        <v>0</v>
      </c>
      <c r="BG133" s="840">
        <f>SUM(AW133,BE133,BF133)</f>
        <v>0.5</v>
      </c>
      <c r="BI133" s="853">
        <f>SUM(AY133:BA134)</f>
        <v>0</v>
      </c>
      <c r="BJ133" s="91"/>
    </row>
    <row r="134" spans="1:64" ht="15" customHeight="1">
      <c r="B134" s="874"/>
      <c r="C134" s="155"/>
      <c r="D134" s="155" t="str">
        <f>IF(C133="","",IF(C133=E133,"△",IF(C133&gt;E133,"○","●")))</f>
        <v/>
      </c>
      <c r="E134" s="156"/>
      <c r="F134" s="155"/>
      <c r="G134" s="155" t="str">
        <f>IF(F133="","",IF(F133=H133,"△",IF(F133&gt;H133,"○","●")))</f>
        <v/>
      </c>
      <c r="H134" s="156"/>
      <c r="I134" s="155"/>
      <c r="J134" s="155" t="str">
        <f>IF(I133="","",IF(I133=K133,"△",IF(I133&gt;K133,"○","●")))</f>
        <v/>
      </c>
      <c r="K134" s="156"/>
      <c r="L134" s="155"/>
      <c r="M134" s="155" t="str">
        <f>IF(L133="","",IF(L133=N133,"△",IF(L133&gt;N133,"○","●")))</f>
        <v/>
      </c>
      <c r="N134" s="156"/>
      <c r="O134" s="155"/>
      <c r="P134" s="155" t="str">
        <f>IF(O133="","",IF(O133=Q133,"△",IF(O133&gt;Q133,"○","●")))</f>
        <v/>
      </c>
      <c r="Q134" s="156"/>
      <c r="R134" s="155"/>
      <c r="S134" s="155" t="str">
        <f>IF(R133="","",IF(R133=T133,"△",IF(R133&gt;T133,"○","●")))</f>
        <v/>
      </c>
      <c r="T134" s="156"/>
      <c r="U134" s="155"/>
      <c r="V134" s="155" t="str">
        <f>IF(U133="","",IF(U133=W133,"△",IF(U133&gt;W133,"○","●")))</f>
        <v/>
      </c>
      <c r="W134" s="156"/>
      <c r="X134" s="155"/>
      <c r="Y134" s="155" t="str">
        <f>IF(X133="","",IF(X133=Z133,"△",IF(X133&gt;Z133,"○","●")))</f>
        <v/>
      </c>
      <c r="Z134" s="156"/>
      <c r="AA134" s="146"/>
      <c r="AB134" s="157"/>
      <c r="AC134" s="148"/>
      <c r="AD134" s="141"/>
      <c r="AE134" s="142" t="str">
        <f>IF(AD133="","",IF(AD133=AF133,"△",IF(AD133&gt;AF133,"○","●")))</f>
        <v/>
      </c>
      <c r="AF134" s="144"/>
      <c r="AG134" s="141"/>
      <c r="AH134" s="142" t="str">
        <f>IF(AG133="","",IF(AG133=AI133,"△",IF(AG133&gt;AI133,"○","●")))</f>
        <v/>
      </c>
      <c r="AI134" s="144"/>
      <c r="AJ134" s="141"/>
      <c r="AK134" s="142" t="str">
        <f>IF(AJ133="","",IF(AJ133=AL133,"△",IF(AJ133&gt;AL133,"○","●")))</f>
        <v/>
      </c>
      <c r="AL134" s="144"/>
      <c r="AM134" s="146"/>
      <c r="AN134" s="147" t="str">
        <f>IF(AM133="","",IF(AM133=AO133,"△",IF(AM133&gt;AO133,"○","●")))</f>
        <v/>
      </c>
      <c r="AO134" s="148"/>
      <c r="AP134" s="146"/>
      <c r="AQ134" s="147" t="str">
        <f>IF(AP133="","",IF(AP133=AR133,"△",IF(AP133&gt;AR133,"○","●")))</f>
        <v/>
      </c>
      <c r="AR134" s="148"/>
      <c r="AS134" s="146"/>
      <c r="AT134" s="147" t="str">
        <f>IF(AS133="","",IF(AS133=AU133,"△",IF(AS133&gt;AU133,"○","●")))</f>
        <v/>
      </c>
      <c r="AU134" s="148"/>
      <c r="AV134" s="876"/>
      <c r="AW134" s="832"/>
      <c r="AX134" s="834"/>
      <c r="AY134" s="834"/>
      <c r="AZ134" s="834"/>
      <c r="BA134" s="834"/>
      <c r="BB134" s="834"/>
      <c r="BC134" s="837"/>
      <c r="BE134" s="839"/>
      <c r="BF134" s="841"/>
      <c r="BG134" s="841"/>
      <c r="BI134" s="854"/>
      <c r="BJ134" s="91"/>
    </row>
    <row r="135" spans="1:64" ht="15" customHeight="1">
      <c r="A135" s="90" t="s">
        <v>77</v>
      </c>
      <c r="B135" s="873" t="s">
        <v>483</v>
      </c>
      <c r="C135" s="163" t="str">
        <f>IF(AF117="","",AF117)</f>
        <v/>
      </c>
      <c r="D135" s="164" t="s">
        <v>67</v>
      </c>
      <c r="E135" s="165" t="str">
        <f>IF(AD117="","",AD117)</f>
        <v/>
      </c>
      <c r="F135" s="163" t="str">
        <f>IF(AF119="","",AF119)</f>
        <v/>
      </c>
      <c r="G135" s="164" t="s">
        <v>67</v>
      </c>
      <c r="H135" s="165" t="str">
        <f>IF(AD119="","",AD119)</f>
        <v/>
      </c>
      <c r="I135" s="163" t="str">
        <f>IF(AF121="","",AF121)</f>
        <v/>
      </c>
      <c r="J135" s="164" t="s">
        <v>67</v>
      </c>
      <c r="K135" s="165" t="str">
        <f>IF(AD121="","",AD121)</f>
        <v/>
      </c>
      <c r="L135" s="163" t="str">
        <f>IF(AF123="","",AF123)</f>
        <v/>
      </c>
      <c r="M135" s="164" t="s">
        <v>67</v>
      </c>
      <c r="N135" s="165" t="str">
        <f>IF(AD123="","",AD123)</f>
        <v/>
      </c>
      <c r="O135" s="163" t="str">
        <f>IF(AF125="","",AF125)</f>
        <v/>
      </c>
      <c r="P135" s="164" t="s">
        <v>67</v>
      </c>
      <c r="Q135" s="165" t="str">
        <f>IF(AD125="","",AD125)</f>
        <v/>
      </c>
      <c r="R135" s="163" t="str">
        <f>IF(AF127="","",AF127)</f>
        <v/>
      </c>
      <c r="S135" s="164" t="s">
        <v>67</v>
      </c>
      <c r="T135" s="165" t="str">
        <f>IF(AD127="","",AD127)</f>
        <v/>
      </c>
      <c r="U135" s="163" t="str">
        <f>IF(AF129="","",AF129)</f>
        <v/>
      </c>
      <c r="V135" s="164" t="s">
        <v>67</v>
      </c>
      <c r="W135" s="165" t="str">
        <f>IF(AD129="","",AD129)</f>
        <v/>
      </c>
      <c r="X135" s="163" t="str">
        <f>IF(AF131="","",AF131)</f>
        <v/>
      </c>
      <c r="Y135" s="164" t="s">
        <v>67</v>
      </c>
      <c r="Z135" s="165" t="str">
        <f>IF(AD131="","",AD131)</f>
        <v/>
      </c>
      <c r="AA135" s="163" t="str">
        <f>IF(AF133="","",AF133)</f>
        <v/>
      </c>
      <c r="AB135" s="164" t="s">
        <v>67</v>
      </c>
      <c r="AC135" s="165" t="str">
        <f>IF(AD133="","",AD133)</f>
        <v/>
      </c>
      <c r="AD135" s="166"/>
      <c r="AE135" s="167"/>
      <c r="AF135" s="168"/>
      <c r="AG135" s="133"/>
      <c r="AH135" s="169"/>
      <c r="AI135" s="134"/>
      <c r="AJ135" s="133"/>
      <c r="AK135" s="169"/>
      <c r="AL135" s="134"/>
      <c r="AM135" s="136"/>
      <c r="AN135" s="191" t="s">
        <v>68</v>
      </c>
      <c r="AO135" s="153"/>
      <c r="AP135" s="136"/>
      <c r="AQ135" s="191" t="s">
        <v>68</v>
      </c>
      <c r="AR135" s="153"/>
      <c r="AS135" s="136"/>
      <c r="AT135" s="191" t="s">
        <v>68</v>
      </c>
      <c r="AU135" s="153"/>
      <c r="AV135" s="875">
        <f>RANK(BG135,BG$117:BG$140)</f>
        <v>1</v>
      </c>
      <c r="AW135" s="831">
        <f>AY135*3+BA135</f>
        <v>0</v>
      </c>
      <c r="AX135" s="833">
        <f>BB135-BC135</f>
        <v>0</v>
      </c>
      <c r="AY135" s="833">
        <f>COUNTIF($D136:$AU136,"○")</f>
        <v>0</v>
      </c>
      <c r="AZ135" s="833">
        <f>COUNTIF($D136:$AU136,"●")</f>
        <v>0</v>
      </c>
      <c r="BA135" s="833">
        <f>COUNTIF($D136:AR136,"△")</f>
        <v>0</v>
      </c>
      <c r="BB135" s="833">
        <f>SUM(C135,F135,I135,L135,O135,R135,U135,X135,AA135,AD135,AG135,AJ135,AM135,AP135,AS135)</f>
        <v>0</v>
      </c>
      <c r="BC135" s="836">
        <f>SUM(E135,H135,K135,N135,Q135,T135,W135,Z135,AC135,AF135,AI135,AL135,AO135,AR135,AU135)</f>
        <v>0</v>
      </c>
      <c r="BE135" s="838">
        <f>0.5+AX135/1000</f>
        <v>0.5</v>
      </c>
      <c r="BF135" s="840">
        <f>BB135/100000</f>
        <v>0</v>
      </c>
      <c r="BG135" s="840">
        <f>SUM(AW135,BE135,BF135)</f>
        <v>0.5</v>
      </c>
      <c r="BI135" s="853">
        <f>SUM(AY135:BA136)</f>
        <v>0</v>
      </c>
      <c r="BL135" s="194"/>
    </row>
    <row r="136" spans="1:64" ht="15" customHeight="1">
      <c r="B136" s="874"/>
      <c r="C136" s="155"/>
      <c r="D136" s="155" t="str">
        <f>IF(C135="","",IF(C135=E135,"△",IF(C135&gt;E135,"○","●")))</f>
        <v/>
      </c>
      <c r="E136" s="156"/>
      <c r="F136" s="155"/>
      <c r="G136" s="155" t="str">
        <f>IF(F135="","",IF(F135=H135,"△",IF(F135&gt;H135,"○","●")))</f>
        <v/>
      </c>
      <c r="H136" s="156"/>
      <c r="I136" s="155"/>
      <c r="J136" s="155" t="str">
        <f>IF(I135="","",IF(I135=K135,"△",IF(I135&gt;K135,"○","●")))</f>
        <v/>
      </c>
      <c r="K136" s="156"/>
      <c r="L136" s="155"/>
      <c r="M136" s="155" t="str">
        <f>IF(L135="","",IF(L135=N135,"△",IF(L135&gt;N135,"○","●")))</f>
        <v/>
      </c>
      <c r="N136" s="156"/>
      <c r="O136" s="155"/>
      <c r="P136" s="155" t="str">
        <f>IF(O135="","",IF(O135=Q135,"△",IF(O135&gt;Q135,"○","●")))</f>
        <v/>
      </c>
      <c r="Q136" s="156"/>
      <c r="R136" s="155"/>
      <c r="S136" s="155" t="str">
        <f>IF(R135="","",IF(R135=T135,"△",IF(R135&gt;T135,"○","●")))</f>
        <v/>
      </c>
      <c r="T136" s="156"/>
      <c r="U136" s="155"/>
      <c r="V136" s="155" t="str">
        <f>IF(U135="","",IF(U135=W135,"△",IF(U135&gt;W135,"○","●")))</f>
        <v/>
      </c>
      <c r="W136" s="156"/>
      <c r="X136" s="155"/>
      <c r="Y136" s="155" t="str">
        <f>IF(X135="","",IF(X135=Z135,"△",IF(X135&gt;Z135,"○","●")))</f>
        <v/>
      </c>
      <c r="Z136" s="156"/>
      <c r="AA136" s="155"/>
      <c r="AB136" s="155" t="str">
        <f>IF(AA135="","",IF(AA135=AC135,"△",IF(AA135&gt;AC135,"○","●")))</f>
        <v/>
      </c>
      <c r="AC136" s="156"/>
      <c r="AD136" s="139"/>
      <c r="AE136" s="139"/>
      <c r="AF136" s="140"/>
      <c r="AG136" s="141"/>
      <c r="AH136" s="142" t="str">
        <f>IF(AG135="","",IF(AG135=AI135,"△",IF(AG135&gt;AI135,"○","●")))</f>
        <v/>
      </c>
      <c r="AI136" s="144"/>
      <c r="AJ136" s="141"/>
      <c r="AK136" s="142" t="str">
        <f>IF(AJ135="","",IF(AJ135=AL135,"△",IF(AJ135&gt;AL135,"○","●")))</f>
        <v/>
      </c>
      <c r="AL136" s="144"/>
      <c r="AM136" s="146"/>
      <c r="AN136" s="147" t="str">
        <f>IF(AM135="","",IF(AM135=AO135,"△",IF(AM135&gt;AO135,"○","●")))</f>
        <v/>
      </c>
      <c r="AO136" s="148"/>
      <c r="AP136" s="146"/>
      <c r="AQ136" s="147" t="str">
        <f>IF(AP135="","",IF(AP135=AR135,"△",IF(AP135&gt;AR135,"○","●")))</f>
        <v/>
      </c>
      <c r="AR136" s="148"/>
      <c r="AS136" s="146"/>
      <c r="AT136" s="147" t="str">
        <f>IF(AS135="","",IF(AS135=AU135,"△",IF(AS135&gt;AU135,"○","●")))</f>
        <v/>
      </c>
      <c r="AU136" s="148"/>
      <c r="AV136" s="876"/>
      <c r="AW136" s="832"/>
      <c r="AX136" s="834"/>
      <c r="AY136" s="834"/>
      <c r="AZ136" s="834"/>
      <c r="BA136" s="834"/>
      <c r="BB136" s="834"/>
      <c r="BC136" s="837"/>
      <c r="BE136" s="839"/>
      <c r="BF136" s="841"/>
      <c r="BG136" s="841"/>
      <c r="BI136" s="854"/>
    </row>
    <row r="137" spans="1:64" ht="15" customHeight="1">
      <c r="A137" s="90" t="s">
        <v>78</v>
      </c>
      <c r="B137" s="873" t="s">
        <v>197</v>
      </c>
      <c r="C137" s="149" t="str">
        <f>IF(AI117="","",AI117)</f>
        <v/>
      </c>
      <c r="D137" s="150" t="s">
        <v>68</v>
      </c>
      <c r="E137" s="151" t="str">
        <f>IF(AG117="","",AG117)</f>
        <v/>
      </c>
      <c r="F137" s="149" t="str">
        <f>IF(AI119="","",AI119)</f>
        <v/>
      </c>
      <c r="G137" s="150" t="s">
        <v>68</v>
      </c>
      <c r="H137" s="151" t="str">
        <f>IF(AG119="","",AG119)</f>
        <v/>
      </c>
      <c r="I137" s="149" t="str">
        <f>IF(AI121="","",AI121)</f>
        <v/>
      </c>
      <c r="J137" s="150" t="s">
        <v>68</v>
      </c>
      <c r="K137" s="151" t="str">
        <f>IF(AG121="","",AG121)</f>
        <v/>
      </c>
      <c r="L137" s="149" t="str">
        <f>IF(AI123="","",AI123)</f>
        <v/>
      </c>
      <c r="M137" s="150" t="s">
        <v>68</v>
      </c>
      <c r="N137" s="151" t="str">
        <f>IF(AG123="","",AG123)</f>
        <v/>
      </c>
      <c r="O137" s="149" t="str">
        <f>IF(AI125="","",AI125)</f>
        <v/>
      </c>
      <c r="P137" s="150" t="s">
        <v>68</v>
      </c>
      <c r="Q137" s="151" t="str">
        <f>IF(AG125="","",AG125)</f>
        <v/>
      </c>
      <c r="R137" s="149" t="str">
        <f>IF(AI127="","",AI127)</f>
        <v/>
      </c>
      <c r="S137" s="150" t="s">
        <v>68</v>
      </c>
      <c r="T137" s="151" t="str">
        <f>IF(AG127="","",AG127)</f>
        <v/>
      </c>
      <c r="U137" s="149" t="str">
        <f>IF(AI129="","",AI129)</f>
        <v/>
      </c>
      <c r="V137" s="150" t="s">
        <v>68</v>
      </c>
      <c r="W137" s="151" t="str">
        <f>IF(AG129="","",AG129)</f>
        <v/>
      </c>
      <c r="X137" s="149" t="str">
        <f>IF(AI131="","",AI131)</f>
        <v/>
      </c>
      <c r="Y137" s="150" t="s">
        <v>68</v>
      </c>
      <c r="Z137" s="151" t="str">
        <f>IF(AG131="","",AG131)</f>
        <v/>
      </c>
      <c r="AA137" s="149" t="str">
        <f>IF(AI133="","",AI133)</f>
        <v/>
      </c>
      <c r="AB137" s="150" t="s">
        <v>68</v>
      </c>
      <c r="AC137" s="151" t="str">
        <f>IF(AG133="","",AG133)</f>
        <v/>
      </c>
      <c r="AD137" s="149" t="str">
        <f>IF(AI135="","",AI135)</f>
        <v/>
      </c>
      <c r="AE137" s="150" t="s">
        <v>68</v>
      </c>
      <c r="AF137" s="151" t="str">
        <f>IF(AG135="","",AG135)</f>
        <v/>
      </c>
      <c r="AG137" s="166"/>
      <c r="AH137" s="167"/>
      <c r="AI137" s="168"/>
      <c r="AJ137" s="130"/>
      <c r="AK137" s="131"/>
      <c r="AL137" s="135"/>
      <c r="AM137" s="170"/>
      <c r="AN137" s="137" t="s">
        <v>68</v>
      </c>
      <c r="AO137" s="171"/>
      <c r="AP137" s="170"/>
      <c r="AQ137" s="137" t="s">
        <v>68</v>
      </c>
      <c r="AR137" s="171"/>
      <c r="AS137" s="170"/>
      <c r="AT137" s="137" t="s">
        <v>68</v>
      </c>
      <c r="AU137" s="171"/>
      <c r="AV137" s="875">
        <f>RANK(BG137,BG$117:BG$140)</f>
        <v>1</v>
      </c>
      <c r="AW137" s="831">
        <f>AY137*3+BA137</f>
        <v>0</v>
      </c>
      <c r="AX137" s="833">
        <f>BB137-BC137</f>
        <v>0</v>
      </c>
      <c r="AY137" s="833">
        <f>COUNTIF($D138:$AU138,"○")</f>
        <v>0</v>
      </c>
      <c r="AZ137" s="833">
        <f>COUNTIF($D138:$AU138,"●")</f>
        <v>0</v>
      </c>
      <c r="BA137" s="833">
        <f>COUNTIF($D138:AR138,"△")</f>
        <v>0</v>
      </c>
      <c r="BB137" s="833">
        <f>SUM(C137,F137,I137,L137,O137,R137,U137,X137,AA137,AD137,AG137,AJ137,AM137,AP137,AS137)</f>
        <v>0</v>
      </c>
      <c r="BC137" s="836">
        <f>SUM(E137,H137,K137,N137,Q137,T137,W137,Z137,AC137,AF137,AI137,AL137,AO137,AR137,AU137)</f>
        <v>0</v>
      </c>
      <c r="BE137" s="838">
        <f>0.5+AX137/1000</f>
        <v>0.5</v>
      </c>
      <c r="BF137" s="840">
        <f>BB137/100000</f>
        <v>0</v>
      </c>
      <c r="BG137" s="840">
        <f>SUM(AW137,BE137,BF137)</f>
        <v>0.5</v>
      </c>
      <c r="BI137" s="853">
        <f>SUM(AY137:BA138)</f>
        <v>0</v>
      </c>
    </row>
    <row r="138" spans="1:64" ht="15" customHeight="1">
      <c r="B138" s="874"/>
      <c r="C138" s="155"/>
      <c r="D138" s="155" t="str">
        <f>IF(C137="","",IF(C137=E137,"△",IF(C137&gt;E137,"○","●")))</f>
        <v/>
      </c>
      <c r="E138" s="156"/>
      <c r="F138" s="155"/>
      <c r="G138" s="155" t="str">
        <f>IF(F137="","",IF(F137=H137,"△",IF(F137&gt;H137,"○","●")))</f>
        <v/>
      </c>
      <c r="H138" s="156"/>
      <c r="I138" s="155"/>
      <c r="J138" s="155" t="str">
        <f>IF(I137="","",IF(I137=K137,"△",IF(I137&gt;K137,"○","●")))</f>
        <v/>
      </c>
      <c r="K138" s="156"/>
      <c r="L138" s="155"/>
      <c r="M138" s="155" t="str">
        <f>IF(L137="","",IF(L137=N137,"△",IF(L137&gt;N137,"○","●")))</f>
        <v/>
      </c>
      <c r="N138" s="156"/>
      <c r="O138" s="155"/>
      <c r="P138" s="155" t="str">
        <f>IF(O137="","",IF(O137=Q137,"△",IF(O137&gt;Q137,"○","●")))</f>
        <v/>
      </c>
      <c r="Q138" s="156"/>
      <c r="R138" s="155"/>
      <c r="S138" s="155" t="str">
        <f>IF(R137="","",IF(R137=T137,"△",IF(R137&gt;T137,"○","●")))</f>
        <v/>
      </c>
      <c r="T138" s="156"/>
      <c r="U138" s="155"/>
      <c r="V138" s="155" t="str">
        <f>IF(U137="","",IF(U137=W137,"△",IF(U137&gt;W137,"○","●")))</f>
        <v/>
      </c>
      <c r="W138" s="156"/>
      <c r="X138" s="155"/>
      <c r="Y138" s="155" t="str">
        <f>IF(X137="","",IF(X137=Z137,"△",IF(X137&gt;Z137,"○","●")))</f>
        <v/>
      </c>
      <c r="Z138" s="156"/>
      <c r="AA138" s="155"/>
      <c r="AB138" s="155" t="str">
        <f>IF(AA137="","",IF(AA137=AC137,"△",IF(AA137&gt;AC137,"○","●")))</f>
        <v/>
      </c>
      <c r="AC138" s="156"/>
      <c r="AD138" s="155"/>
      <c r="AE138" s="155" t="str">
        <f>IF(AD137="","",IF(AD137=AF137,"△",IF(AD137&gt;AF137,"○","●")))</f>
        <v/>
      </c>
      <c r="AF138" s="156"/>
      <c r="AG138" s="139"/>
      <c r="AH138" s="139"/>
      <c r="AI138" s="140"/>
      <c r="AJ138" s="141"/>
      <c r="AK138" s="142" t="str">
        <f>IF(AJ137="","",IF(AJ137=AL137,"△",IF(AJ137&gt;AL137,"○","●")))</f>
        <v/>
      </c>
      <c r="AL138" s="144"/>
      <c r="AM138" s="146"/>
      <c r="AN138" s="147" t="str">
        <f>IF(AM137="","",IF(AM137=AO137,"△",IF(AM137&gt;AO137,"○","●")))</f>
        <v/>
      </c>
      <c r="AO138" s="148"/>
      <c r="AP138" s="146"/>
      <c r="AQ138" s="147" t="str">
        <f>IF(AP137="","",IF(AP137=AR137,"△",IF(AP137&gt;AR137,"○","●")))</f>
        <v/>
      </c>
      <c r="AR138" s="148"/>
      <c r="AS138" s="146"/>
      <c r="AT138" s="147" t="str">
        <f>IF(AS137="","",IF(AS137=AU137,"△",IF(AS137&gt;AU137,"○","●")))</f>
        <v/>
      </c>
      <c r="AU138" s="148"/>
      <c r="AV138" s="876"/>
      <c r="AW138" s="832"/>
      <c r="AX138" s="834"/>
      <c r="AY138" s="834"/>
      <c r="AZ138" s="834"/>
      <c r="BA138" s="834"/>
      <c r="BB138" s="834"/>
      <c r="BC138" s="837"/>
      <c r="BE138" s="839"/>
      <c r="BF138" s="841"/>
      <c r="BG138" s="841"/>
      <c r="BI138" s="854"/>
    </row>
    <row r="139" spans="1:64" ht="15" customHeight="1">
      <c r="A139" s="90" t="s">
        <v>79</v>
      </c>
      <c r="B139" s="873" t="s">
        <v>325</v>
      </c>
      <c r="C139" s="163" t="str">
        <f>IF(AL117="","",AL117)</f>
        <v/>
      </c>
      <c r="D139" s="164" t="s">
        <v>68</v>
      </c>
      <c r="E139" s="165" t="str">
        <f>IF(AJ117="","",AJ117)</f>
        <v/>
      </c>
      <c r="F139" s="163" t="str">
        <f>IF(AL119="","",AL119)</f>
        <v/>
      </c>
      <c r="G139" s="164" t="s">
        <v>68</v>
      </c>
      <c r="H139" s="165" t="str">
        <f>IF(AJ119="","",AJ119)</f>
        <v/>
      </c>
      <c r="I139" s="163" t="str">
        <f>IF(AL121="","",AL121)</f>
        <v/>
      </c>
      <c r="J139" s="164" t="s">
        <v>68</v>
      </c>
      <c r="K139" s="165" t="str">
        <f>IF(AJ121="","",AJ121)</f>
        <v/>
      </c>
      <c r="L139" s="163" t="str">
        <f>IF(AL123="","",AL123)</f>
        <v/>
      </c>
      <c r="M139" s="164" t="s">
        <v>68</v>
      </c>
      <c r="N139" s="165" t="str">
        <f>IF(AJ123="","",AJ123)</f>
        <v/>
      </c>
      <c r="O139" s="163" t="str">
        <f>IF(AL125="","",AL125)</f>
        <v/>
      </c>
      <c r="P139" s="164" t="s">
        <v>68</v>
      </c>
      <c r="Q139" s="165" t="str">
        <f>IF(AJ125="","",AJ125)</f>
        <v/>
      </c>
      <c r="R139" s="163" t="str">
        <f>IF(AL127="","",AL127)</f>
        <v/>
      </c>
      <c r="S139" s="164" t="s">
        <v>68</v>
      </c>
      <c r="T139" s="165" t="str">
        <f>IF(AJ127="","",AJ127)</f>
        <v/>
      </c>
      <c r="U139" s="163" t="str">
        <f>IF(AL129="","",AL129)</f>
        <v/>
      </c>
      <c r="V139" s="164" t="s">
        <v>68</v>
      </c>
      <c r="W139" s="165" t="str">
        <f>IF(AJ129="","",AJ129)</f>
        <v/>
      </c>
      <c r="X139" s="163" t="str">
        <f>IF(AL131="","",AL131)</f>
        <v/>
      </c>
      <c r="Y139" s="164" t="s">
        <v>68</v>
      </c>
      <c r="Z139" s="165" t="str">
        <f>IF(AJ131="","",AJ131)</f>
        <v/>
      </c>
      <c r="AA139" s="264" t="str">
        <f>IF(AL133="","",AL133)</f>
        <v/>
      </c>
      <c r="AB139" s="265" t="s">
        <v>68</v>
      </c>
      <c r="AC139" s="266" t="str">
        <f>IF(AJ133="","",AJ133)</f>
        <v/>
      </c>
      <c r="AD139" s="163" t="str">
        <f>IF(AL135="","",AL135)</f>
        <v/>
      </c>
      <c r="AE139" s="164" t="s">
        <v>68</v>
      </c>
      <c r="AF139" s="165" t="str">
        <f>IF(AJ135="","",AJ135)</f>
        <v/>
      </c>
      <c r="AG139" s="163" t="str">
        <f>IF(AL137="","",AL137)</f>
        <v/>
      </c>
      <c r="AH139" s="164" t="s">
        <v>68</v>
      </c>
      <c r="AI139" s="165" t="str">
        <f>IF(AJ137="","",AJ137)</f>
        <v/>
      </c>
      <c r="AJ139" s="166"/>
      <c r="AK139" s="167"/>
      <c r="AL139" s="168"/>
      <c r="AM139" s="136"/>
      <c r="AN139" s="191" t="s">
        <v>68</v>
      </c>
      <c r="AO139" s="153"/>
      <c r="AP139" s="136"/>
      <c r="AQ139" s="191" t="s">
        <v>68</v>
      </c>
      <c r="AR139" s="153"/>
      <c r="AS139" s="136"/>
      <c r="AT139" s="191" t="s">
        <v>68</v>
      </c>
      <c r="AU139" s="153"/>
      <c r="AV139" s="875">
        <f>RANK(BG139,BG$117:BG$140)</f>
        <v>1</v>
      </c>
      <c r="AW139" s="831">
        <f>AY139*3+BA139</f>
        <v>0</v>
      </c>
      <c r="AX139" s="833">
        <f>BB139-BC139</f>
        <v>0</v>
      </c>
      <c r="AY139" s="833">
        <f>COUNTIF($D140:$AU140,"○")</f>
        <v>0</v>
      </c>
      <c r="AZ139" s="833">
        <f>COUNTIF($D140:$AU140,"●")</f>
        <v>0</v>
      </c>
      <c r="BA139" s="833">
        <f>COUNTIF($D140:AR140,"△")</f>
        <v>0</v>
      </c>
      <c r="BB139" s="833">
        <f>SUM(C139,F139,I139,L139,O139,R139,U139,X139,AA139,AD139,AG139,AJ139,AM139,AP139,AS139)</f>
        <v>0</v>
      </c>
      <c r="BC139" s="836">
        <f>SUM(E139,H139,K139,N139,Q139,T139,W139,Z139,AC139,AF139,AI139,AL139,AO139,AR139,AU139)</f>
        <v>0</v>
      </c>
      <c r="BE139" s="838">
        <f>0.5+AX139/1000</f>
        <v>0.5</v>
      </c>
      <c r="BF139" s="840">
        <f>BB139/100000</f>
        <v>0</v>
      </c>
      <c r="BG139" s="840">
        <f>SUM(AW139,BE139,BF139)</f>
        <v>0.5</v>
      </c>
      <c r="BI139" s="853">
        <f>SUM(AY139:BA140)</f>
        <v>0</v>
      </c>
    </row>
    <row r="140" spans="1:64" ht="15" customHeight="1" thickBot="1">
      <c r="B140" s="887"/>
      <c r="C140" s="172"/>
      <c r="D140" s="172" t="str">
        <f>IF(C139="","",IF(C139=E139,"△",IF(C139&gt;E139,"○","●")))</f>
        <v/>
      </c>
      <c r="E140" s="173"/>
      <c r="F140" s="172"/>
      <c r="G140" s="172" t="str">
        <f>IF(F139="","",IF(F139=H139,"△",IF(F139&gt;H139,"○","●")))</f>
        <v/>
      </c>
      <c r="H140" s="173"/>
      <c r="I140" s="172"/>
      <c r="J140" s="172" t="str">
        <f>IF(I139="","",IF(I139=K139,"△",IF(I139&gt;K139,"○","●")))</f>
        <v/>
      </c>
      <c r="K140" s="173"/>
      <c r="L140" s="172"/>
      <c r="M140" s="172" t="str">
        <f>IF(L139="","",IF(L139=N139,"△",IF(L139&gt;N139,"○","●")))</f>
        <v/>
      </c>
      <c r="N140" s="173"/>
      <c r="O140" s="172"/>
      <c r="P140" s="172" t="str">
        <f>IF(O139="","",IF(O139=Q139,"△",IF(O139&gt;Q139,"○","●")))</f>
        <v/>
      </c>
      <c r="Q140" s="173"/>
      <c r="R140" s="172"/>
      <c r="S140" s="172" t="str">
        <f>IF(R139="","",IF(R139=T139,"△",IF(R139&gt;T139,"○","●")))</f>
        <v/>
      </c>
      <c r="T140" s="173"/>
      <c r="U140" s="172"/>
      <c r="V140" s="172" t="str">
        <f>IF(U139="","",IF(U139=W139,"△",IF(U139&gt;W139,"○","●")))</f>
        <v/>
      </c>
      <c r="W140" s="173"/>
      <c r="X140" s="172"/>
      <c r="Y140" s="172" t="str">
        <f>IF(X139="","",IF(X139=Z139,"△",IF(X139&gt;Z139,"○","●")))</f>
        <v/>
      </c>
      <c r="Z140" s="173"/>
      <c r="AA140" s="195"/>
      <c r="AB140" s="195" t="str">
        <f>IF(AA139="","",IF(AA139=AC139,"△",IF(AA139&gt;AC139,"○","●")))</f>
        <v/>
      </c>
      <c r="AC140" s="196"/>
      <c r="AD140" s="172"/>
      <c r="AE140" s="172" t="str">
        <f>IF(AD139="","",IF(AD139=AF139,"△",IF(AD139&gt;AF139,"○","●")))</f>
        <v/>
      </c>
      <c r="AF140" s="173"/>
      <c r="AG140" s="172"/>
      <c r="AH140" s="172" t="str">
        <f>IF(AG139="","",IF(AG139=AI139,"△",IF(AG139&gt;AI139,"○","●")))</f>
        <v/>
      </c>
      <c r="AI140" s="173"/>
      <c r="AJ140" s="174"/>
      <c r="AK140" s="175"/>
      <c r="AL140" s="176"/>
      <c r="AM140" s="177"/>
      <c r="AN140" s="178" t="str">
        <f>IF(AM139="","",IF(AM139=AO139,"△",IF(AM139&gt;AO139,"○","●")))</f>
        <v/>
      </c>
      <c r="AO140" s="179"/>
      <c r="AP140" s="177"/>
      <c r="AQ140" s="178" t="str">
        <f>IF(AP139="","",IF(AP139=AR139,"△",IF(AP139&gt;AR139,"○","●")))</f>
        <v/>
      </c>
      <c r="AR140" s="179"/>
      <c r="AS140" s="177"/>
      <c r="AT140" s="178" t="str">
        <f>IF(AS139="","",IF(AS139=AU139,"△",IF(AS139&gt;AU139,"○","●")))</f>
        <v/>
      </c>
      <c r="AU140" s="179"/>
      <c r="AV140" s="876"/>
      <c r="AW140" s="844"/>
      <c r="AX140" s="845"/>
      <c r="AY140" s="845"/>
      <c r="AZ140" s="845"/>
      <c r="BA140" s="845"/>
      <c r="BB140" s="845"/>
      <c r="BC140" s="846"/>
      <c r="BE140" s="839"/>
      <c r="BF140" s="841"/>
      <c r="BG140" s="841"/>
      <c r="BI140" s="854"/>
    </row>
    <row r="141" spans="1:64" ht="15" customHeight="1" thickTop="1">
      <c r="B141" s="180"/>
      <c r="C141" s="132"/>
      <c r="D141" s="132"/>
      <c r="E141" s="132"/>
      <c r="F141" s="132"/>
      <c r="G141" s="132"/>
      <c r="H141" s="132"/>
      <c r="I141" s="132"/>
      <c r="J141" s="132"/>
      <c r="K141" s="132"/>
      <c r="L141" s="132"/>
      <c r="M141" s="132"/>
      <c r="N141" s="132"/>
      <c r="O141" s="132"/>
      <c r="P141" s="132"/>
      <c r="Q141" s="132"/>
      <c r="R141" s="132"/>
      <c r="S141" s="132"/>
      <c r="T141" s="132"/>
      <c r="U141" s="132"/>
      <c r="V141" s="132"/>
      <c r="W141" s="132"/>
      <c r="X141" s="132"/>
      <c r="Y141" s="132"/>
      <c r="Z141" s="132"/>
      <c r="AA141" s="132"/>
      <c r="AB141" s="132"/>
      <c r="AC141" s="132"/>
      <c r="AD141" s="132"/>
      <c r="AE141" s="132"/>
      <c r="AF141" s="132"/>
      <c r="AG141" s="132"/>
      <c r="AH141" s="132"/>
      <c r="AI141" s="132"/>
      <c r="AJ141" s="132"/>
      <c r="AK141" s="132"/>
      <c r="AL141" s="132"/>
      <c r="AM141" s="132"/>
      <c r="AN141" s="132"/>
      <c r="AO141" s="132"/>
      <c r="AP141" s="132"/>
      <c r="AQ141" s="181"/>
      <c r="AR141" s="132"/>
      <c r="AS141" s="132"/>
      <c r="AT141" s="181"/>
      <c r="AU141" s="132"/>
      <c r="AV141" s="182"/>
      <c r="AW141" s="183"/>
      <c r="AX141" s="184">
        <f>SUM(AX117:AX140)</f>
        <v>0</v>
      </c>
      <c r="AY141" s="184">
        <f>SUM(AY117:AY140)</f>
        <v>0</v>
      </c>
      <c r="AZ141" s="184">
        <f>SUM(AZ117:AZ140)</f>
        <v>0</v>
      </c>
      <c r="BA141" s="184">
        <f>SUM(BA117:BA140)</f>
        <v>0</v>
      </c>
      <c r="BB141" s="184">
        <f>SUM(AY141:BA141)/2</f>
        <v>0</v>
      </c>
      <c r="BC141" s="184"/>
      <c r="BE141" s="185"/>
      <c r="BF141" s="186"/>
      <c r="BG141" s="186"/>
    </row>
    <row r="142" spans="1:64" ht="15" customHeight="1" thickBot="1">
      <c r="A142" s="103"/>
      <c r="B142" s="104" t="s">
        <v>293</v>
      </c>
      <c r="C142" s="105"/>
      <c r="D142" s="105"/>
      <c r="E142" s="105"/>
      <c r="F142" s="105"/>
      <c r="G142" s="106"/>
      <c r="H142" s="105"/>
      <c r="I142" s="106"/>
      <c r="J142" s="105"/>
      <c r="K142" s="105"/>
      <c r="L142" s="105"/>
      <c r="M142" s="105"/>
      <c r="N142" s="105"/>
      <c r="O142" s="105"/>
      <c r="P142" s="105"/>
      <c r="Q142" s="106"/>
      <c r="R142" s="105"/>
      <c r="S142" s="105"/>
      <c r="T142" s="105"/>
      <c r="U142" s="107"/>
      <c r="V142" s="860">
        <f>(BE142-1)*BE142/2</f>
        <v>91</v>
      </c>
      <c r="W142" s="860"/>
      <c r="X142" s="108" t="s">
        <v>54</v>
      </c>
      <c r="Y142" s="105"/>
      <c r="Z142" s="105"/>
      <c r="AA142" s="105"/>
      <c r="AB142" s="105"/>
      <c r="AC142" s="106"/>
      <c r="AD142" s="109"/>
      <c r="AE142" s="110"/>
      <c r="AF142" s="111"/>
      <c r="AG142" s="111"/>
      <c r="AH142" s="111"/>
      <c r="AI142" s="113"/>
      <c r="AJ142" s="111"/>
      <c r="AK142" s="111"/>
      <c r="AL142" s="113"/>
      <c r="AM142" s="111"/>
      <c r="AN142" s="111"/>
      <c r="AO142" s="113"/>
      <c r="AV142" s="114"/>
      <c r="AZ142" s="90"/>
      <c r="BA142" s="90"/>
      <c r="BE142" s="115">
        <v>14</v>
      </c>
      <c r="BF142" s="116" t="s">
        <v>55</v>
      </c>
      <c r="BI142" s="117"/>
    </row>
    <row r="143" spans="1:64" ht="15" customHeight="1" thickTop="1">
      <c r="B143" s="118"/>
      <c r="C143" s="861" t="str">
        <f>IF(B144="","",B144)</f>
        <v>スクデット</v>
      </c>
      <c r="D143" s="862"/>
      <c r="E143" s="863"/>
      <c r="F143" s="861" t="str">
        <f>IF(B146="","",B146)</f>
        <v>市船OB50</v>
      </c>
      <c r="G143" s="862"/>
      <c r="H143" s="863"/>
      <c r="I143" s="861" t="str">
        <f>IF(B148="","",B148)</f>
        <v>50花園</v>
      </c>
      <c r="J143" s="862"/>
      <c r="K143" s="863"/>
      <c r="L143" s="861" t="str">
        <f>IF(B150="","",B150)</f>
        <v>八日市場</v>
      </c>
      <c r="M143" s="862"/>
      <c r="N143" s="863"/>
      <c r="O143" s="861" t="str">
        <f>IF(B152="","",B152)</f>
        <v>55浜野シ</v>
      </c>
      <c r="P143" s="862"/>
      <c r="Q143" s="863"/>
      <c r="R143" s="861" t="str">
        <f>IF(B154="","",B154)</f>
        <v>MCFC50</v>
      </c>
      <c r="S143" s="862"/>
      <c r="T143" s="863"/>
      <c r="U143" s="867" t="str">
        <f>IF(B156="","",B156)</f>
        <v>フォルテ50</v>
      </c>
      <c r="V143" s="868"/>
      <c r="W143" s="869"/>
      <c r="X143" s="861" t="str">
        <f>IF(B158="","",B158)</f>
        <v>1985八千代</v>
      </c>
      <c r="Y143" s="862"/>
      <c r="Z143" s="863"/>
      <c r="AA143" s="861" t="str">
        <f>IF(B160="","",B160)</f>
        <v>55袖ヶ浦シ</v>
      </c>
      <c r="AB143" s="862"/>
      <c r="AC143" s="863"/>
      <c r="AD143" s="861" t="str">
        <f>IF(B162="","",B162)</f>
        <v>コスモス</v>
      </c>
      <c r="AE143" s="862"/>
      <c r="AF143" s="863"/>
      <c r="AG143" s="861" t="str">
        <f>IF(B164="","",B164)</f>
        <v>55エスペ</v>
      </c>
      <c r="AH143" s="862"/>
      <c r="AI143" s="863"/>
      <c r="AJ143" s="861" t="str">
        <f>IF(B166="","",B166)</f>
        <v>龍子会シ50</v>
      </c>
      <c r="AK143" s="862"/>
      <c r="AL143" s="863"/>
      <c r="AM143" s="861" t="str">
        <f>IF(B168="","",B168)</f>
        <v>55九十九</v>
      </c>
      <c r="AN143" s="862"/>
      <c r="AO143" s="863"/>
      <c r="AP143" s="861" t="str">
        <f>IF(B170="","",B170)</f>
        <v>MITシ50</v>
      </c>
      <c r="AQ143" s="862"/>
      <c r="AR143" s="863"/>
      <c r="AS143" s="861" t="str">
        <f>IF(B172="","",B172)</f>
        <v/>
      </c>
      <c r="AT143" s="862"/>
      <c r="AU143" s="863"/>
      <c r="AV143" s="119" t="s">
        <v>56</v>
      </c>
      <c r="AW143" s="120" t="s">
        <v>57</v>
      </c>
      <c r="AX143" s="121" t="s">
        <v>58</v>
      </c>
      <c r="AY143" s="122" t="s">
        <v>59</v>
      </c>
      <c r="AZ143" s="122" t="s">
        <v>60</v>
      </c>
      <c r="BA143" s="122" t="s">
        <v>61</v>
      </c>
      <c r="BB143" s="122" t="s">
        <v>62</v>
      </c>
      <c r="BC143" s="123" t="s">
        <v>63</v>
      </c>
      <c r="BE143" s="124" t="s">
        <v>64</v>
      </c>
      <c r="BF143" s="125" t="s">
        <v>62</v>
      </c>
      <c r="BG143" s="125" t="s">
        <v>65</v>
      </c>
    </row>
    <row r="144" spans="1:64" ht="15" customHeight="1">
      <c r="A144" s="90" t="s">
        <v>66</v>
      </c>
      <c r="B144" s="873" t="s">
        <v>317</v>
      </c>
      <c r="C144" s="127"/>
      <c r="D144" s="128"/>
      <c r="E144" s="129"/>
      <c r="F144" s="130"/>
      <c r="G144" s="131"/>
      <c r="H144" s="132"/>
      <c r="I144" s="133"/>
      <c r="J144" s="131"/>
      <c r="K144" s="134"/>
      <c r="L144" s="133"/>
      <c r="M144" s="131"/>
      <c r="N144" s="134"/>
      <c r="O144" s="133"/>
      <c r="P144" s="131"/>
      <c r="Q144" s="134"/>
      <c r="R144" s="130"/>
      <c r="S144" s="131"/>
      <c r="T144" s="132"/>
      <c r="U144" s="133"/>
      <c r="V144" s="131"/>
      <c r="W144" s="134"/>
      <c r="X144" s="133"/>
      <c r="Y144" s="131"/>
      <c r="Z144" s="134"/>
      <c r="AA144" s="130"/>
      <c r="AB144" s="131"/>
      <c r="AC144" s="135"/>
      <c r="AD144" s="133"/>
      <c r="AE144" s="131"/>
      <c r="AF144" s="134"/>
      <c r="AG144" s="133"/>
      <c r="AH144" s="131"/>
      <c r="AI144" s="134"/>
      <c r="AJ144" s="133">
        <v>2</v>
      </c>
      <c r="AK144" s="131"/>
      <c r="AL144" s="134">
        <v>1</v>
      </c>
      <c r="AM144" s="133"/>
      <c r="AN144" s="131"/>
      <c r="AO144" s="134"/>
      <c r="AP144" s="133"/>
      <c r="AQ144" s="131"/>
      <c r="AR144" s="134"/>
      <c r="AS144" s="133"/>
      <c r="AT144" s="131"/>
      <c r="AU144" s="134"/>
      <c r="AV144" s="875">
        <f>RANK(BG144,$BG$144:$BG$171)</f>
        <v>2</v>
      </c>
      <c r="AW144" s="831">
        <f>AY144*3+BA144</f>
        <v>3</v>
      </c>
      <c r="AX144" s="833">
        <f>BB144-BC144</f>
        <v>1</v>
      </c>
      <c r="AY144" s="833">
        <f>COUNTIF($D145:$AU145,"○")</f>
        <v>1</v>
      </c>
      <c r="AZ144" s="833">
        <f>COUNTIF($D145:$AU145,"●")</f>
        <v>0</v>
      </c>
      <c r="BA144" s="833">
        <f>COUNTIF($D145:AR145,"△")</f>
        <v>0</v>
      </c>
      <c r="BB144" s="833">
        <f>SUM(C144,F144,I144,L144,O144,R144,U144,X144,AA144,AD144,AG144,AJ144,AM144,AP144,AS144)</f>
        <v>2</v>
      </c>
      <c r="BC144" s="836">
        <f>SUM(E144,H144,K144,N144,Q144,T144,W144,Z144,AC144,AF144,AI144,AL144,AO144,AR144,AU144)</f>
        <v>1</v>
      </c>
      <c r="BD144" s="138"/>
      <c r="BE144" s="838">
        <f>0.5+AX144/1000</f>
        <v>0.501</v>
      </c>
      <c r="BF144" s="840">
        <f>BB144/100000</f>
        <v>2.0000000000000002E-5</v>
      </c>
      <c r="BG144" s="840">
        <f>SUM(AW144,BE144,BF144)</f>
        <v>3.50102</v>
      </c>
      <c r="BI144" s="853">
        <f>SUM(AY144:BA145)</f>
        <v>1</v>
      </c>
      <c r="BJ144" s="91"/>
    </row>
    <row r="145" spans="1:62" ht="15" customHeight="1">
      <c r="B145" s="874"/>
      <c r="C145" s="139"/>
      <c r="D145" s="139" t="str">
        <f>IF(C144="","",IF(C144=E144,"△",IF(C144&gt;E144,"○","●")))</f>
        <v/>
      </c>
      <c r="E145" s="140"/>
      <c r="F145" s="141"/>
      <c r="G145" s="142" t="str">
        <f>IF(F144="","",IF(F144=H144,"△",IF(F144&gt;H144,"○","●")))</f>
        <v/>
      </c>
      <c r="H145" s="143"/>
      <c r="I145" s="141"/>
      <c r="J145" s="142" t="str">
        <f>IF(I144="","",IF(I144=K144,"△",IF(I144&gt;K144,"○","●")))</f>
        <v/>
      </c>
      <c r="K145" s="144"/>
      <c r="L145" s="141"/>
      <c r="M145" s="142" t="str">
        <f>IF(L144="","",IF(L144=N144,"△",IF(L144&gt;N144,"○","●")))</f>
        <v/>
      </c>
      <c r="N145" s="144"/>
      <c r="O145" s="141"/>
      <c r="P145" s="142" t="str">
        <f>IF(O144="","",IF(O144=Q144,"△",IF(O144&gt;Q144,"○","●")))</f>
        <v/>
      </c>
      <c r="Q145" s="144"/>
      <c r="R145" s="145"/>
      <c r="S145" s="142" t="str">
        <f>IF(R144="","",IF(R144=T144,"△",IF(R144&gt;T144,"○","●")))</f>
        <v/>
      </c>
      <c r="T145" s="143"/>
      <c r="U145" s="141"/>
      <c r="V145" s="142" t="str">
        <f>IF(U144="","",IF(U144=W144,"△",IF(U144&gt;W144,"○","●")))</f>
        <v/>
      </c>
      <c r="W145" s="144"/>
      <c r="X145" s="141"/>
      <c r="Y145" s="142" t="str">
        <f>IF(X144="","",IF(X144=Z144,"△",IF(X144&gt;Z144,"○","●")))</f>
        <v/>
      </c>
      <c r="Z145" s="144"/>
      <c r="AA145" s="141"/>
      <c r="AB145" s="142" t="str">
        <f>IF(AA144="","",IF(AA144=AC144,"△",IF(AA144&gt;AC144,"○","●")))</f>
        <v/>
      </c>
      <c r="AC145" s="144"/>
      <c r="AD145" s="145"/>
      <c r="AE145" s="142" t="str">
        <f>IF(AD144="","",IF(AD144=AF144,"△",IF(AD144&gt;AF144,"○","●")))</f>
        <v/>
      </c>
      <c r="AF145" s="144"/>
      <c r="AG145" s="141"/>
      <c r="AH145" s="142" t="str">
        <f>IF(AG144="","",IF(AG144=AI144,"△",IF(AG144&gt;AI144,"○","●")))</f>
        <v/>
      </c>
      <c r="AI145" s="144"/>
      <c r="AJ145" s="141"/>
      <c r="AK145" s="142" t="str">
        <f>IF(AJ144="","",IF(AJ144=AL144,"△",IF(AJ144&gt;AL144,"○","●")))</f>
        <v>○</v>
      </c>
      <c r="AL145" s="144"/>
      <c r="AM145" s="141"/>
      <c r="AN145" s="190" t="str">
        <f>IF(AM144="","",IF(AM144=AO144,"△",IF(AM144&gt;AO144,"○","●")))</f>
        <v/>
      </c>
      <c r="AO145" s="144"/>
      <c r="AP145" s="141"/>
      <c r="AQ145" s="190" t="str">
        <f>IF(AP144="","",IF(AP144=AR144,"△",IF(AP144&gt;AR144,"○","●")))</f>
        <v/>
      </c>
      <c r="AR145" s="144"/>
      <c r="AS145" s="141"/>
      <c r="AT145" s="190" t="str">
        <f>IF(AS144="","",IF(AS144=AU144,"△",IF(AS144&gt;AU144,"○","●")))</f>
        <v/>
      </c>
      <c r="AU145" s="144"/>
      <c r="AV145" s="876"/>
      <c r="AW145" s="832"/>
      <c r="AX145" s="834"/>
      <c r="AY145" s="834"/>
      <c r="AZ145" s="834"/>
      <c r="BA145" s="834"/>
      <c r="BB145" s="834"/>
      <c r="BC145" s="837"/>
      <c r="BD145" s="138"/>
      <c r="BE145" s="839"/>
      <c r="BF145" s="841"/>
      <c r="BG145" s="841"/>
      <c r="BI145" s="853"/>
      <c r="BJ145" s="192"/>
    </row>
    <row r="146" spans="1:62" ht="15" customHeight="1">
      <c r="A146" s="90" t="s">
        <v>69</v>
      </c>
      <c r="B146" s="873" t="s">
        <v>766</v>
      </c>
      <c r="C146" s="149" t="str">
        <f>IF(H144="","",H144)</f>
        <v/>
      </c>
      <c r="D146" s="150" t="s">
        <v>67</v>
      </c>
      <c r="E146" s="151" t="str">
        <f>IF(F144="","",F144)</f>
        <v/>
      </c>
      <c r="F146" s="127"/>
      <c r="G146" s="152"/>
      <c r="H146" s="153"/>
      <c r="I146" s="133"/>
      <c r="J146" s="131"/>
      <c r="K146" s="134"/>
      <c r="L146" s="133"/>
      <c r="M146" s="131"/>
      <c r="N146" s="134"/>
      <c r="O146" s="133"/>
      <c r="P146" s="131"/>
      <c r="Q146" s="134"/>
      <c r="R146" s="130"/>
      <c r="S146" s="131"/>
      <c r="T146" s="132"/>
      <c r="U146" s="133"/>
      <c r="V146" s="131"/>
      <c r="W146" s="134"/>
      <c r="X146" s="133"/>
      <c r="Y146" s="131"/>
      <c r="Z146" s="134"/>
      <c r="AA146" s="130"/>
      <c r="AB146" s="131"/>
      <c r="AC146" s="135"/>
      <c r="AD146" s="133"/>
      <c r="AE146" s="131"/>
      <c r="AF146" s="134"/>
      <c r="AG146" s="133"/>
      <c r="AH146" s="131"/>
      <c r="AI146" s="134"/>
      <c r="AJ146" s="133"/>
      <c r="AK146" s="131"/>
      <c r="AL146" s="134"/>
      <c r="AM146" s="133"/>
      <c r="AN146" s="131"/>
      <c r="AO146" s="134"/>
      <c r="AP146" s="133"/>
      <c r="AQ146" s="131"/>
      <c r="AR146" s="134"/>
      <c r="AS146" s="133"/>
      <c r="AT146" s="131"/>
      <c r="AU146" s="134"/>
      <c r="AV146" s="875">
        <f t="shared" ref="AV146:AV170" si="9">RANK(BG146,$BG$144:$BG$171)</f>
        <v>3</v>
      </c>
      <c r="AW146" s="831">
        <f>AY146*3+BA146</f>
        <v>0</v>
      </c>
      <c r="AX146" s="833">
        <f>BB146-BC146</f>
        <v>0</v>
      </c>
      <c r="AY146" s="833">
        <f>COUNTIF($D147:$AU147,"○")</f>
        <v>0</v>
      </c>
      <c r="AZ146" s="833">
        <f>COUNTIF($D147:$AU147,"●")</f>
        <v>0</v>
      </c>
      <c r="BA146" s="833">
        <f>COUNTIF($D147:AR147,"△")</f>
        <v>0</v>
      </c>
      <c r="BB146" s="833">
        <f>SUM(C146,F146,I146,L146,O146,R146,U146,X146,AA146,AD146,AG146,AJ146,AM146,AP146,AS146)</f>
        <v>0</v>
      </c>
      <c r="BC146" s="836">
        <f>SUM(E146,H146,K146,N146,Q146,T146,W146,Z146,AC146,AF146,AI146,AL146,AO146,AR146,AU146)</f>
        <v>0</v>
      </c>
      <c r="BD146" s="138"/>
      <c r="BE146" s="838">
        <f>0.5+AX146/1000</f>
        <v>0.5</v>
      </c>
      <c r="BF146" s="840">
        <f>BB146/100000</f>
        <v>0</v>
      </c>
      <c r="BG146" s="840">
        <f>SUM(AW146,BE146,BF146)</f>
        <v>0.5</v>
      </c>
      <c r="BI146" s="853">
        <f>SUM(AY146:BA147)</f>
        <v>0</v>
      </c>
      <c r="BJ146" s="193"/>
    </row>
    <row r="147" spans="1:62" ht="15" customHeight="1">
      <c r="B147" s="874"/>
      <c r="C147" s="155"/>
      <c r="D147" s="155" t="str">
        <f>IF(C146="","",IF(C146=E146,"△",IF(C146&gt;E146,"○","●")))</f>
        <v/>
      </c>
      <c r="E147" s="156"/>
      <c r="F147" s="139"/>
      <c r="G147" s="157"/>
      <c r="H147" s="148"/>
      <c r="I147" s="141"/>
      <c r="J147" s="142" t="str">
        <f>IF(I146="","",IF(I146=K146,"△",IF(I146&gt;K146,"○","●")))</f>
        <v/>
      </c>
      <c r="K147" s="144"/>
      <c r="L147" s="141"/>
      <c r="M147" s="142" t="str">
        <f>IF(L146="","",IF(L146=N146,"△",IF(L146&gt;N146,"○","●")))</f>
        <v/>
      </c>
      <c r="N147" s="144"/>
      <c r="O147" s="141"/>
      <c r="P147" s="142" t="str">
        <f>IF(O146="","",IF(O146=Q146,"△",IF(O146&gt;Q146,"○","●")))</f>
        <v/>
      </c>
      <c r="Q147" s="144"/>
      <c r="R147" s="145"/>
      <c r="S147" s="142" t="str">
        <f>IF(R146="","",IF(R146=T146,"△",IF(R146&gt;T146,"○","●")))</f>
        <v/>
      </c>
      <c r="T147" s="143"/>
      <c r="U147" s="141"/>
      <c r="V147" s="142" t="str">
        <f>IF(U146="","",IF(U146=W146,"△",IF(U146&gt;W146,"○","●")))</f>
        <v/>
      </c>
      <c r="W147" s="144"/>
      <c r="X147" s="141"/>
      <c r="Y147" s="142" t="str">
        <f>IF(X146="","",IF(X146=Z146,"△",IF(X146&gt;Z146,"○","●")))</f>
        <v/>
      </c>
      <c r="Z147" s="144"/>
      <c r="AA147" s="141"/>
      <c r="AB147" s="142" t="str">
        <f>IF(AA146="","",IF(AA146=AC146,"△",IF(AA146&gt;AC146,"○","●")))</f>
        <v/>
      </c>
      <c r="AC147" s="144"/>
      <c r="AD147" s="145"/>
      <c r="AE147" s="142" t="str">
        <f>IF(AD146="","",IF(AD146=AF146,"△",IF(AD146&gt;AF146,"○","●")))</f>
        <v/>
      </c>
      <c r="AF147" s="144"/>
      <c r="AG147" s="141"/>
      <c r="AH147" s="142" t="str">
        <f>IF(AG146="","",IF(AG146=AI146,"△",IF(AG146&gt;AI146,"○","●")))</f>
        <v/>
      </c>
      <c r="AI147" s="144"/>
      <c r="AJ147" s="141"/>
      <c r="AK147" s="142" t="str">
        <f>IF(AJ146="","",IF(AJ146=AL146,"△",IF(AJ146&gt;AL146,"○","●")))</f>
        <v/>
      </c>
      <c r="AL147" s="144"/>
      <c r="AM147" s="141"/>
      <c r="AN147" s="190" t="str">
        <f>IF(AM146="","",IF(AM146=AO146,"△",IF(AM146&gt;AO146,"○","●")))</f>
        <v/>
      </c>
      <c r="AO147" s="144"/>
      <c r="AP147" s="141"/>
      <c r="AQ147" s="190" t="str">
        <f>IF(AP146="","",IF(AP146=AR146,"△",IF(AP146&gt;AR146,"○","●")))</f>
        <v/>
      </c>
      <c r="AR147" s="144"/>
      <c r="AS147" s="141"/>
      <c r="AT147" s="190" t="str">
        <f>IF(AS146="","",IF(AS146=AU146,"△",IF(AS146&gt;AU146,"○","●")))</f>
        <v/>
      </c>
      <c r="AU147" s="144"/>
      <c r="AV147" s="876"/>
      <c r="AW147" s="832"/>
      <c r="AX147" s="834"/>
      <c r="AY147" s="834"/>
      <c r="AZ147" s="834"/>
      <c r="BA147" s="834"/>
      <c r="BB147" s="834"/>
      <c r="BC147" s="837"/>
      <c r="BE147" s="839"/>
      <c r="BF147" s="841"/>
      <c r="BG147" s="841"/>
      <c r="BI147" s="853"/>
      <c r="BJ147" s="193"/>
    </row>
    <row r="148" spans="1:62" ht="15" customHeight="1">
      <c r="A148" s="90" t="s">
        <v>70</v>
      </c>
      <c r="B148" s="873" t="s">
        <v>196</v>
      </c>
      <c r="C148" s="149" t="str">
        <f>IF(K144="","",K144)</f>
        <v/>
      </c>
      <c r="D148" s="150" t="s">
        <v>67</v>
      </c>
      <c r="E148" s="151" t="str">
        <f>IF(I144="","",I144)</f>
        <v/>
      </c>
      <c r="F148" s="149" t="str">
        <f>IF(K146="","",K146)</f>
        <v/>
      </c>
      <c r="G148" s="150" t="s">
        <v>67</v>
      </c>
      <c r="H148" s="151" t="str">
        <f>IF(I146="","",I146)</f>
        <v/>
      </c>
      <c r="I148" s="136"/>
      <c r="J148" s="152"/>
      <c r="K148" s="153"/>
      <c r="L148" s="133"/>
      <c r="M148" s="131"/>
      <c r="N148" s="134"/>
      <c r="O148" s="133"/>
      <c r="P148" s="131"/>
      <c r="Q148" s="134"/>
      <c r="R148" s="130"/>
      <c r="S148" s="131"/>
      <c r="T148" s="132"/>
      <c r="U148" s="133"/>
      <c r="V148" s="131"/>
      <c r="W148" s="134"/>
      <c r="X148" s="133"/>
      <c r="Y148" s="131"/>
      <c r="Z148" s="134"/>
      <c r="AA148" s="130"/>
      <c r="AB148" s="131"/>
      <c r="AC148" s="135"/>
      <c r="AD148" s="133"/>
      <c r="AE148" s="131"/>
      <c r="AF148" s="134"/>
      <c r="AG148" s="133"/>
      <c r="AH148" s="131"/>
      <c r="AI148" s="134"/>
      <c r="AJ148" s="133"/>
      <c r="AK148" s="131"/>
      <c r="AL148" s="134"/>
      <c r="AM148" s="133"/>
      <c r="AN148" s="131"/>
      <c r="AO148" s="134"/>
      <c r="AP148" s="133"/>
      <c r="AQ148" s="131"/>
      <c r="AR148" s="134"/>
      <c r="AS148" s="133"/>
      <c r="AT148" s="131"/>
      <c r="AU148" s="134"/>
      <c r="AV148" s="875">
        <f t="shared" ref="AV148:AV166" si="10">RANK(BG148,$BG$144:$BG$171)</f>
        <v>3</v>
      </c>
      <c r="AW148" s="831">
        <f>AY148*3+BA148</f>
        <v>0</v>
      </c>
      <c r="AX148" s="833">
        <f>BB148-BC148</f>
        <v>0</v>
      </c>
      <c r="AY148" s="835">
        <f>COUNTIF($D149:$AU149,"○")</f>
        <v>0</v>
      </c>
      <c r="AZ148" s="835">
        <f>COUNTIF($D149:$AU149,"●")</f>
        <v>0</v>
      </c>
      <c r="BA148" s="833">
        <f>COUNTIF($D149:AR149,"△")</f>
        <v>0</v>
      </c>
      <c r="BB148" s="833">
        <f>SUM(C148,F148,I148,L148,O148,R148,U148,X148,AA148,AD148,AG148,AJ148,AM148,AP148,AS148)</f>
        <v>0</v>
      </c>
      <c r="BC148" s="836">
        <f>SUM(E148,H148,K148,N148,Q148,T148,W148,Z148,AC148,AF148,AI148,AL148,AO148,AR148,AU148)</f>
        <v>0</v>
      </c>
      <c r="BE148" s="838">
        <f>0.5+AX148/1000</f>
        <v>0.5</v>
      </c>
      <c r="BF148" s="840">
        <f>BB148/100000</f>
        <v>0</v>
      </c>
      <c r="BG148" s="840">
        <f>SUM(AW148,BE148,BF148)</f>
        <v>0.5</v>
      </c>
      <c r="BI148" s="853">
        <f>SUM(AY148:BA149)</f>
        <v>0</v>
      </c>
    </row>
    <row r="149" spans="1:62" ht="15" customHeight="1">
      <c r="B149" s="874"/>
      <c r="C149" s="155"/>
      <c r="D149" s="155" t="str">
        <f>IF(C148="","",IF(C148=E148,"△",IF(C148&gt;E148,"○","●")))</f>
        <v/>
      </c>
      <c r="E149" s="156"/>
      <c r="F149" s="155"/>
      <c r="G149" s="155" t="str">
        <f>IF(F148="","",IF(F148=H148,"△",IF(F148&gt;H148,"○","●")))</f>
        <v/>
      </c>
      <c r="H149" s="156"/>
      <c r="I149" s="146"/>
      <c r="J149" s="157"/>
      <c r="K149" s="148"/>
      <c r="L149" s="141"/>
      <c r="M149" s="142" t="str">
        <f>IF(L148="","",IF(L148=N148,"△",IF(L148&gt;N148,"○","●")))</f>
        <v/>
      </c>
      <c r="N149" s="144"/>
      <c r="O149" s="141"/>
      <c r="P149" s="142" t="str">
        <f>IF(O148="","",IF(O148=Q148,"△",IF(O148&gt;Q148,"○","●")))</f>
        <v/>
      </c>
      <c r="Q149" s="144"/>
      <c r="R149" s="145"/>
      <c r="S149" s="142" t="str">
        <f>IF(R148="","",IF(R148=T148,"△",IF(R148&gt;T148,"○","●")))</f>
        <v/>
      </c>
      <c r="T149" s="143"/>
      <c r="U149" s="141"/>
      <c r="V149" s="142" t="str">
        <f>IF(U148="","",IF(U148=W148,"△",IF(U148&gt;W148,"○","●")))</f>
        <v/>
      </c>
      <c r="W149" s="144"/>
      <c r="X149" s="141"/>
      <c r="Y149" s="142" t="str">
        <f>IF(X148="","",IF(X148=Z148,"△",IF(X148&gt;Z148,"○","●")))</f>
        <v/>
      </c>
      <c r="Z149" s="144"/>
      <c r="AA149" s="141"/>
      <c r="AB149" s="142" t="str">
        <f>IF(AA148="","",IF(AA148=AC148,"△",IF(AA148&gt;AC148,"○","●")))</f>
        <v/>
      </c>
      <c r="AC149" s="144"/>
      <c r="AD149" s="145"/>
      <c r="AE149" s="142" t="str">
        <f>IF(AD148="","",IF(AD148=AF148,"△",IF(AD148&gt;AF148,"○","●")))</f>
        <v/>
      </c>
      <c r="AF149" s="144"/>
      <c r="AG149" s="141"/>
      <c r="AH149" s="142" t="str">
        <f>IF(AG148="","",IF(AG148=AI148,"△",IF(AG148&gt;AI148,"○","●")))</f>
        <v/>
      </c>
      <c r="AI149" s="144"/>
      <c r="AJ149" s="141"/>
      <c r="AK149" s="142" t="str">
        <f>IF(AJ148="","",IF(AJ148=AL148,"△",IF(AJ148&gt;AL148,"○","●")))</f>
        <v/>
      </c>
      <c r="AL149" s="144"/>
      <c r="AM149" s="141"/>
      <c r="AN149" s="190" t="str">
        <f>IF(AM148="","",IF(AM148=AO148,"△",IF(AM148&gt;AO148,"○","●")))</f>
        <v/>
      </c>
      <c r="AO149" s="144"/>
      <c r="AP149" s="141"/>
      <c r="AQ149" s="190" t="str">
        <f>IF(AP148="","",IF(AP148=AR148,"△",IF(AP148&gt;AR148,"○","●")))</f>
        <v/>
      </c>
      <c r="AR149" s="144"/>
      <c r="AS149" s="141"/>
      <c r="AT149" s="190" t="str">
        <f>IF(AS148="","",IF(AS148=AU148,"△",IF(AS148&gt;AU148,"○","●")))</f>
        <v/>
      </c>
      <c r="AU149" s="144"/>
      <c r="AV149" s="876"/>
      <c r="AW149" s="832"/>
      <c r="AX149" s="834"/>
      <c r="AY149" s="834"/>
      <c r="AZ149" s="834"/>
      <c r="BA149" s="834"/>
      <c r="BB149" s="834"/>
      <c r="BC149" s="837"/>
      <c r="BE149" s="839"/>
      <c r="BF149" s="841"/>
      <c r="BG149" s="841"/>
      <c r="BI149" s="854"/>
    </row>
    <row r="150" spans="1:62" ht="15" customHeight="1">
      <c r="A150" s="90" t="s">
        <v>71</v>
      </c>
      <c r="B150" s="873" t="s">
        <v>162</v>
      </c>
      <c r="C150" s="149" t="str">
        <f>IF(N144="","",N144)</f>
        <v/>
      </c>
      <c r="D150" s="150" t="s">
        <v>67</v>
      </c>
      <c r="E150" s="151" t="str">
        <f>IF(L144="","",L144)</f>
        <v/>
      </c>
      <c r="F150" s="149" t="str">
        <f>IF(N146="","",N146)</f>
        <v/>
      </c>
      <c r="G150" s="150" t="s">
        <v>67</v>
      </c>
      <c r="H150" s="151" t="str">
        <f>IF(L146="","",L146)</f>
        <v/>
      </c>
      <c r="I150" s="149" t="str">
        <f>IF(N148="","",N148)</f>
        <v/>
      </c>
      <c r="J150" s="150" t="s">
        <v>67</v>
      </c>
      <c r="K150" s="151" t="str">
        <f>IF(L148="","",L148)</f>
        <v/>
      </c>
      <c r="L150" s="136"/>
      <c r="M150" s="152"/>
      <c r="N150" s="153"/>
      <c r="O150" s="133"/>
      <c r="P150" s="131"/>
      <c r="Q150" s="134"/>
      <c r="R150" s="130"/>
      <c r="S150" s="131"/>
      <c r="T150" s="132"/>
      <c r="U150" s="133"/>
      <c r="V150" s="131"/>
      <c r="W150" s="134"/>
      <c r="X150" s="133"/>
      <c r="Y150" s="131"/>
      <c r="Z150" s="134"/>
      <c r="AA150" s="130"/>
      <c r="AB150" s="131"/>
      <c r="AC150" s="135"/>
      <c r="AD150" s="133"/>
      <c r="AE150" s="131"/>
      <c r="AF150" s="134"/>
      <c r="AG150" s="133"/>
      <c r="AH150" s="131"/>
      <c r="AI150" s="134"/>
      <c r="AJ150" s="133"/>
      <c r="AK150" s="131"/>
      <c r="AL150" s="134"/>
      <c r="AM150" s="133"/>
      <c r="AN150" s="131"/>
      <c r="AO150" s="134"/>
      <c r="AP150" s="133">
        <v>3</v>
      </c>
      <c r="AQ150" s="131"/>
      <c r="AR150" s="134">
        <v>1</v>
      </c>
      <c r="AS150" s="133"/>
      <c r="AT150" s="131"/>
      <c r="AU150" s="134"/>
      <c r="AV150" s="875">
        <f t="shared" ref="AV150" si="11">RANK(BG150,$BG$144:$BG$171)</f>
        <v>1</v>
      </c>
      <c r="AW150" s="831">
        <f>AY150*3+BA150</f>
        <v>3</v>
      </c>
      <c r="AX150" s="833">
        <f>BB150-BC150</f>
        <v>2</v>
      </c>
      <c r="AY150" s="835">
        <f>COUNTIF($D151:$AU151,"○")</f>
        <v>1</v>
      </c>
      <c r="AZ150" s="835">
        <f>COUNTIF($D151:$AU151,"●")</f>
        <v>0</v>
      </c>
      <c r="BA150" s="833">
        <f>COUNTIF($D151:AR151,"△")</f>
        <v>0</v>
      </c>
      <c r="BB150" s="833">
        <f>SUM(C150,F150,I150,L150,O150,R150,U150,X150,AA150,AD150,AG150,AJ150,AM150,AP150,AS150)</f>
        <v>3</v>
      </c>
      <c r="BC150" s="836">
        <f>SUM(E150,H150,K150,N150,Q150,T150,W150,Z150,AC150,AF150,AI150,AL150,AO150,AR150,AU150)</f>
        <v>1</v>
      </c>
      <c r="BE150" s="838">
        <f>0.5+AX150/1000</f>
        <v>0.502</v>
      </c>
      <c r="BF150" s="840">
        <f>BB150/100000</f>
        <v>3.0000000000000001E-5</v>
      </c>
      <c r="BG150" s="840">
        <f>SUM(AW150,BE150,BF150)</f>
        <v>3.50203</v>
      </c>
      <c r="BI150" s="853">
        <f>SUM(AY150:BA151)</f>
        <v>1</v>
      </c>
    </row>
    <row r="151" spans="1:62" ht="15" customHeight="1">
      <c r="B151" s="874"/>
      <c r="C151" s="155"/>
      <c r="D151" s="155" t="str">
        <f>IF(C150="","",IF(C150=E150,"△",IF(C150&gt;E150,"○","●")))</f>
        <v/>
      </c>
      <c r="E151" s="156"/>
      <c r="F151" s="155"/>
      <c r="G151" s="155" t="str">
        <f>IF(F150="","",IF(F150=H150,"△",IF(F150&gt;H150,"○","●")))</f>
        <v/>
      </c>
      <c r="H151" s="156"/>
      <c r="I151" s="155"/>
      <c r="J151" s="155" t="str">
        <f>IF(I150="","",IF(I150=K150,"△",IF(I150&gt;K150,"○","●")))</f>
        <v/>
      </c>
      <c r="K151" s="156"/>
      <c r="L151" s="146"/>
      <c r="M151" s="157"/>
      <c r="N151" s="148"/>
      <c r="O151" s="141"/>
      <c r="P151" s="142" t="str">
        <f>IF(O150="","",IF(O150=Q150,"△",IF(O150&gt;Q150,"○","●")))</f>
        <v/>
      </c>
      <c r="Q151" s="144"/>
      <c r="R151" s="145"/>
      <c r="S151" s="142" t="str">
        <f>IF(R150="","",IF(R150=T150,"△",IF(R150&gt;T150,"○","●")))</f>
        <v/>
      </c>
      <c r="T151" s="143"/>
      <c r="U151" s="141"/>
      <c r="V151" s="142" t="str">
        <f>IF(U150="","",IF(U150=W150,"△",IF(U150&gt;W150,"○","●")))</f>
        <v/>
      </c>
      <c r="W151" s="144"/>
      <c r="X151" s="141"/>
      <c r="Y151" s="142" t="str">
        <f>IF(X150="","",IF(X150=Z150,"△",IF(X150&gt;Z150,"○","●")))</f>
        <v/>
      </c>
      <c r="Z151" s="144"/>
      <c r="AA151" s="141"/>
      <c r="AB151" s="142" t="str">
        <f>IF(AA150="","",IF(AA150=AC150,"△",IF(AA150&gt;AC150,"○","●")))</f>
        <v/>
      </c>
      <c r="AC151" s="144"/>
      <c r="AD151" s="145"/>
      <c r="AE151" s="142" t="str">
        <f>IF(AD150="","",IF(AD150=AF150,"△",IF(AD150&gt;AF150,"○","●")))</f>
        <v/>
      </c>
      <c r="AF151" s="144"/>
      <c r="AG151" s="141"/>
      <c r="AH151" s="142" t="str">
        <f>IF(AG150="","",IF(AG150=AI150,"△",IF(AG150&gt;AI150,"○","●")))</f>
        <v/>
      </c>
      <c r="AI151" s="144"/>
      <c r="AJ151" s="141"/>
      <c r="AK151" s="142" t="str">
        <f>IF(AJ150="","",IF(AJ150=AL150,"△",IF(AJ150&gt;AL150,"○","●")))</f>
        <v/>
      </c>
      <c r="AL151" s="144"/>
      <c r="AM151" s="141"/>
      <c r="AN151" s="190" t="str">
        <f>IF(AM150="","",IF(AM150=AO150,"△",IF(AM150&gt;AO150,"○","●")))</f>
        <v/>
      </c>
      <c r="AO151" s="144"/>
      <c r="AP151" s="141"/>
      <c r="AQ151" s="190" t="str">
        <f>IF(AP150="","",IF(AP150=AR150,"△",IF(AP150&gt;AR150,"○","●")))</f>
        <v>○</v>
      </c>
      <c r="AR151" s="144"/>
      <c r="AS151" s="141"/>
      <c r="AT151" s="190" t="str">
        <f>IF(AS150="","",IF(AS150=AU150,"△",IF(AS150&gt;AU150,"○","●")))</f>
        <v/>
      </c>
      <c r="AU151" s="144"/>
      <c r="AV151" s="876"/>
      <c r="AW151" s="832"/>
      <c r="AX151" s="834"/>
      <c r="AY151" s="834"/>
      <c r="AZ151" s="834"/>
      <c r="BA151" s="834"/>
      <c r="BB151" s="834"/>
      <c r="BC151" s="837"/>
      <c r="BE151" s="839"/>
      <c r="BF151" s="841"/>
      <c r="BG151" s="841"/>
      <c r="BI151" s="854"/>
    </row>
    <row r="152" spans="1:62" ht="15" customHeight="1">
      <c r="A152" s="90" t="s">
        <v>72</v>
      </c>
      <c r="B152" s="873" t="s">
        <v>160</v>
      </c>
      <c r="C152" s="149" t="str">
        <f>IF(Q144="","",Q144)</f>
        <v/>
      </c>
      <c r="D152" s="150" t="s">
        <v>67</v>
      </c>
      <c r="E152" s="151" t="str">
        <f>IF(O144="","",O144)</f>
        <v/>
      </c>
      <c r="F152" s="149" t="str">
        <f>IF(Q146="","",Q146)</f>
        <v/>
      </c>
      <c r="G152" s="150" t="s">
        <v>67</v>
      </c>
      <c r="H152" s="151" t="str">
        <f>IF(O146="","",O146)</f>
        <v/>
      </c>
      <c r="I152" s="149" t="str">
        <f>IF(Q148="","",Q148)</f>
        <v/>
      </c>
      <c r="J152" s="150" t="s">
        <v>67</v>
      </c>
      <c r="K152" s="151" t="str">
        <f>IF(O148="","",O148)</f>
        <v/>
      </c>
      <c r="L152" s="158" t="str">
        <f>IF(Q150="","",Q150)</f>
        <v/>
      </c>
      <c r="M152" s="159" t="s">
        <v>67</v>
      </c>
      <c r="N152" s="151" t="str">
        <f>IF(O150="","",O150)</f>
        <v/>
      </c>
      <c r="O152" s="136"/>
      <c r="P152" s="152"/>
      <c r="Q152" s="153"/>
      <c r="R152" s="130"/>
      <c r="S152" s="131"/>
      <c r="T152" s="132"/>
      <c r="U152" s="133"/>
      <c r="V152" s="131"/>
      <c r="W152" s="134"/>
      <c r="X152" s="133"/>
      <c r="Y152" s="131"/>
      <c r="Z152" s="134"/>
      <c r="AA152" s="130"/>
      <c r="AB152" s="131"/>
      <c r="AC152" s="135"/>
      <c r="AD152" s="133"/>
      <c r="AE152" s="131"/>
      <c r="AF152" s="134"/>
      <c r="AG152" s="133"/>
      <c r="AH152" s="131"/>
      <c r="AI152" s="134"/>
      <c r="AJ152" s="133"/>
      <c r="AK152" s="131"/>
      <c r="AL152" s="134"/>
      <c r="AM152" s="133"/>
      <c r="AN152" s="131"/>
      <c r="AO152" s="134"/>
      <c r="AP152" s="133"/>
      <c r="AQ152" s="131"/>
      <c r="AR152" s="134"/>
      <c r="AS152" s="133"/>
      <c r="AT152" s="131"/>
      <c r="AU152" s="134"/>
      <c r="AV152" s="875">
        <f t="shared" si="9"/>
        <v>3</v>
      </c>
      <c r="AW152" s="831">
        <f>AY152*3+BA152</f>
        <v>0</v>
      </c>
      <c r="AX152" s="833">
        <f>BB152-BC152</f>
        <v>0</v>
      </c>
      <c r="AY152" s="835">
        <f>COUNTIF($D153:$AU153,"○")</f>
        <v>0</v>
      </c>
      <c r="AZ152" s="835">
        <f>COUNTIF($D153:$AU153,"●")</f>
        <v>0</v>
      </c>
      <c r="BA152" s="833">
        <f>COUNTIF($D153:AR153,"△")</f>
        <v>0</v>
      </c>
      <c r="BB152" s="833">
        <f>SUM(C152,F152,I152,L152,O152,R152,U152,X152,AA152,AD152,AG152,AJ152,AM152,AP152,AS152)</f>
        <v>0</v>
      </c>
      <c r="BC152" s="836">
        <f>SUM(E152,H152,K152,N152,Q152,T152,W152,Z152,AC152,AF152,AI152,AL152,AO152,AR152,AU152)</f>
        <v>0</v>
      </c>
      <c r="BE152" s="838">
        <f>0.5+AX152/1000</f>
        <v>0.5</v>
      </c>
      <c r="BF152" s="840">
        <f>BB152/100000</f>
        <v>0</v>
      </c>
      <c r="BG152" s="840">
        <f>SUM(AW152,BE152,BF152)</f>
        <v>0.5</v>
      </c>
      <c r="BI152" s="853">
        <f>SUM(AY152:BA153)</f>
        <v>0</v>
      </c>
    </row>
    <row r="153" spans="1:62" ht="15" customHeight="1">
      <c r="B153" s="874"/>
      <c r="C153" s="155"/>
      <c r="D153" s="155" t="str">
        <f>IF(C152="","",IF(C152=E152,"△",IF(C152&gt;E152,"○","●")))</f>
        <v/>
      </c>
      <c r="E153" s="156"/>
      <c r="F153" s="155"/>
      <c r="G153" s="155" t="str">
        <f>IF(F152="","",IF(F152=H152,"△",IF(F152&gt;H152,"○","●")))</f>
        <v/>
      </c>
      <c r="H153" s="156"/>
      <c r="I153" s="155"/>
      <c r="J153" s="155" t="str">
        <f>IF(I152="","",IF(I152=K152,"△",IF(I152&gt;K152,"○","●")))</f>
        <v/>
      </c>
      <c r="K153" s="156"/>
      <c r="L153" s="161"/>
      <c r="M153" s="161" t="str">
        <f>IF(L152="","",IF(L152=N152,"△",IF(L152&gt;N152,"○","●")))</f>
        <v/>
      </c>
      <c r="N153" s="162"/>
      <c r="O153" s="146"/>
      <c r="P153" s="157"/>
      <c r="Q153" s="148"/>
      <c r="R153" s="141"/>
      <c r="S153" s="142" t="str">
        <f>IF(R152="","",IF(R152=T152,"△",IF(R152&gt;T152,"○","●")))</f>
        <v/>
      </c>
      <c r="T153" s="143"/>
      <c r="U153" s="141"/>
      <c r="V153" s="142" t="str">
        <f>IF(U152="","",IF(U152=W152,"△",IF(U152&gt;W152,"○","●")))</f>
        <v/>
      </c>
      <c r="W153" s="144"/>
      <c r="X153" s="141"/>
      <c r="Y153" s="142" t="str">
        <f>IF(X152="","",IF(X152=Z152,"△",IF(X152&gt;Z152,"○","●")))</f>
        <v/>
      </c>
      <c r="Z153" s="144"/>
      <c r="AA153" s="141"/>
      <c r="AB153" s="142" t="str">
        <f>IF(AA152="","",IF(AA152=AC152,"△",IF(AA152&gt;AC152,"○","●")))</f>
        <v/>
      </c>
      <c r="AC153" s="144"/>
      <c r="AD153" s="145"/>
      <c r="AE153" s="142" t="str">
        <f>IF(AD152="","",IF(AD152=AF152,"△",IF(AD152&gt;AF152,"○","●")))</f>
        <v/>
      </c>
      <c r="AF153" s="144"/>
      <c r="AG153" s="141"/>
      <c r="AH153" s="142" t="str">
        <f>IF(AG152="","",IF(AG152=AI152,"△",IF(AG152&gt;AI152,"○","●")))</f>
        <v/>
      </c>
      <c r="AI153" s="144"/>
      <c r="AJ153" s="141"/>
      <c r="AK153" s="142" t="str">
        <f>IF(AJ152="","",IF(AJ152=AL152,"△",IF(AJ152&gt;AL152,"○","●")))</f>
        <v/>
      </c>
      <c r="AL153" s="144"/>
      <c r="AM153" s="141"/>
      <c r="AN153" s="190" t="str">
        <f>IF(AM152="","",IF(AM152=AO152,"△",IF(AM152&gt;AO152,"○","●")))</f>
        <v/>
      </c>
      <c r="AO153" s="144"/>
      <c r="AP153" s="141"/>
      <c r="AQ153" s="190" t="str">
        <f>IF(AP152="","",IF(AP152=AR152,"△",IF(AP152&gt;AR152,"○","●")))</f>
        <v/>
      </c>
      <c r="AR153" s="144"/>
      <c r="AS153" s="141"/>
      <c r="AT153" s="190" t="str">
        <f>IF(AS152="","",IF(AS152=AU152,"△",IF(AS152&gt;AU152,"○","●")))</f>
        <v/>
      </c>
      <c r="AU153" s="144"/>
      <c r="AV153" s="876"/>
      <c r="AW153" s="832"/>
      <c r="AX153" s="834"/>
      <c r="AY153" s="834"/>
      <c r="AZ153" s="834"/>
      <c r="BA153" s="834"/>
      <c r="BB153" s="834"/>
      <c r="BC153" s="837"/>
      <c r="BE153" s="839"/>
      <c r="BF153" s="841"/>
      <c r="BG153" s="841"/>
      <c r="BI153" s="854"/>
    </row>
    <row r="154" spans="1:62" ht="15" customHeight="1">
      <c r="A154" s="90" t="s">
        <v>73</v>
      </c>
      <c r="B154" s="873" t="s">
        <v>318</v>
      </c>
      <c r="C154" s="149" t="str">
        <f>IF(T144="","",T144)</f>
        <v/>
      </c>
      <c r="D154" s="150" t="s">
        <v>67</v>
      </c>
      <c r="E154" s="151" t="str">
        <f>IF(R144="","",R144)</f>
        <v/>
      </c>
      <c r="F154" s="149" t="str">
        <f>IF(T146="","",T146)</f>
        <v/>
      </c>
      <c r="G154" s="150" t="s">
        <v>67</v>
      </c>
      <c r="H154" s="151" t="str">
        <f>IF(R146="","",R146)</f>
        <v/>
      </c>
      <c r="I154" s="149" t="str">
        <f>IF(T148="","",T148)</f>
        <v/>
      </c>
      <c r="J154" s="150" t="s">
        <v>67</v>
      </c>
      <c r="K154" s="151" t="str">
        <f>IF(R148="","",R148)</f>
        <v/>
      </c>
      <c r="L154" s="149" t="str">
        <f>IF(T150="","",T150)</f>
        <v/>
      </c>
      <c r="M154" s="150" t="s">
        <v>67</v>
      </c>
      <c r="N154" s="151" t="str">
        <f>IF(R150="","",R150)</f>
        <v/>
      </c>
      <c r="O154" s="149" t="str">
        <f>IF(T152="","",T152)</f>
        <v/>
      </c>
      <c r="P154" s="150" t="s">
        <v>67</v>
      </c>
      <c r="Q154" s="151" t="str">
        <f>IF(R152="","",R152)</f>
        <v/>
      </c>
      <c r="R154" s="136"/>
      <c r="S154" s="152"/>
      <c r="T154" s="153"/>
      <c r="U154" s="133"/>
      <c r="V154" s="131"/>
      <c r="W154" s="134"/>
      <c r="X154" s="133"/>
      <c r="Y154" s="131"/>
      <c r="Z154" s="134"/>
      <c r="AA154" s="130"/>
      <c r="AB154" s="131"/>
      <c r="AC154" s="135"/>
      <c r="AD154" s="133"/>
      <c r="AE154" s="131"/>
      <c r="AF154" s="134"/>
      <c r="AG154" s="133"/>
      <c r="AH154" s="131"/>
      <c r="AI154" s="134"/>
      <c r="AJ154" s="133"/>
      <c r="AK154" s="131"/>
      <c r="AL154" s="134"/>
      <c r="AM154" s="133"/>
      <c r="AN154" s="131"/>
      <c r="AO154" s="134"/>
      <c r="AP154" s="133"/>
      <c r="AQ154" s="131"/>
      <c r="AR154" s="134"/>
      <c r="AS154" s="133"/>
      <c r="AT154" s="131"/>
      <c r="AU154" s="134"/>
      <c r="AV154" s="875">
        <f t="shared" si="10"/>
        <v>3</v>
      </c>
      <c r="AW154" s="831">
        <f>AY154*3+BA154</f>
        <v>0</v>
      </c>
      <c r="AX154" s="833">
        <f>BB154-BC154</f>
        <v>0</v>
      </c>
      <c r="AY154" s="835">
        <f>COUNTIF($D155:$AU155,"○")</f>
        <v>0</v>
      </c>
      <c r="AZ154" s="835">
        <f>COUNTIF($D155:$AU155,"●")</f>
        <v>0</v>
      </c>
      <c r="BA154" s="833">
        <f>COUNTIF($D155:AR155,"△")</f>
        <v>0</v>
      </c>
      <c r="BB154" s="833">
        <f>SUM(C154,F154,I154,L154,O154,R154,U154,X154,AA154,AD154,AG154,AJ154,AM154,AP154,AS154)</f>
        <v>0</v>
      </c>
      <c r="BC154" s="836">
        <f>SUM(E154,H154,K154,N154,Q154,T154,W154,Z154,AC154,AF154,AI154,AL154,AO154,AR154,AU154)</f>
        <v>0</v>
      </c>
      <c r="BD154" s="138"/>
      <c r="BE154" s="838">
        <f>0.5+AX154/1000</f>
        <v>0.5</v>
      </c>
      <c r="BF154" s="840">
        <f>BB154/100000</f>
        <v>0</v>
      </c>
      <c r="BG154" s="840">
        <f>SUM(AW154,BE154,BF154)</f>
        <v>0.5</v>
      </c>
      <c r="BI154" s="853">
        <f>SUM(AY154:BA155)</f>
        <v>0</v>
      </c>
      <c r="BJ154" s="91"/>
    </row>
    <row r="155" spans="1:62" ht="15" customHeight="1">
      <c r="B155" s="874"/>
      <c r="C155" s="155"/>
      <c r="D155" s="155" t="str">
        <f>IF(C154="","",IF(C154=E154,"△",IF(C154&gt;E154,"○","●")))</f>
        <v/>
      </c>
      <c r="E155" s="156"/>
      <c r="F155" s="155"/>
      <c r="G155" s="155" t="str">
        <f>IF(F154="","",IF(F154=H154,"△",IF(F154&gt;H154,"○","●")))</f>
        <v/>
      </c>
      <c r="H155" s="156"/>
      <c r="I155" s="155"/>
      <c r="J155" s="155" t="str">
        <f>IF(I154="","",IF(I154=K154,"△",IF(I154&gt;K154,"○","●")))</f>
        <v/>
      </c>
      <c r="K155" s="156"/>
      <c r="L155" s="155"/>
      <c r="M155" s="155" t="str">
        <f>IF(L154="","",IF(L154=N154,"△",IF(L154&gt;N154,"○","●")))</f>
        <v/>
      </c>
      <c r="N155" s="156"/>
      <c r="O155" s="155"/>
      <c r="P155" s="155" t="str">
        <f>IF(O154="","",IF(O154=Q154,"△",IF(O154&gt;Q154,"○","●")))</f>
        <v/>
      </c>
      <c r="Q155" s="156"/>
      <c r="R155" s="146"/>
      <c r="S155" s="157"/>
      <c r="T155" s="148"/>
      <c r="U155" s="141"/>
      <c r="V155" s="142" t="str">
        <f>IF(U154="","",IF(U154=W154,"△",IF(U154&gt;W154,"○","●")))</f>
        <v/>
      </c>
      <c r="W155" s="144"/>
      <c r="X155" s="141"/>
      <c r="Y155" s="142" t="str">
        <f>IF(X154="","",IF(X154=Z154,"△",IF(X154&gt;Z154,"○","●")))</f>
        <v/>
      </c>
      <c r="Z155" s="144"/>
      <c r="AA155" s="141"/>
      <c r="AB155" s="142" t="str">
        <f>IF(AA154="","",IF(AA154=AC154,"△",IF(AA154&gt;AC154,"○","●")))</f>
        <v/>
      </c>
      <c r="AC155" s="144"/>
      <c r="AD155" s="145"/>
      <c r="AE155" s="142" t="str">
        <f>IF(AD154="","",IF(AD154=AF154,"△",IF(AD154&gt;AF154,"○","●")))</f>
        <v/>
      </c>
      <c r="AF155" s="144"/>
      <c r="AG155" s="141"/>
      <c r="AH155" s="142" t="str">
        <f>IF(AG154="","",IF(AG154=AI154,"△",IF(AG154&gt;AI154,"○","●")))</f>
        <v/>
      </c>
      <c r="AI155" s="144"/>
      <c r="AJ155" s="141"/>
      <c r="AK155" s="142" t="str">
        <f>IF(AJ154="","",IF(AJ154=AL154,"△",IF(AJ154&gt;AL154,"○","●")))</f>
        <v/>
      </c>
      <c r="AL155" s="144"/>
      <c r="AM155" s="141"/>
      <c r="AN155" s="190" t="str">
        <f>IF(AM154="","",IF(AM154=AO154,"△",IF(AM154&gt;AO154,"○","●")))</f>
        <v/>
      </c>
      <c r="AO155" s="144"/>
      <c r="AP155" s="141"/>
      <c r="AQ155" s="190" t="str">
        <f>IF(AP154="","",IF(AP154=AR154,"△",IF(AP154&gt;AR154,"○","●")))</f>
        <v/>
      </c>
      <c r="AR155" s="144"/>
      <c r="AS155" s="141"/>
      <c r="AT155" s="190" t="str">
        <f>IF(AS154="","",IF(AS154=AU154,"△",IF(AS154&gt;AU154,"○","●")))</f>
        <v/>
      </c>
      <c r="AU155" s="144"/>
      <c r="AV155" s="876"/>
      <c r="AW155" s="832"/>
      <c r="AX155" s="834"/>
      <c r="AY155" s="834"/>
      <c r="AZ155" s="834"/>
      <c r="BA155" s="834"/>
      <c r="BB155" s="834"/>
      <c r="BC155" s="837"/>
      <c r="BD155" s="138"/>
      <c r="BE155" s="839"/>
      <c r="BF155" s="841"/>
      <c r="BG155" s="841"/>
      <c r="BI155" s="854"/>
    </row>
    <row r="156" spans="1:62" ht="15" customHeight="1">
      <c r="A156" s="90" t="s">
        <v>74</v>
      </c>
      <c r="B156" s="873" t="s">
        <v>473</v>
      </c>
      <c r="C156" s="149" t="str">
        <f>IF(W144="","",W144)</f>
        <v/>
      </c>
      <c r="D156" s="150" t="s">
        <v>67</v>
      </c>
      <c r="E156" s="151" t="str">
        <f>IF(U144="","",U144)</f>
        <v/>
      </c>
      <c r="F156" s="149" t="str">
        <f>IF(W146="","",W146)</f>
        <v/>
      </c>
      <c r="G156" s="150" t="s">
        <v>67</v>
      </c>
      <c r="H156" s="151" t="str">
        <f>IF(U146="","",U146)</f>
        <v/>
      </c>
      <c r="I156" s="149" t="str">
        <f>IF(W148="","",W148)</f>
        <v/>
      </c>
      <c r="J156" s="150" t="s">
        <v>67</v>
      </c>
      <c r="K156" s="151" t="str">
        <f>IF(U148="","",U148)</f>
        <v/>
      </c>
      <c r="L156" s="149" t="str">
        <f>IF(W150="","",W150)</f>
        <v/>
      </c>
      <c r="M156" s="150" t="s">
        <v>67</v>
      </c>
      <c r="N156" s="151" t="str">
        <f>IF(U150="","",U150)</f>
        <v/>
      </c>
      <c r="O156" s="149" t="str">
        <f>IF(W152="","",W152)</f>
        <v/>
      </c>
      <c r="P156" s="150" t="s">
        <v>67</v>
      </c>
      <c r="Q156" s="151" t="str">
        <f>IF(U152="","",U152)</f>
        <v/>
      </c>
      <c r="R156" s="149" t="str">
        <f>IF(W154="","",W154)</f>
        <v/>
      </c>
      <c r="S156" s="150" t="s">
        <v>67</v>
      </c>
      <c r="T156" s="151" t="str">
        <f>IF(U154="","",U154)</f>
        <v/>
      </c>
      <c r="U156" s="136"/>
      <c r="V156" s="152"/>
      <c r="W156" s="153"/>
      <c r="X156" s="133"/>
      <c r="Y156" s="131"/>
      <c r="Z156" s="134"/>
      <c r="AA156" s="130"/>
      <c r="AB156" s="131"/>
      <c r="AC156" s="135"/>
      <c r="AD156" s="133"/>
      <c r="AE156" s="131"/>
      <c r="AF156" s="134"/>
      <c r="AG156" s="133"/>
      <c r="AH156" s="131"/>
      <c r="AI156" s="134"/>
      <c r="AJ156" s="133"/>
      <c r="AK156" s="131"/>
      <c r="AL156" s="134"/>
      <c r="AM156" s="133"/>
      <c r="AN156" s="131"/>
      <c r="AO156" s="134"/>
      <c r="AP156" s="133"/>
      <c r="AQ156" s="131"/>
      <c r="AR156" s="134"/>
      <c r="AS156" s="133"/>
      <c r="AT156" s="131"/>
      <c r="AU156" s="134"/>
      <c r="AV156" s="875">
        <f t="shared" ref="AV156" si="12">RANK(BG156,$BG$144:$BG$171)</f>
        <v>3</v>
      </c>
      <c r="AW156" s="831">
        <f>AY156*3+BA156</f>
        <v>0</v>
      </c>
      <c r="AX156" s="833">
        <f>BB156-BC156</f>
        <v>0</v>
      </c>
      <c r="AY156" s="835">
        <f>COUNTIF($D157:$AU157,"○")</f>
        <v>0</v>
      </c>
      <c r="AZ156" s="835">
        <f>COUNTIF($D157:$AU157,"●")</f>
        <v>0</v>
      </c>
      <c r="BA156" s="833">
        <f>COUNTIF($D157:AR157,"△")</f>
        <v>0</v>
      </c>
      <c r="BB156" s="833">
        <f>SUM(C156,F156,I156,L156,O156,R156,U156,X156,AA156,AD156,AG156,AJ156,AM156,AP156,AS156)</f>
        <v>0</v>
      </c>
      <c r="BC156" s="836">
        <f>SUM(E156,H156,K156,N156,Q156,T156,W156,Z156,AC156,AF156,AI156,AL156,AO156,AR156,AU156)</f>
        <v>0</v>
      </c>
      <c r="BD156" s="138"/>
      <c r="BE156" s="838">
        <f>0.5+AX156/1000</f>
        <v>0.5</v>
      </c>
      <c r="BF156" s="840">
        <f>BB156/100000</f>
        <v>0</v>
      </c>
      <c r="BG156" s="840">
        <f>SUM(AW156,BE156,BF156)</f>
        <v>0.5</v>
      </c>
      <c r="BI156" s="853">
        <f>SUM(AY156:BA157)</f>
        <v>0</v>
      </c>
    </row>
    <row r="157" spans="1:62" ht="15" customHeight="1">
      <c r="B157" s="874"/>
      <c r="C157" s="155"/>
      <c r="D157" s="155" t="str">
        <f>IF(C156="","",IF(C156=E156,"△",IF(C156&gt;E156,"○","●")))</f>
        <v/>
      </c>
      <c r="E157" s="156"/>
      <c r="F157" s="155"/>
      <c r="G157" s="155" t="str">
        <f>IF(F156="","",IF(F156=H156,"△",IF(F156&gt;H156,"○","●")))</f>
        <v/>
      </c>
      <c r="H157" s="156"/>
      <c r="I157" s="155"/>
      <c r="J157" s="155" t="str">
        <f>IF(I156="","",IF(I156=K156,"△",IF(I156&gt;K156,"○","●")))</f>
        <v/>
      </c>
      <c r="K157" s="156"/>
      <c r="L157" s="155"/>
      <c r="M157" s="155" t="str">
        <f>IF(L156="","",IF(L156=N156,"△",IF(L156&gt;N156,"○","●")))</f>
        <v/>
      </c>
      <c r="N157" s="156"/>
      <c r="O157" s="155"/>
      <c r="P157" s="155" t="str">
        <f>IF(O156="","",IF(O156=Q156,"△",IF(O156&gt;Q156,"○","●")))</f>
        <v/>
      </c>
      <c r="Q157" s="156"/>
      <c r="R157" s="155"/>
      <c r="S157" s="155" t="str">
        <f>IF(R156="","",IF(R156=T156,"△",IF(R156&gt;T156,"○","●")))</f>
        <v/>
      </c>
      <c r="T157" s="156"/>
      <c r="U157" s="146"/>
      <c r="V157" s="157"/>
      <c r="W157" s="148"/>
      <c r="X157" s="141"/>
      <c r="Y157" s="142" t="str">
        <f>IF(X156="","",IF(X156=Z156,"△",IF(X156&gt;Z156,"○","●")))</f>
        <v/>
      </c>
      <c r="Z157" s="144"/>
      <c r="AA157" s="141"/>
      <c r="AB157" s="142" t="str">
        <f>IF(AA156="","",IF(AA156=AC156,"△",IF(AA156&gt;AC156,"○","●")))</f>
        <v/>
      </c>
      <c r="AC157" s="144"/>
      <c r="AD157" s="145"/>
      <c r="AE157" s="142" t="str">
        <f>IF(AD156="","",IF(AD156=AF156,"△",IF(AD156&gt;AF156,"○","●")))</f>
        <v/>
      </c>
      <c r="AF157" s="144"/>
      <c r="AG157" s="141"/>
      <c r="AH157" s="142" t="str">
        <f>IF(AG156="","",IF(AG156=AI156,"△",IF(AG156&gt;AI156,"○","●")))</f>
        <v/>
      </c>
      <c r="AI157" s="144"/>
      <c r="AJ157" s="141"/>
      <c r="AK157" s="142" t="str">
        <f>IF(AJ156="","",IF(AJ156=AL156,"△",IF(AJ156&gt;AL156,"○","●")))</f>
        <v/>
      </c>
      <c r="AL157" s="144"/>
      <c r="AM157" s="141"/>
      <c r="AN157" s="190" t="str">
        <f>IF(AM156="","",IF(AM156=AO156,"△",IF(AM156&gt;AO156,"○","●")))</f>
        <v/>
      </c>
      <c r="AO157" s="144"/>
      <c r="AP157" s="141"/>
      <c r="AQ157" s="190" t="str">
        <f>IF(AP156="","",IF(AP156=AR156,"△",IF(AP156&gt;AR156,"○","●")))</f>
        <v/>
      </c>
      <c r="AR157" s="144"/>
      <c r="AS157" s="141"/>
      <c r="AT157" s="190" t="str">
        <f>IF(AS156="","",IF(AS156=AU156,"△",IF(AS156&gt;AU156,"○","●")))</f>
        <v/>
      </c>
      <c r="AU157" s="144"/>
      <c r="AV157" s="876"/>
      <c r="AW157" s="832"/>
      <c r="AX157" s="834"/>
      <c r="AY157" s="834"/>
      <c r="AZ157" s="834"/>
      <c r="BA157" s="834"/>
      <c r="BB157" s="834"/>
      <c r="BC157" s="837"/>
      <c r="BE157" s="839"/>
      <c r="BF157" s="841"/>
      <c r="BG157" s="841"/>
      <c r="BI157" s="854"/>
    </row>
    <row r="158" spans="1:62" ht="15" customHeight="1">
      <c r="A158" s="90" t="s">
        <v>75</v>
      </c>
      <c r="B158" s="873" t="s">
        <v>332</v>
      </c>
      <c r="C158" s="149" t="str">
        <f>IF(Z144="","",Z144)</f>
        <v/>
      </c>
      <c r="D158" s="150" t="s">
        <v>67</v>
      </c>
      <c r="E158" s="151" t="str">
        <f>IF(X144="","",X144)</f>
        <v/>
      </c>
      <c r="F158" s="149" t="str">
        <f>IF(Z146="","",Z146)</f>
        <v/>
      </c>
      <c r="G158" s="150" t="s">
        <v>67</v>
      </c>
      <c r="H158" s="151" t="str">
        <f>IF(X146="","",X146)</f>
        <v/>
      </c>
      <c r="I158" s="149" t="str">
        <f>IF(Z148="","",Z148)</f>
        <v/>
      </c>
      <c r="J158" s="150" t="s">
        <v>67</v>
      </c>
      <c r="K158" s="151" t="str">
        <f>IF(X148="","",X148)</f>
        <v/>
      </c>
      <c r="L158" s="149" t="str">
        <f>IF(Z150="","",Z150)</f>
        <v/>
      </c>
      <c r="M158" s="150" t="s">
        <v>67</v>
      </c>
      <c r="N158" s="151" t="str">
        <f>IF(X150="","",X150)</f>
        <v/>
      </c>
      <c r="O158" s="149" t="str">
        <f>IF(Z152="","",Z152)</f>
        <v/>
      </c>
      <c r="P158" s="150" t="s">
        <v>67</v>
      </c>
      <c r="Q158" s="151" t="str">
        <f>IF(X152="","",X152)</f>
        <v/>
      </c>
      <c r="R158" s="149" t="str">
        <f>IF(Z154="","",Z154)</f>
        <v/>
      </c>
      <c r="S158" s="150" t="s">
        <v>67</v>
      </c>
      <c r="T158" s="151" t="str">
        <f>IF(X154="","",X154)</f>
        <v/>
      </c>
      <c r="U158" s="149" t="str">
        <f>IF(Z156="","",Z156)</f>
        <v/>
      </c>
      <c r="V158" s="150" t="s">
        <v>67</v>
      </c>
      <c r="W158" s="151" t="str">
        <f>IF(X156="","",X156)</f>
        <v/>
      </c>
      <c r="X158" s="136"/>
      <c r="Y158" s="152"/>
      <c r="Z158" s="153"/>
      <c r="AA158" s="130"/>
      <c r="AB158" s="131"/>
      <c r="AC158" s="135"/>
      <c r="AD158" s="133"/>
      <c r="AE158" s="131"/>
      <c r="AF158" s="134"/>
      <c r="AG158" s="133"/>
      <c r="AH158" s="131"/>
      <c r="AI158" s="134"/>
      <c r="AJ158" s="133"/>
      <c r="AK158" s="131"/>
      <c r="AL158" s="134"/>
      <c r="AM158" s="133"/>
      <c r="AN158" s="131"/>
      <c r="AO158" s="134"/>
      <c r="AP158" s="133"/>
      <c r="AQ158" s="131"/>
      <c r="AR158" s="134"/>
      <c r="AS158" s="133"/>
      <c r="AT158" s="131"/>
      <c r="AU158" s="134"/>
      <c r="AV158" s="875">
        <f t="shared" si="9"/>
        <v>3</v>
      </c>
      <c r="AW158" s="831">
        <f>AY158*3+BA158</f>
        <v>0</v>
      </c>
      <c r="AX158" s="833">
        <f>BB158-BC158</f>
        <v>0</v>
      </c>
      <c r="AY158" s="835">
        <f>COUNTIF($D159:$AU159,"○")</f>
        <v>0</v>
      </c>
      <c r="AZ158" s="835">
        <f>COUNTIF($D159:$AU159,"●")</f>
        <v>0</v>
      </c>
      <c r="BA158" s="833">
        <f>COUNTIF($D159:AR159,"△")</f>
        <v>0</v>
      </c>
      <c r="BB158" s="833">
        <f>SUM(C158,F158,I158,L158,O158,R158,U158,X158,AA158,AD158,AG158,AJ158,AM158,AP158,AS158)</f>
        <v>0</v>
      </c>
      <c r="BC158" s="836">
        <f>SUM(E158,H158,K158,N158,Q158,T158,W158,Z158,AC158,AF158,AI158,AL158,AO158,AR158,AU158)</f>
        <v>0</v>
      </c>
      <c r="BE158" s="838">
        <f>0.5+AX158/1000</f>
        <v>0.5</v>
      </c>
      <c r="BF158" s="840">
        <f>BB158/100000</f>
        <v>0</v>
      </c>
      <c r="BG158" s="840">
        <f>SUM(AW158,BE158,BF158)</f>
        <v>0.5</v>
      </c>
      <c r="BI158" s="853">
        <f>SUM(AY158:BA159)</f>
        <v>0</v>
      </c>
    </row>
    <row r="159" spans="1:62" ht="15" customHeight="1">
      <c r="B159" s="874"/>
      <c r="C159" s="155"/>
      <c r="D159" s="155" t="str">
        <f>IF(C158="","",IF(C158=E158,"△",IF(C158&gt;E158,"○","●")))</f>
        <v/>
      </c>
      <c r="E159" s="156"/>
      <c r="F159" s="155"/>
      <c r="G159" s="155" t="str">
        <f>IF(F158="","",IF(F158=H158,"△",IF(F158&gt;H158,"○","●")))</f>
        <v/>
      </c>
      <c r="H159" s="156"/>
      <c r="I159" s="155"/>
      <c r="J159" s="155" t="str">
        <f>IF(I158="","",IF(I158=K158,"△",IF(I158&gt;K158,"○","●")))</f>
        <v/>
      </c>
      <c r="K159" s="156"/>
      <c r="L159" s="155"/>
      <c r="M159" s="155" t="str">
        <f>IF(L158="","",IF(L158=N158,"△",IF(L158&gt;N158,"○","●")))</f>
        <v/>
      </c>
      <c r="N159" s="156"/>
      <c r="O159" s="155"/>
      <c r="P159" s="155" t="str">
        <f>IF(O158="","",IF(O158=Q158,"△",IF(O158&gt;Q158,"○","●")))</f>
        <v/>
      </c>
      <c r="Q159" s="156"/>
      <c r="R159" s="155"/>
      <c r="S159" s="155" t="str">
        <f>IF(R158="","",IF(R158=T158,"△",IF(R158&gt;T158,"○","●")))</f>
        <v/>
      </c>
      <c r="T159" s="156"/>
      <c r="U159" s="155"/>
      <c r="V159" s="155" t="str">
        <f>IF(U158="","",IF(U158=W158,"△",IF(U158&gt;W158,"○","●")))</f>
        <v/>
      </c>
      <c r="W159" s="156"/>
      <c r="X159" s="146"/>
      <c r="Y159" s="157"/>
      <c r="Z159" s="148"/>
      <c r="AA159" s="141"/>
      <c r="AB159" s="142" t="str">
        <f>IF(AA158="","",IF(AA158=AC158,"△",IF(AA158&gt;AC158,"○","●")))</f>
        <v/>
      </c>
      <c r="AC159" s="144"/>
      <c r="AD159" s="145"/>
      <c r="AE159" s="142" t="str">
        <f>IF(AD158="","",IF(AD158=AF158,"△",IF(AD158&gt;AF158,"○","●")))</f>
        <v/>
      </c>
      <c r="AF159" s="144"/>
      <c r="AG159" s="141"/>
      <c r="AH159" s="142" t="str">
        <f>IF(AG158="","",IF(AG158=AI158,"△",IF(AG158&gt;AI158,"○","●")))</f>
        <v/>
      </c>
      <c r="AI159" s="144"/>
      <c r="AJ159" s="141"/>
      <c r="AK159" s="142" t="str">
        <f>IF(AJ158="","",IF(AJ158=AL158,"△",IF(AJ158&gt;AL158,"○","●")))</f>
        <v/>
      </c>
      <c r="AL159" s="144"/>
      <c r="AM159" s="141"/>
      <c r="AN159" s="190" t="str">
        <f>IF(AM158="","",IF(AM158=AO158,"△",IF(AM158&gt;AO158,"○","●")))</f>
        <v/>
      </c>
      <c r="AO159" s="144"/>
      <c r="AP159" s="141"/>
      <c r="AQ159" s="190" t="str">
        <f>IF(AP158="","",IF(AP158=AR158,"△",IF(AP158&gt;AR158,"○","●")))</f>
        <v/>
      </c>
      <c r="AR159" s="144"/>
      <c r="AS159" s="141"/>
      <c r="AT159" s="190" t="str">
        <f>IF(AS158="","",IF(AS158=AU158,"△",IF(AS158&gt;AU158,"○","●")))</f>
        <v/>
      </c>
      <c r="AU159" s="144"/>
      <c r="AV159" s="876"/>
      <c r="AW159" s="832"/>
      <c r="AX159" s="834"/>
      <c r="AY159" s="834"/>
      <c r="AZ159" s="834"/>
      <c r="BA159" s="834"/>
      <c r="BB159" s="834"/>
      <c r="BC159" s="837"/>
      <c r="BE159" s="839"/>
      <c r="BF159" s="841"/>
      <c r="BG159" s="841"/>
      <c r="BI159" s="854"/>
    </row>
    <row r="160" spans="1:62" ht="15" customHeight="1">
      <c r="A160" s="90" t="s">
        <v>76</v>
      </c>
      <c r="B160" s="873" t="s">
        <v>199</v>
      </c>
      <c r="C160" s="158" t="str">
        <f>IF(AC144="","",AC144)</f>
        <v/>
      </c>
      <c r="D160" s="159" t="s">
        <v>67</v>
      </c>
      <c r="E160" s="160" t="str">
        <f>IF(AA144="","",AA144)</f>
        <v/>
      </c>
      <c r="F160" s="158" t="str">
        <f>IF(AC146="","",AC146)</f>
        <v/>
      </c>
      <c r="G160" s="159" t="s">
        <v>67</v>
      </c>
      <c r="H160" s="160" t="str">
        <f>IF(AA146="","",AA146)</f>
        <v/>
      </c>
      <c r="I160" s="158" t="str">
        <f>IF(AC148="","",AC148)</f>
        <v/>
      </c>
      <c r="J160" s="159" t="s">
        <v>82</v>
      </c>
      <c r="K160" s="160" t="str">
        <f>IF(AA148="","",AA148)</f>
        <v/>
      </c>
      <c r="L160" s="158" t="str">
        <f>IF(AC150="","",AC150)</f>
        <v/>
      </c>
      <c r="M160" s="159" t="s">
        <v>82</v>
      </c>
      <c r="N160" s="160" t="str">
        <f>IF(AA150="","",AA150)</f>
        <v/>
      </c>
      <c r="O160" s="158" t="str">
        <f>IF(AC152="","",AC152)</f>
        <v/>
      </c>
      <c r="P160" s="159" t="s">
        <v>82</v>
      </c>
      <c r="Q160" s="160" t="str">
        <f>IF(AA152="","",AA152)</f>
        <v/>
      </c>
      <c r="R160" s="158" t="str">
        <f>IF(AC154="","",AC154)</f>
        <v/>
      </c>
      <c r="S160" s="159" t="s">
        <v>67</v>
      </c>
      <c r="T160" s="160" t="str">
        <f>IF(AA154="","",AA154)</f>
        <v/>
      </c>
      <c r="U160" s="158" t="str">
        <f>IF(AC156="","",AC156)</f>
        <v/>
      </c>
      <c r="V160" s="159" t="s">
        <v>67</v>
      </c>
      <c r="W160" s="160" t="str">
        <f>IF(AA156="","",AA156)</f>
        <v/>
      </c>
      <c r="X160" s="158" t="str">
        <f>IF(AC158="","",AC158)</f>
        <v/>
      </c>
      <c r="Y160" s="159" t="s">
        <v>82</v>
      </c>
      <c r="Z160" s="160" t="str">
        <f>IF(AA158="","",AA158)</f>
        <v/>
      </c>
      <c r="AA160" s="136"/>
      <c r="AB160" s="152"/>
      <c r="AC160" s="153"/>
      <c r="AD160" s="133"/>
      <c r="AE160" s="131"/>
      <c r="AF160" s="134"/>
      <c r="AG160" s="133"/>
      <c r="AH160" s="131"/>
      <c r="AI160" s="134"/>
      <c r="AJ160" s="133"/>
      <c r="AK160" s="131"/>
      <c r="AL160" s="134"/>
      <c r="AM160" s="133"/>
      <c r="AN160" s="131"/>
      <c r="AO160" s="134"/>
      <c r="AP160" s="133"/>
      <c r="AQ160" s="131"/>
      <c r="AR160" s="134"/>
      <c r="AS160" s="133"/>
      <c r="AT160" s="131"/>
      <c r="AU160" s="134"/>
      <c r="AV160" s="875">
        <f t="shared" si="10"/>
        <v>3</v>
      </c>
      <c r="AW160" s="831">
        <f>AY160*3+BA160</f>
        <v>0</v>
      </c>
      <c r="AX160" s="833">
        <f>BB160-BC160</f>
        <v>0</v>
      </c>
      <c r="AY160" s="835">
        <f>COUNTIF($D161:$AU161,"○")</f>
        <v>0</v>
      </c>
      <c r="AZ160" s="835">
        <f>COUNTIF($D161:$AU161,"●")</f>
        <v>0</v>
      </c>
      <c r="BA160" s="833">
        <f>COUNTIF($D161:AR161,"△")</f>
        <v>0</v>
      </c>
      <c r="BB160" s="833">
        <f>SUM(C160,F160,I160,L160,O160,R160,U160,X160,AA160,AD160,AG160,AJ160,AM160,AP160,AS160)</f>
        <v>0</v>
      </c>
      <c r="BC160" s="836">
        <f>SUM(E160,H160,K160,N160,Q160,T160,W160,Z160,AC160,AF160,AI160,AL160,AO160,AR160,AU160)</f>
        <v>0</v>
      </c>
      <c r="BE160" s="838">
        <f>0.5+AX160/1000</f>
        <v>0.5</v>
      </c>
      <c r="BF160" s="840">
        <f>BB160/100000</f>
        <v>0</v>
      </c>
      <c r="BG160" s="840">
        <f>SUM(AW160,BE160,BF160)</f>
        <v>0.5</v>
      </c>
      <c r="BI160" s="853">
        <f>SUM(AY160:BA161)</f>
        <v>0</v>
      </c>
      <c r="BJ160" s="91"/>
    </row>
    <row r="161" spans="1:64" ht="15" customHeight="1">
      <c r="B161" s="874"/>
      <c r="C161" s="161"/>
      <c r="D161" s="161" t="str">
        <f>IF(C160="","",IF(C160=E160,"△",IF(C160&gt;E160,"○","●")))</f>
        <v/>
      </c>
      <c r="E161" s="162"/>
      <c r="F161" s="161"/>
      <c r="G161" s="161" t="str">
        <f>IF(F160="","",IF(F160=H160,"△",IF(F160&gt;H160,"○","●")))</f>
        <v/>
      </c>
      <c r="H161" s="162"/>
      <c r="I161" s="161"/>
      <c r="J161" s="161" t="str">
        <f>IF(I160="","",IF(I160=K160,"△",IF(I160&gt;K160,"○","●")))</f>
        <v/>
      </c>
      <c r="K161" s="162"/>
      <c r="L161" s="161"/>
      <c r="M161" s="161" t="str">
        <f>IF(L160="","",IF(L160=N160,"△",IF(L160&gt;N160,"○","●")))</f>
        <v/>
      </c>
      <c r="N161" s="162"/>
      <c r="O161" s="161"/>
      <c r="P161" s="161" t="str">
        <f>IF(O160="","",IF(O160=Q160,"△",IF(O160&gt;Q160,"○","●")))</f>
        <v/>
      </c>
      <c r="Q161" s="162"/>
      <c r="R161" s="161"/>
      <c r="S161" s="161" t="str">
        <f>IF(R160="","",IF(R160=T160,"△",IF(R160&gt;T160,"○","●")))</f>
        <v/>
      </c>
      <c r="T161" s="162"/>
      <c r="U161" s="161"/>
      <c r="V161" s="161" t="str">
        <f>IF(U160="","",IF(U160=W160,"△",IF(U160&gt;W160,"○","●")))</f>
        <v/>
      </c>
      <c r="W161" s="162"/>
      <c r="X161" s="161"/>
      <c r="Y161" s="161" t="str">
        <f>IF(X160="","",IF(X160=Z160,"△",IF(X160&gt;Z160,"○","●")))</f>
        <v/>
      </c>
      <c r="Z161" s="162"/>
      <c r="AA161" s="146"/>
      <c r="AB161" s="157"/>
      <c r="AC161" s="148"/>
      <c r="AD161" s="141"/>
      <c r="AE161" s="142" t="str">
        <f>IF(AD160="","",IF(AD160=AF160,"△",IF(AD160&gt;AF160,"○","●")))</f>
        <v/>
      </c>
      <c r="AF161" s="144"/>
      <c r="AG161" s="141"/>
      <c r="AH161" s="142" t="str">
        <f>IF(AG160="","",IF(AG160=AI160,"△",IF(AG160&gt;AI160,"○","●")))</f>
        <v/>
      </c>
      <c r="AI161" s="144"/>
      <c r="AJ161" s="141"/>
      <c r="AK161" s="142" t="str">
        <f>IF(AJ160="","",IF(AJ160=AL160,"△",IF(AJ160&gt;AL160,"○","●")))</f>
        <v/>
      </c>
      <c r="AL161" s="144"/>
      <c r="AM161" s="141"/>
      <c r="AN161" s="190" t="str">
        <f>IF(AM160="","",IF(AM160=AO160,"△",IF(AM160&gt;AO160,"○","●")))</f>
        <v/>
      </c>
      <c r="AO161" s="144"/>
      <c r="AP161" s="141"/>
      <c r="AQ161" s="190" t="str">
        <f>IF(AP160="","",IF(AP160=AR160,"△",IF(AP160&gt;AR160,"○","●")))</f>
        <v/>
      </c>
      <c r="AR161" s="144"/>
      <c r="AS161" s="141"/>
      <c r="AT161" s="190" t="str">
        <f>IF(AS160="","",IF(AS160=AU160,"△",IF(AS160&gt;AU160,"○","●")))</f>
        <v/>
      </c>
      <c r="AU161" s="144"/>
      <c r="AV161" s="876"/>
      <c r="AW161" s="832"/>
      <c r="AX161" s="834"/>
      <c r="AY161" s="834"/>
      <c r="AZ161" s="834"/>
      <c r="BA161" s="834"/>
      <c r="BB161" s="834"/>
      <c r="BC161" s="837"/>
      <c r="BE161" s="839"/>
      <c r="BF161" s="841"/>
      <c r="BG161" s="841"/>
      <c r="BI161" s="854"/>
      <c r="BJ161" s="91"/>
    </row>
    <row r="162" spans="1:64" ht="15" customHeight="1">
      <c r="A162" s="90" t="s">
        <v>77</v>
      </c>
      <c r="B162" s="873" t="s">
        <v>329</v>
      </c>
      <c r="C162" s="264" t="str">
        <f>IF(AF144="","",AF144)</f>
        <v/>
      </c>
      <c r="D162" s="265" t="s">
        <v>67</v>
      </c>
      <c r="E162" s="266" t="str">
        <f>IF(AD144="","",AD144)</f>
        <v/>
      </c>
      <c r="F162" s="264" t="str">
        <f>IF(AF146="","",AF146)</f>
        <v/>
      </c>
      <c r="G162" s="265" t="s">
        <v>82</v>
      </c>
      <c r="H162" s="266" t="str">
        <f>IF(AD146="","",AD146)</f>
        <v/>
      </c>
      <c r="I162" s="264" t="str">
        <f>IF(AF148="","",AF148)</f>
        <v/>
      </c>
      <c r="J162" s="265" t="s">
        <v>82</v>
      </c>
      <c r="K162" s="266" t="str">
        <f>IF(AD148="","",AD148)</f>
        <v/>
      </c>
      <c r="L162" s="264" t="str">
        <f>IF(AF150="","",AF150)</f>
        <v/>
      </c>
      <c r="M162" s="265" t="s">
        <v>67</v>
      </c>
      <c r="N162" s="266" t="str">
        <f>IF(AD150="","",AD150)</f>
        <v/>
      </c>
      <c r="O162" s="264" t="str">
        <f>IF(AF152="","",AF152)</f>
        <v/>
      </c>
      <c r="P162" s="265" t="s">
        <v>67</v>
      </c>
      <c r="Q162" s="266" t="str">
        <f>IF(AD152="","",AD152)</f>
        <v/>
      </c>
      <c r="R162" s="264" t="str">
        <f>IF(AF154="","",AF154)</f>
        <v/>
      </c>
      <c r="S162" s="265" t="s">
        <v>67</v>
      </c>
      <c r="T162" s="266" t="str">
        <f>IF(AD154="","",AD154)</f>
        <v/>
      </c>
      <c r="U162" s="264" t="str">
        <f>IF(AF156="","",AF156)</f>
        <v/>
      </c>
      <c r="V162" s="265" t="s">
        <v>67</v>
      </c>
      <c r="W162" s="266" t="str">
        <f>IF(AD156="","",AD156)</f>
        <v/>
      </c>
      <c r="X162" s="158" t="str">
        <f>IF(AF158="","",AF158)</f>
        <v/>
      </c>
      <c r="Y162" s="265" t="s">
        <v>67</v>
      </c>
      <c r="Z162" s="266" t="str">
        <f>IF(AD158="","",AD158)</f>
        <v/>
      </c>
      <c r="AA162" s="264" t="str">
        <f>IF(AF160="","",AF160)</f>
        <v/>
      </c>
      <c r="AB162" s="265" t="s">
        <v>67</v>
      </c>
      <c r="AC162" s="266" t="str">
        <f>IF(AD160="","",AD160)</f>
        <v/>
      </c>
      <c r="AD162" s="152"/>
      <c r="AE162" s="191"/>
      <c r="AF162" s="152"/>
      <c r="AG162" s="133"/>
      <c r="AH162" s="267"/>
      <c r="AI162" s="134"/>
      <c r="AJ162" s="267"/>
      <c r="AK162" s="267"/>
      <c r="AL162" s="134"/>
      <c r="AM162" s="133"/>
      <c r="AN162" s="169"/>
      <c r="AO162" s="134"/>
      <c r="AP162" s="133"/>
      <c r="AQ162" s="169"/>
      <c r="AR162" s="134"/>
      <c r="AS162" s="133"/>
      <c r="AT162" s="169"/>
      <c r="AU162" s="134"/>
      <c r="AV162" s="875">
        <f t="shared" ref="AV162" si="13">RANK(BG162,$BG$144:$BG$171)</f>
        <v>3</v>
      </c>
      <c r="AW162" s="831">
        <f>AY162*3+BA162</f>
        <v>0</v>
      </c>
      <c r="AX162" s="833">
        <f>BB162-BC162</f>
        <v>0</v>
      </c>
      <c r="AY162" s="833">
        <f>COUNTIF($D163:$AU163,"○")</f>
        <v>0</v>
      </c>
      <c r="AZ162" s="833">
        <f>COUNTIF($D163:$AU163,"●")</f>
        <v>0</v>
      </c>
      <c r="BA162" s="833">
        <f>COUNTIF($D163:AR163,"△")</f>
        <v>0</v>
      </c>
      <c r="BB162" s="833">
        <f>SUM(C162,F162,I162,L162,O162,R162,U162,X162,AA162,AD162,AG162,AJ162,AM162,AP162,AS162)</f>
        <v>0</v>
      </c>
      <c r="BC162" s="836">
        <f>SUM(E162,H162,K162,N162,Q162,T162,W162,Z162,AC162,AF162,AI162,AL162,AO162,AR162,AU162)</f>
        <v>0</v>
      </c>
      <c r="BE162" s="838">
        <f>0.5+AX162/1000</f>
        <v>0.5</v>
      </c>
      <c r="BF162" s="840">
        <f>BB162/100000</f>
        <v>0</v>
      </c>
      <c r="BG162" s="840">
        <f>SUM(AW162,BE162,BF162)</f>
        <v>0.5</v>
      </c>
      <c r="BI162" s="853">
        <f>SUM(AY162:BA163)</f>
        <v>0</v>
      </c>
      <c r="BL162" s="194"/>
    </row>
    <row r="163" spans="1:64" ht="15" customHeight="1">
      <c r="B163" s="874"/>
      <c r="C163" s="161"/>
      <c r="D163" s="161" t="str">
        <f>IF(C162="","",IF(C162=E162,"△",IF(C162&gt;E162,"○","●")))</f>
        <v/>
      </c>
      <c r="E163" s="162"/>
      <c r="F163" s="161"/>
      <c r="G163" s="161" t="str">
        <f>IF(F162="","",IF(F162=H162,"△",IF(F162&gt;H162,"○","●")))</f>
        <v/>
      </c>
      <c r="H163" s="162"/>
      <c r="I163" s="161"/>
      <c r="J163" s="161" t="str">
        <f>IF(I162="","",IF(I162=K162,"△",IF(I162&gt;K162,"○","●")))</f>
        <v/>
      </c>
      <c r="K163" s="162"/>
      <c r="L163" s="161"/>
      <c r="M163" s="161" t="str">
        <f>IF(L162="","",IF(L162=N162,"△",IF(L162&gt;N162,"○","●")))</f>
        <v/>
      </c>
      <c r="N163" s="162"/>
      <c r="O163" s="161"/>
      <c r="P163" s="161" t="str">
        <f>IF(O162="","",IF(O162=Q162,"△",IF(O162&gt;Q162,"○","●")))</f>
        <v/>
      </c>
      <c r="Q163" s="162"/>
      <c r="R163" s="161"/>
      <c r="S163" s="161" t="str">
        <f>IF(R162="","",IF(R162=T162,"△",IF(R162&gt;T162,"○","●")))</f>
        <v/>
      </c>
      <c r="T163" s="162"/>
      <c r="U163" s="161"/>
      <c r="V163" s="161" t="str">
        <f>IF(U162="","",IF(U162=W162,"△",IF(U162&gt;W162,"○","●")))</f>
        <v/>
      </c>
      <c r="W163" s="162"/>
      <c r="X163" s="161"/>
      <c r="Y163" s="161" t="str">
        <f>IF(X162="","",IF(X162=Z162,"△",IF(X162&gt;Z162,"○","●")))</f>
        <v/>
      </c>
      <c r="Z163" s="162"/>
      <c r="AA163" s="161"/>
      <c r="AB163" s="161" t="str">
        <f>IF(AA162="","",IF(AA162=AC162,"△",IF(AA162&gt;AC162,"○","●")))</f>
        <v/>
      </c>
      <c r="AC163" s="162"/>
      <c r="AD163" s="157"/>
      <c r="AE163" s="157"/>
      <c r="AF163" s="148"/>
      <c r="AG163" s="141"/>
      <c r="AH163" s="142" t="str">
        <f>IF(AG162="","",IF(AG162=AI162,"△",IF(AG162&gt;AI162,"○","●")))</f>
        <v/>
      </c>
      <c r="AI163" s="144"/>
      <c r="AJ163" s="141"/>
      <c r="AK163" s="142" t="str">
        <f>IF(AJ162="","",IF(AJ162=AL162,"△",IF(AJ162&gt;AL162,"○","●")))</f>
        <v/>
      </c>
      <c r="AL163" s="144"/>
      <c r="AM163" s="141"/>
      <c r="AN163" s="190" t="str">
        <f>IF(AM162="","",IF(AM162=AO162,"△",IF(AM162&gt;AO162,"○","●")))</f>
        <v/>
      </c>
      <c r="AO163" s="144"/>
      <c r="AP163" s="141"/>
      <c r="AQ163" s="190" t="str">
        <f>IF(AP162="","",IF(AP162=AR162,"△",IF(AP162&gt;AR162,"○","●")))</f>
        <v/>
      </c>
      <c r="AR163" s="144"/>
      <c r="AS163" s="141"/>
      <c r="AT163" s="190" t="str">
        <f>IF(AS162="","",IF(AS162=AU162,"△",IF(AS162&gt;AU162,"○","●")))</f>
        <v/>
      </c>
      <c r="AU163" s="144"/>
      <c r="AV163" s="876"/>
      <c r="AW163" s="832"/>
      <c r="AX163" s="834"/>
      <c r="AY163" s="834"/>
      <c r="AZ163" s="834"/>
      <c r="BA163" s="834"/>
      <c r="BB163" s="834"/>
      <c r="BC163" s="837"/>
      <c r="BE163" s="839"/>
      <c r="BF163" s="841"/>
      <c r="BG163" s="841"/>
      <c r="BI163" s="854"/>
    </row>
    <row r="164" spans="1:64" ht="15" customHeight="1">
      <c r="A164" s="90" t="s">
        <v>78</v>
      </c>
      <c r="B164" s="873" t="s">
        <v>280</v>
      </c>
      <c r="C164" s="158" t="str">
        <f>IF(AI144="","",AI144)</f>
        <v/>
      </c>
      <c r="D164" s="159" t="s">
        <v>68</v>
      </c>
      <c r="E164" s="160" t="str">
        <f>IF(AG144="","",AG144)</f>
        <v/>
      </c>
      <c r="F164" s="158" t="str">
        <f>IF(AI146="","",AI146)</f>
        <v/>
      </c>
      <c r="G164" s="159" t="s">
        <v>68</v>
      </c>
      <c r="H164" s="160" t="str">
        <f>IF(AG146="","",AG146)</f>
        <v/>
      </c>
      <c r="I164" s="158" t="str">
        <f>IF(AI148="","",AI148)</f>
        <v/>
      </c>
      <c r="J164" s="159" t="s">
        <v>68</v>
      </c>
      <c r="K164" s="160" t="str">
        <f>IF(AG148="","",AG148)</f>
        <v/>
      </c>
      <c r="L164" s="158" t="str">
        <f>IF(AI150="","",AI150)</f>
        <v/>
      </c>
      <c r="M164" s="159" t="s">
        <v>68</v>
      </c>
      <c r="N164" s="160" t="str">
        <f>IF(AG150="","",AG150)</f>
        <v/>
      </c>
      <c r="O164" s="158" t="str">
        <f>IF(AI152="","",AI152)</f>
        <v/>
      </c>
      <c r="P164" s="159" t="s">
        <v>68</v>
      </c>
      <c r="Q164" s="160" t="str">
        <f>IF(AG152="","",AG152)</f>
        <v/>
      </c>
      <c r="R164" s="158" t="str">
        <f>IF(AI154="","",AI154)</f>
        <v/>
      </c>
      <c r="S164" s="159" t="s">
        <v>68</v>
      </c>
      <c r="T164" s="160" t="str">
        <f>IF(AG154="","",AG154)</f>
        <v/>
      </c>
      <c r="U164" s="158" t="str">
        <f>IF(AI156="","",AI156)</f>
        <v/>
      </c>
      <c r="V164" s="159" t="s">
        <v>68</v>
      </c>
      <c r="W164" s="160" t="str">
        <f>IF(AG156="","",AG156)</f>
        <v/>
      </c>
      <c r="X164" s="158" t="str">
        <f>IF(AI158="","",AI158)</f>
        <v/>
      </c>
      <c r="Y164" s="159" t="s">
        <v>68</v>
      </c>
      <c r="Z164" s="160" t="str">
        <f>IF(AG158="","",AG158)</f>
        <v/>
      </c>
      <c r="AA164" s="158" t="str">
        <f>IF(AI160="","",AI160)</f>
        <v/>
      </c>
      <c r="AB164" s="159" t="s">
        <v>68</v>
      </c>
      <c r="AC164" s="160" t="str">
        <f>IF(AG160="","",AG160)</f>
        <v/>
      </c>
      <c r="AD164" s="158" t="str">
        <f>IF(AI162="","",AI162)</f>
        <v/>
      </c>
      <c r="AE164" s="159" t="s">
        <v>68</v>
      </c>
      <c r="AF164" s="160" t="str">
        <f>IF(AG162="","",AG162)</f>
        <v/>
      </c>
      <c r="AG164" s="152"/>
      <c r="AH164" s="191"/>
      <c r="AI164" s="153"/>
      <c r="AJ164" s="130"/>
      <c r="AK164" s="131"/>
      <c r="AL164" s="135"/>
      <c r="AM164" s="130"/>
      <c r="AN164" s="131"/>
      <c r="AO164" s="135"/>
      <c r="AP164" s="130"/>
      <c r="AQ164" s="131"/>
      <c r="AR164" s="135"/>
      <c r="AS164" s="130"/>
      <c r="AT164" s="131"/>
      <c r="AU164" s="135"/>
      <c r="AV164" s="875">
        <f t="shared" si="9"/>
        <v>3</v>
      </c>
      <c r="AW164" s="831">
        <f>AY164*3+BA164</f>
        <v>0</v>
      </c>
      <c r="AX164" s="833">
        <f>BB164-BC164</f>
        <v>0</v>
      </c>
      <c r="AY164" s="833">
        <f>COUNTIF($D165:$AU165,"○")</f>
        <v>0</v>
      </c>
      <c r="AZ164" s="833">
        <f>COUNTIF($D165:$AU165,"●")</f>
        <v>0</v>
      </c>
      <c r="BA164" s="833">
        <f>COUNTIF($D165:AR165,"△")</f>
        <v>0</v>
      </c>
      <c r="BB164" s="833">
        <f>SUM(C164,F164,I164,L164,O164,R164,U164,X164,AA164,AD164,AG164,AJ164,AM164,AP164,AS164)</f>
        <v>0</v>
      </c>
      <c r="BC164" s="836">
        <f>SUM(E164,H164,K164,N164,Q164,T164,W164,Z164,AC164,AF164,AI164,AL164,AO164,AR164,AU164)</f>
        <v>0</v>
      </c>
      <c r="BE164" s="838">
        <f>0.5+AX164/1000</f>
        <v>0.5</v>
      </c>
      <c r="BF164" s="840">
        <f>BB164/100000</f>
        <v>0</v>
      </c>
      <c r="BG164" s="840">
        <f>SUM(AW164,BE164,BF164)</f>
        <v>0.5</v>
      </c>
      <c r="BI164" s="853">
        <f>SUM(AY164:BA165)</f>
        <v>0</v>
      </c>
    </row>
    <row r="165" spans="1:64" ht="15" customHeight="1">
      <c r="B165" s="874"/>
      <c r="C165" s="161"/>
      <c r="D165" s="161" t="str">
        <f>IF(C164="","",IF(C164=E164,"△",IF(C164&gt;E164,"○","●")))</f>
        <v/>
      </c>
      <c r="E165" s="162"/>
      <c r="F165" s="161"/>
      <c r="G165" s="161" t="str">
        <f>IF(F164="","",IF(F164=H164,"△",IF(F164&gt;H164,"○","●")))</f>
        <v/>
      </c>
      <c r="H165" s="162"/>
      <c r="I165" s="161"/>
      <c r="J165" s="161" t="str">
        <f>IF(I164="","",IF(I164=K164,"△",IF(I164&gt;K164,"○","●")))</f>
        <v/>
      </c>
      <c r="K165" s="162"/>
      <c r="L165" s="161"/>
      <c r="M165" s="161" t="str">
        <f>IF(L164="","",IF(L164=N164,"△",IF(L164&gt;N164,"○","●")))</f>
        <v/>
      </c>
      <c r="N165" s="162"/>
      <c r="O165" s="161"/>
      <c r="P165" s="161" t="str">
        <f>IF(O164="","",IF(O164=Q164,"△",IF(O164&gt;Q164,"○","●")))</f>
        <v/>
      </c>
      <c r="Q165" s="162"/>
      <c r="R165" s="161"/>
      <c r="S165" s="161" t="str">
        <f>IF(R164="","",IF(R164=T164,"△",IF(R164&gt;T164,"○","●")))</f>
        <v/>
      </c>
      <c r="T165" s="162"/>
      <c r="U165" s="161"/>
      <c r="V165" s="161" t="str">
        <f>IF(U164="","",IF(U164=W164,"△",IF(U164&gt;W164,"○","●")))</f>
        <v/>
      </c>
      <c r="W165" s="162"/>
      <c r="X165" s="161"/>
      <c r="Y165" s="161" t="str">
        <f>IF(X164="","",IF(X164=Z164,"△",IF(X164&gt;Z164,"○","●")))</f>
        <v/>
      </c>
      <c r="Z165" s="162"/>
      <c r="AA165" s="161"/>
      <c r="AB165" s="161" t="str">
        <f>IF(AA164="","",IF(AA164=AC164,"△",IF(AA164&gt;AC164,"○","●")))</f>
        <v/>
      </c>
      <c r="AC165" s="162"/>
      <c r="AD165" s="161"/>
      <c r="AE165" s="161" t="str">
        <f>IF(AD164="","",IF(AD164=AF164,"△",IF(AD164&gt;AF164,"○","●")))</f>
        <v/>
      </c>
      <c r="AF165" s="162"/>
      <c r="AG165" s="157"/>
      <c r="AH165" s="157"/>
      <c r="AI165" s="148"/>
      <c r="AJ165" s="141"/>
      <c r="AK165" s="142" t="str">
        <f>IF(AJ164="","",IF(AJ164=AL164,"△",IF(AJ164&gt;AL164,"○","●")))</f>
        <v/>
      </c>
      <c r="AL165" s="144"/>
      <c r="AM165" s="141"/>
      <c r="AN165" s="190" t="str">
        <f>IF(AM164="","",IF(AM164=AO164,"△",IF(AM164&gt;AO164,"○","●")))</f>
        <v/>
      </c>
      <c r="AO165" s="144"/>
      <c r="AP165" s="141"/>
      <c r="AQ165" s="190" t="str">
        <f>IF(AP164="","",IF(AP164=AR164,"△",IF(AP164&gt;AR164,"○","●")))</f>
        <v/>
      </c>
      <c r="AR165" s="144"/>
      <c r="AS165" s="141"/>
      <c r="AT165" s="190" t="str">
        <f>IF(AS164="","",IF(AS164=AU164,"△",IF(AS164&gt;AU164,"○","●")))</f>
        <v/>
      </c>
      <c r="AU165" s="144"/>
      <c r="AV165" s="876"/>
      <c r="AW165" s="832"/>
      <c r="AX165" s="834"/>
      <c r="AY165" s="834"/>
      <c r="AZ165" s="834"/>
      <c r="BA165" s="834"/>
      <c r="BB165" s="834"/>
      <c r="BC165" s="837"/>
      <c r="BE165" s="839"/>
      <c r="BF165" s="841"/>
      <c r="BG165" s="841"/>
      <c r="BI165" s="854"/>
    </row>
    <row r="166" spans="1:64" ht="15" customHeight="1">
      <c r="A166" s="90" t="s">
        <v>79</v>
      </c>
      <c r="B166" s="873" t="s">
        <v>161</v>
      </c>
      <c r="C166" s="264">
        <f>IF(AL144="","",AL144)</f>
        <v>1</v>
      </c>
      <c r="D166" s="265" t="s">
        <v>67</v>
      </c>
      <c r="E166" s="266">
        <f>IF(AJ144="","",AJ144)</f>
        <v>2</v>
      </c>
      <c r="F166" s="264" t="str">
        <f>IF(AL146="","",AL146)</f>
        <v/>
      </c>
      <c r="G166" s="265" t="s">
        <v>67</v>
      </c>
      <c r="H166" s="266" t="str">
        <f>IF(AJ146="","",AJ146)</f>
        <v/>
      </c>
      <c r="I166" s="264" t="str">
        <f>IF(AL148="","",AL148)</f>
        <v/>
      </c>
      <c r="J166" s="265" t="s">
        <v>67</v>
      </c>
      <c r="K166" s="266" t="str">
        <f>IF(AJ148="","",AJ148)</f>
        <v/>
      </c>
      <c r="L166" s="264" t="str">
        <f>IF(AL150="","",AL150)</f>
        <v/>
      </c>
      <c r="M166" s="265" t="s">
        <v>67</v>
      </c>
      <c r="N166" s="266" t="str">
        <f>IF(AJ150="","",AJ150)</f>
        <v/>
      </c>
      <c r="O166" s="264" t="str">
        <f>IF(AL152="","",AL152)</f>
        <v/>
      </c>
      <c r="P166" s="265" t="s">
        <v>67</v>
      </c>
      <c r="Q166" s="266" t="str">
        <f>IF(AJ152="","",AJ152)</f>
        <v/>
      </c>
      <c r="R166" s="264" t="str">
        <f>IF(AL154="","",AL154)</f>
        <v/>
      </c>
      <c r="S166" s="265" t="s">
        <v>67</v>
      </c>
      <c r="T166" s="266" t="str">
        <f>IF(AJ154="","",AJ154)</f>
        <v/>
      </c>
      <c r="U166" s="264" t="str">
        <f>IF(AL156="","",AL156)</f>
        <v/>
      </c>
      <c r="V166" s="265" t="s">
        <v>67</v>
      </c>
      <c r="W166" s="266" t="str">
        <f>IF(AJ156="","",AJ156)</f>
        <v/>
      </c>
      <c r="X166" s="158" t="str">
        <f>IF(AL158="","",AL158)</f>
        <v/>
      </c>
      <c r="Y166" s="265" t="s">
        <v>67</v>
      </c>
      <c r="Z166" s="266" t="str">
        <f>IF(AJ158="","",AJ158)</f>
        <v/>
      </c>
      <c r="AA166" s="264" t="str">
        <f>IF(AL160="","",AL160)</f>
        <v/>
      </c>
      <c r="AB166" s="265" t="s">
        <v>67</v>
      </c>
      <c r="AC166" s="266" t="str">
        <f>IF(AJ160="","",AJ160)</f>
        <v/>
      </c>
      <c r="AD166" s="264" t="str">
        <f>IF(AL162="","",AL162)</f>
        <v/>
      </c>
      <c r="AE166" s="265" t="s">
        <v>67</v>
      </c>
      <c r="AF166" s="266" t="str">
        <f>IF(AJ162="","",AJ162)</f>
        <v/>
      </c>
      <c r="AG166" s="264" t="str">
        <f>IF(AL164="","",AL164)</f>
        <v/>
      </c>
      <c r="AH166" s="265" t="s">
        <v>67</v>
      </c>
      <c r="AI166" s="266" t="str">
        <f>IF(AJ164="","",AJ164)</f>
        <v/>
      </c>
      <c r="AJ166" s="136"/>
      <c r="AK166" s="191"/>
      <c r="AL166" s="153"/>
      <c r="AM166" s="133"/>
      <c r="AN166" s="169"/>
      <c r="AO166" s="134"/>
      <c r="AP166" s="133"/>
      <c r="AQ166" s="169"/>
      <c r="AR166" s="134"/>
      <c r="AS166" s="133"/>
      <c r="AT166" s="169"/>
      <c r="AU166" s="134"/>
      <c r="AV166" s="875">
        <f t="shared" si="10"/>
        <v>13</v>
      </c>
      <c r="AW166" s="831">
        <f>AY166*3+BA166</f>
        <v>0</v>
      </c>
      <c r="AX166" s="833">
        <f>BB166-BC166</f>
        <v>-1</v>
      </c>
      <c r="AY166" s="833">
        <f>COUNTIF($D167:$AU167,"○")</f>
        <v>0</v>
      </c>
      <c r="AZ166" s="833">
        <f>COUNTIF($D167:$AU167,"●")</f>
        <v>1</v>
      </c>
      <c r="BA166" s="833">
        <f>COUNTIF($D167:AR167,"△")</f>
        <v>0</v>
      </c>
      <c r="BB166" s="833">
        <f>SUM(C166,F166,I166,L166,O166,R166,U166,X166,AA166,AD166,AG166,AJ166,AM166,AP166,AS166)</f>
        <v>1</v>
      </c>
      <c r="BC166" s="836">
        <f>SUM(E166,H166,K166,N166,Q166,T166,W166,Z166,AC166,AF166,AI166,AL166,AO166,AR166,AU166)</f>
        <v>2</v>
      </c>
      <c r="BE166" s="838">
        <f>0.5+AX166/1000</f>
        <v>0.499</v>
      </c>
      <c r="BF166" s="840">
        <f>BB166/100000</f>
        <v>1.0000000000000001E-5</v>
      </c>
      <c r="BG166" s="840">
        <f>SUM(AW166,BE166,BF166)</f>
        <v>0.49901000000000001</v>
      </c>
      <c r="BI166" s="853">
        <f>SUM(AY166:BA167)</f>
        <v>1</v>
      </c>
      <c r="BL166" s="194"/>
    </row>
    <row r="167" spans="1:64" ht="15" customHeight="1">
      <c r="B167" s="874"/>
      <c r="C167" s="161"/>
      <c r="D167" s="161" t="str">
        <f>IF(C166="","",IF(C166=E166,"△",IF(C166&gt;E166,"○","●")))</f>
        <v>●</v>
      </c>
      <c r="E167" s="162"/>
      <c r="F167" s="161"/>
      <c r="G167" s="161" t="str">
        <f>IF(F166="","",IF(F166=H166,"△",IF(F166&gt;H166,"○","●")))</f>
        <v/>
      </c>
      <c r="H167" s="162"/>
      <c r="I167" s="161"/>
      <c r="J167" s="161" t="str">
        <f>IF(I166="","",IF(I166=K166,"△",IF(I166&gt;K166,"○","●")))</f>
        <v/>
      </c>
      <c r="K167" s="162"/>
      <c r="L167" s="161"/>
      <c r="M167" s="161" t="str">
        <f>IF(L166="","",IF(L166=N166,"△",IF(L166&gt;N166,"○","●")))</f>
        <v/>
      </c>
      <c r="N167" s="162"/>
      <c r="O167" s="161"/>
      <c r="P167" s="161" t="str">
        <f>IF(O166="","",IF(O166=Q166,"△",IF(O166&gt;Q166,"○","●")))</f>
        <v/>
      </c>
      <c r="Q167" s="162"/>
      <c r="R167" s="161"/>
      <c r="S167" s="161" t="str">
        <f>IF(R166="","",IF(R166=T166,"△",IF(R166&gt;T166,"○","●")))</f>
        <v/>
      </c>
      <c r="T167" s="162"/>
      <c r="U167" s="161"/>
      <c r="V167" s="161" t="str">
        <f>IF(U166="","",IF(U166=W166,"△",IF(U166&gt;W166,"○","●")))</f>
        <v/>
      </c>
      <c r="W167" s="162"/>
      <c r="X167" s="161"/>
      <c r="Y167" s="161" t="str">
        <f>IF(X166="","",IF(X166=Z166,"△",IF(X166&gt;Z166,"○","●")))</f>
        <v/>
      </c>
      <c r="Z167" s="162"/>
      <c r="AA167" s="161"/>
      <c r="AB167" s="161" t="str">
        <f>IF(AA166="","",IF(AA166=AC166,"△",IF(AA166&gt;AC166,"○","●")))</f>
        <v/>
      </c>
      <c r="AC167" s="162"/>
      <c r="AD167" s="161"/>
      <c r="AE167" s="161" t="str">
        <f>IF(AD166="","",IF(AD166=AF166,"△",IF(AD166&gt;AF166,"○","●")))</f>
        <v/>
      </c>
      <c r="AF167" s="162"/>
      <c r="AG167" s="161"/>
      <c r="AH167" s="161" t="str">
        <f>IF(AG166="","",IF(AG166=AI166,"△",IF(AG166&gt;AI166,"○","●")))</f>
        <v/>
      </c>
      <c r="AI167" s="162"/>
      <c r="AJ167" s="146"/>
      <c r="AK167" s="202" t="str">
        <f>IF(AJ166="","",IF(AJ166=AL166,"△",IF(AJ166&gt;AL166,"○","●")))</f>
        <v/>
      </c>
      <c r="AL167" s="148"/>
      <c r="AM167" s="141"/>
      <c r="AN167" s="190" t="str">
        <f>IF(AM166="","",IF(AM166=AO166,"△",IF(AM166&gt;AO166,"○","●")))</f>
        <v/>
      </c>
      <c r="AO167" s="144"/>
      <c r="AP167" s="141"/>
      <c r="AQ167" s="190" t="str">
        <f>IF(AP166="","",IF(AP166=AR166,"△",IF(AP166&gt;AR166,"○","●")))</f>
        <v/>
      </c>
      <c r="AR167" s="144"/>
      <c r="AS167" s="141"/>
      <c r="AT167" s="190" t="str">
        <f>IF(AS166="","",IF(AS166=AU166,"△",IF(AS166&gt;AU166,"○","●")))</f>
        <v/>
      </c>
      <c r="AU167" s="144"/>
      <c r="AV167" s="876"/>
      <c r="AW167" s="832"/>
      <c r="AX167" s="834"/>
      <c r="AY167" s="834"/>
      <c r="AZ167" s="834"/>
      <c r="BA167" s="834"/>
      <c r="BB167" s="834"/>
      <c r="BC167" s="837"/>
      <c r="BE167" s="839"/>
      <c r="BF167" s="841"/>
      <c r="BG167" s="841"/>
      <c r="BI167" s="854"/>
    </row>
    <row r="168" spans="1:64" ht="15" customHeight="1">
      <c r="A168" s="90" t="s">
        <v>294</v>
      </c>
      <c r="B168" s="873" t="s">
        <v>331</v>
      </c>
      <c r="C168" s="158" t="str">
        <f>IF(AO144="","",AO144)</f>
        <v/>
      </c>
      <c r="D168" s="159" t="s">
        <v>68</v>
      </c>
      <c r="E168" s="160" t="str">
        <f>IF(AM144="","",AM144)</f>
        <v/>
      </c>
      <c r="F168" s="158" t="str">
        <f>IF(AO146="","",AO146)</f>
        <v/>
      </c>
      <c r="G168" s="159" t="s">
        <v>68</v>
      </c>
      <c r="H168" s="160" t="str">
        <f>IF(AM146="","",AM146)</f>
        <v/>
      </c>
      <c r="I168" s="158" t="str">
        <f>IF(AO148="","",AO148)</f>
        <v/>
      </c>
      <c r="J168" s="159" t="s">
        <v>68</v>
      </c>
      <c r="K168" s="160" t="str">
        <f>IF(AM148="","",AM148)</f>
        <v/>
      </c>
      <c r="L168" s="158" t="str">
        <f>IF(AO150="","",AO150)</f>
        <v/>
      </c>
      <c r="M168" s="159" t="s">
        <v>68</v>
      </c>
      <c r="N168" s="160" t="str">
        <f>IF(AM150="","",AM150)</f>
        <v/>
      </c>
      <c r="O168" s="158" t="str">
        <f>IF(AO152="","",AO152)</f>
        <v/>
      </c>
      <c r="P168" s="159" t="s">
        <v>68</v>
      </c>
      <c r="Q168" s="160" t="str">
        <f>IF(AM152="","",AM152)</f>
        <v/>
      </c>
      <c r="R168" s="158" t="str">
        <f>IF(AO154="","",AO154)</f>
        <v/>
      </c>
      <c r="S168" s="159" t="s">
        <v>68</v>
      </c>
      <c r="T168" s="160" t="str">
        <f>IF(AM154="","",AM154)</f>
        <v/>
      </c>
      <c r="U168" s="158" t="str">
        <f>IF(AO156="","",AO156)</f>
        <v/>
      </c>
      <c r="V168" s="159" t="s">
        <v>68</v>
      </c>
      <c r="W168" s="160" t="str">
        <f>IF(AM156="","",AM156)</f>
        <v/>
      </c>
      <c r="X168" s="158" t="str">
        <f>IF(AO158="","",AO158)</f>
        <v/>
      </c>
      <c r="Y168" s="159" t="s">
        <v>68</v>
      </c>
      <c r="Z168" s="160" t="str">
        <f>IF(AM158="","",AM158)</f>
        <v/>
      </c>
      <c r="AA168" s="158" t="str">
        <f>IF(AO160="","",AO160)</f>
        <v/>
      </c>
      <c r="AB168" s="159" t="s">
        <v>68</v>
      </c>
      <c r="AC168" s="160" t="str">
        <f>IF(AM160="","",AM160)</f>
        <v/>
      </c>
      <c r="AD168" s="158" t="str">
        <f>IF(AO162="","",AO162)</f>
        <v/>
      </c>
      <c r="AE168" s="159" t="s">
        <v>68</v>
      </c>
      <c r="AF168" s="160" t="str">
        <f>IF(AM162="","",AM162)</f>
        <v/>
      </c>
      <c r="AG168" s="158" t="str">
        <f>IF(AO164="","",AO164)</f>
        <v/>
      </c>
      <c r="AH168" s="159" t="s">
        <v>68</v>
      </c>
      <c r="AI168" s="160" t="str">
        <f>IF(AM164="","",AM164)</f>
        <v/>
      </c>
      <c r="AJ168" s="158" t="str">
        <f>IF(AO166="","",AO166)</f>
        <v/>
      </c>
      <c r="AK168" s="159" t="s">
        <v>68</v>
      </c>
      <c r="AL168" s="160" t="str">
        <f>IF(AM166="","",AM166)</f>
        <v/>
      </c>
      <c r="AM168" s="170"/>
      <c r="AN168" s="137"/>
      <c r="AO168" s="171"/>
      <c r="AP168" s="130"/>
      <c r="AQ168" s="131"/>
      <c r="AR168" s="135"/>
      <c r="AS168" s="130"/>
      <c r="AT168" s="131"/>
      <c r="AU168" s="135"/>
      <c r="AV168" s="875">
        <f t="shared" ref="AV168" si="14">RANK(BG168,$BG$144:$BG$171)</f>
        <v>3</v>
      </c>
      <c r="AW168" s="831">
        <f>AY168*3+BA168</f>
        <v>0</v>
      </c>
      <c r="AX168" s="833">
        <f>BB168-BC168</f>
        <v>0</v>
      </c>
      <c r="AY168" s="833">
        <f>COUNTIF($D169:$AU169,"○")</f>
        <v>0</v>
      </c>
      <c r="AZ168" s="833">
        <f>COUNTIF($D169:$AU169,"●")</f>
        <v>0</v>
      </c>
      <c r="BA168" s="833">
        <f>COUNTIF($D169:AR169,"△")</f>
        <v>0</v>
      </c>
      <c r="BB168" s="833">
        <f>SUM(C168,F168,I168,L168,O168,R168,U168,X168,AA168,AD168,AG168,AJ168,AM168,AP168,AS168)</f>
        <v>0</v>
      </c>
      <c r="BC168" s="836">
        <f>SUM(E168,H168,K168,N168,Q168,T168,W168,Z168,AC168,AF168,AI168,AL168,AO168,AR168,AU168)</f>
        <v>0</v>
      </c>
      <c r="BE168" s="838">
        <f>0.5+AX168/1000</f>
        <v>0.5</v>
      </c>
      <c r="BF168" s="840">
        <f>BB168/100000</f>
        <v>0</v>
      </c>
      <c r="BG168" s="840">
        <f>SUM(AW168,BE168,BF168)</f>
        <v>0.5</v>
      </c>
      <c r="BI168" s="853">
        <f>SUM(AY168:BA169)</f>
        <v>0</v>
      </c>
    </row>
    <row r="169" spans="1:64" ht="15" customHeight="1">
      <c r="B169" s="874"/>
      <c r="C169" s="161"/>
      <c r="D169" s="161" t="str">
        <f>IF(C168="","",IF(C168=E168,"△",IF(C168&gt;E168,"○","●")))</f>
        <v/>
      </c>
      <c r="E169" s="162"/>
      <c r="F169" s="161"/>
      <c r="G169" s="161" t="str">
        <f>IF(F168="","",IF(F168=H168,"△",IF(F168&gt;H168,"○","●")))</f>
        <v/>
      </c>
      <c r="H169" s="162"/>
      <c r="I169" s="161"/>
      <c r="J169" s="161" t="str">
        <f>IF(I168="","",IF(I168=K168,"△",IF(I168&gt;K168,"○","●")))</f>
        <v/>
      </c>
      <c r="K169" s="162"/>
      <c r="L169" s="161"/>
      <c r="M169" s="161" t="str">
        <f>IF(L168="","",IF(L168=N168,"△",IF(L168&gt;N168,"○","●")))</f>
        <v/>
      </c>
      <c r="N169" s="162"/>
      <c r="O169" s="161"/>
      <c r="P169" s="161" t="str">
        <f>IF(O168="","",IF(O168=Q168,"△",IF(O168&gt;Q168,"○","●")))</f>
        <v/>
      </c>
      <c r="Q169" s="162"/>
      <c r="R169" s="161"/>
      <c r="S169" s="161" t="str">
        <f>IF(R168="","",IF(R168=T168,"△",IF(R168&gt;T168,"○","●")))</f>
        <v/>
      </c>
      <c r="T169" s="162"/>
      <c r="U169" s="161"/>
      <c r="V169" s="161" t="str">
        <f>IF(U168="","",IF(U168=W168,"△",IF(U168&gt;W168,"○","●")))</f>
        <v/>
      </c>
      <c r="W169" s="162"/>
      <c r="X169" s="161"/>
      <c r="Y169" s="161" t="str">
        <f>IF(X168="","",IF(X168=Z168,"△",IF(X168&gt;Z168,"○","●")))</f>
        <v/>
      </c>
      <c r="Z169" s="162"/>
      <c r="AA169" s="161"/>
      <c r="AB169" s="161" t="str">
        <f>IF(AA168="","",IF(AA168=AC168,"△",IF(AA168&gt;AC168,"○","●")))</f>
        <v/>
      </c>
      <c r="AC169" s="162"/>
      <c r="AD169" s="161"/>
      <c r="AE169" s="161" t="str">
        <f>IF(AD168="","",IF(AD168=AF168,"△",IF(AD168&gt;AF168,"○","●")))</f>
        <v/>
      </c>
      <c r="AF169" s="162"/>
      <c r="AG169" s="161"/>
      <c r="AH169" s="161" t="str">
        <f>IF(AG168="","",IF(AG168=AI168,"△",IF(AG168&gt;AI168,"○","●")))</f>
        <v/>
      </c>
      <c r="AI169" s="162"/>
      <c r="AJ169" s="161"/>
      <c r="AK169" s="161" t="str">
        <f>IF(AJ168="","",IF(AJ168=AL168,"△",IF(AJ168&gt;AL168,"○","●")))</f>
        <v/>
      </c>
      <c r="AL169" s="162"/>
      <c r="AM169" s="146"/>
      <c r="AN169" s="147" t="str">
        <f>IF(AM168="","",IF(AM168=AO168,"△",IF(AM168&gt;AO168,"○","●")))</f>
        <v/>
      </c>
      <c r="AO169" s="148"/>
      <c r="AP169" s="141"/>
      <c r="AQ169" s="190" t="str">
        <f>IF(AP168="","",IF(AP168=AR168,"△",IF(AP168&gt;AR168,"○","●")))</f>
        <v/>
      </c>
      <c r="AR169" s="144"/>
      <c r="AS169" s="141"/>
      <c r="AT169" s="190" t="str">
        <f>IF(AS168="","",IF(AS168=AU168,"△",IF(AS168&gt;AU168,"○","●")))</f>
        <v/>
      </c>
      <c r="AU169" s="144"/>
      <c r="AV169" s="876"/>
      <c r="AW169" s="832"/>
      <c r="AX169" s="834"/>
      <c r="AY169" s="834"/>
      <c r="AZ169" s="834"/>
      <c r="BA169" s="834"/>
      <c r="BB169" s="834"/>
      <c r="BC169" s="837"/>
      <c r="BE169" s="839"/>
      <c r="BF169" s="841"/>
      <c r="BG169" s="841"/>
      <c r="BI169" s="854"/>
    </row>
    <row r="170" spans="1:64" ht="15" customHeight="1">
      <c r="A170" s="90" t="s">
        <v>295</v>
      </c>
      <c r="B170" s="873" t="s">
        <v>471</v>
      </c>
      <c r="C170" s="264" t="str">
        <f>IF(AR144="","",AR144)</f>
        <v/>
      </c>
      <c r="D170" s="265" t="s">
        <v>68</v>
      </c>
      <c r="E170" s="266" t="str">
        <f>IF(AP144="","",AP144)</f>
        <v/>
      </c>
      <c r="F170" s="264" t="str">
        <f>IF(AR146="","",AR146)</f>
        <v/>
      </c>
      <c r="G170" s="265" t="s">
        <v>68</v>
      </c>
      <c r="H170" s="266" t="str">
        <f>IF(AP146="","",AP146)</f>
        <v/>
      </c>
      <c r="I170" s="264" t="str">
        <f>IF(AR148="","",AR148)</f>
        <v/>
      </c>
      <c r="J170" s="265" t="s">
        <v>68</v>
      </c>
      <c r="K170" s="266" t="str">
        <f>IF(AP148="","",AP148)</f>
        <v/>
      </c>
      <c r="L170" s="264">
        <f>IF(AR150="","",AR150)</f>
        <v>1</v>
      </c>
      <c r="M170" s="265" t="s">
        <v>68</v>
      </c>
      <c r="N170" s="266">
        <f>IF(AP150="","",AP150)</f>
        <v>3</v>
      </c>
      <c r="O170" s="264" t="str">
        <f>IF(AR152="","",AR152)</f>
        <v/>
      </c>
      <c r="P170" s="265" t="s">
        <v>68</v>
      </c>
      <c r="Q170" s="266" t="str">
        <f>IF(AP152="","",AP152)</f>
        <v/>
      </c>
      <c r="R170" s="264" t="str">
        <f>IF(AR154="","",AR154)</f>
        <v/>
      </c>
      <c r="S170" s="265" t="s">
        <v>68</v>
      </c>
      <c r="T170" s="266" t="str">
        <f>IF(AP154="","",AP154)</f>
        <v/>
      </c>
      <c r="U170" s="264" t="str">
        <f>IF(AR156="","",AR156)</f>
        <v/>
      </c>
      <c r="V170" s="265" t="s">
        <v>68</v>
      </c>
      <c r="W170" s="266" t="str">
        <f>IF(AP156="","",AP156)</f>
        <v/>
      </c>
      <c r="X170" s="264" t="str">
        <f>IF(AR158="","",AR158)</f>
        <v/>
      </c>
      <c r="Y170" s="265" t="s">
        <v>68</v>
      </c>
      <c r="Z170" s="266" t="str">
        <f>IF(AP158="","",AP158)</f>
        <v/>
      </c>
      <c r="AA170" s="264" t="str">
        <f>IF(AR160="","",AR160)</f>
        <v/>
      </c>
      <c r="AB170" s="265" t="s">
        <v>68</v>
      </c>
      <c r="AC170" s="266" t="str">
        <f>IF(AP160="","",AP160)</f>
        <v/>
      </c>
      <c r="AD170" s="264" t="str">
        <f>IF(AR162="","",AR162)</f>
        <v/>
      </c>
      <c r="AE170" s="265" t="s">
        <v>68</v>
      </c>
      <c r="AF170" s="266" t="str">
        <f>IF(AP162="","",AP162)</f>
        <v/>
      </c>
      <c r="AG170" s="264" t="str">
        <f>IF(AR164="","",AR164)</f>
        <v/>
      </c>
      <c r="AH170" s="265" t="s">
        <v>68</v>
      </c>
      <c r="AI170" s="266" t="str">
        <f>IF(AP164="","",AP164)</f>
        <v/>
      </c>
      <c r="AJ170" s="264" t="str">
        <f>IF(AR166="","",AR166)</f>
        <v/>
      </c>
      <c r="AK170" s="265" t="s">
        <v>68</v>
      </c>
      <c r="AL170" s="266" t="str">
        <f>IF(AP166="","",AP166)</f>
        <v/>
      </c>
      <c r="AM170" s="264" t="str">
        <f>IF(AR168="","",AR168)</f>
        <v/>
      </c>
      <c r="AN170" s="265" t="s">
        <v>68</v>
      </c>
      <c r="AO170" s="266" t="str">
        <f>IF(AP168="","",AP168)</f>
        <v/>
      </c>
      <c r="AP170" s="136"/>
      <c r="AQ170" s="191"/>
      <c r="AR170" s="153"/>
      <c r="AS170" s="130"/>
      <c r="AT170" s="131"/>
      <c r="AU170" s="135"/>
      <c r="AV170" s="875">
        <f t="shared" si="9"/>
        <v>14</v>
      </c>
      <c r="AW170" s="831">
        <f>AY170*3+BA170</f>
        <v>0</v>
      </c>
      <c r="AX170" s="833">
        <f>BB170-BC170</f>
        <v>-2</v>
      </c>
      <c r="AY170" s="833">
        <f>COUNTIF($D171:$AU171,"○")</f>
        <v>0</v>
      </c>
      <c r="AZ170" s="833">
        <f>COUNTIF($D171:$AU171,"●")</f>
        <v>1</v>
      </c>
      <c r="BA170" s="833">
        <f>COUNTIF($D171:AR171,"△")</f>
        <v>0</v>
      </c>
      <c r="BB170" s="833">
        <f>SUM(C170,F170,I170,L170,O170,R170,U170,X170,AA170,AD170,AG170,AJ170,AM170,AP170,AS170)</f>
        <v>1</v>
      </c>
      <c r="BC170" s="836">
        <f>SUM(E170,H170,K170,N170,Q170,T170,W170,Z170,AC170,AF170,AI170,AL170,AO170,AR170,AU170)</f>
        <v>3</v>
      </c>
      <c r="BE170" s="838">
        <f>0.5+AX170/1000</f>
        <v>0.498</v>
      </c>
      <c r="BF170" s="840">
        <f>BB170/100000</f>
        <v>1.0000000000000001E-5</v>
      </c>
      <c r="BG170" s="840">
        <f>SUM(AW170,BE170,BF170)</f>
        <v>0.49801000000000001</v>
      </c>
      <c r="BI170" s="853">
        <f>SUM(AY170:BA171)</f>
        <v>1</v>
      </c>
    </row>
    <row r="171" spans="1:64" ht="15" customHeight="1">
      <c r="B171" s="874"/>
      <c r="C171" s="161"/>
      <c r="D171" s="161" t="str">
        <f>IF(C170="","",IF(C170=E170,"△",IF(C170&gt;E170,"○","●")))</f>
        <v/>
      </c>
      <c r="E171" s="162"/>
      <c r="F171" s="161"/>
      <c r="G171" s="161" t="str">
        <f>IF(F170="","",IF(F170=H170,"△",IF(F170&gt;H170,"○","●")))</f>
        <v/>
      </c>
      <c r="H171" s="162"/>
      <c r="I171" s="161"/>
      <c r="J171" s="161" t="str">
        <f>IF(I170="","",IF(I170=K170,"△",IF(I170&gt;K170,"○","●")))</f>
        <v/>
      </c>
      <c r="K171" s="162"/>
      <c r="L171" s="161"/>
      <c r="M171" s="161" t="str">
        <f>IF(L170="","",IF(L170=N170,"△",IF(L170&gt;N170,"○","●")))</f>
        <v>●</v>
      </c>
      <c r="N171" s="162"/>
      <c r="O171" s="161"/>
      <c r="P171" s="161" t="str">
        <f>IF(O170="","",IF(O170=Q170,"△",IF(O170&gt;Q170,"○","●")))</f>
        <v/>
      </c>
      <c r="Q171" s="162"/>
      <c r="R171" s="161"/>
      <c r="S171" s="161" t="str">
        <f>IF(R170="","",IF(R170=T170,"△",IF(R170&gt;T170,"○","●")))</f>
        <v/>
      </c>
      <c r="T171" s="162"/>
      <c r="U171" s="161"/>
      <c r="V171" s="161" t="str">
        <f>IF(U170="","",IF(U170=W170,"△",IF(U170&gt;W170,"○","●")))</f>
        <v/>
      </c>
      <c r="W171" s="162"/>
      <c r="X171" s="161"/>
      <c r="Y171" s="161" t="str">
        <f>IF(X170="","",IF(X170=Z170,"△",IF(X170&gt;Z170,"○","●")))</f>
        <v/>
      </c>
      <c r="Z171" s="162"/>
      <c r="AA171" s="161"/>
      <c r="AB171" s="161" t="str">
        <f>IF(AA170="","",IF(AA170=AC170,"△",IF(AA170&gt;AC170,"○","●")))</f>
        <v/>
      </c>
      <c r="AC171" s="162"/>
      <c r="AD171" s="161"/>
      <c r="AE171" s="161" t="str">
        <f>IF(AD170="","",IF(AD170=AF170,"△",IF(AD170&gt;AF170,"○","●")))</f>
        <v/>
      </c>
      <c r="AF171" s="162"/>
      <c r="AG171" s="161"/>
      <c r="AH171" s="161" t="str">
        <f>IF(AG170="","",IF(AG170=AI170,"△",IF(AG170&gt;AI170,"○","●")))</f>
        <v/>
      </c>
      <c r="AI171" s="162"/>
      <c r="AJ171" s="161"/>
      <c r="AK171" s="161" t="str">
        <f>IF(AJ170="","",IF(AJ170=AL170,"△",IF(AJ170&gt;AL170,"○","●")))</f>
        <v/>
      </c>
      <c r="AL171" s="162"/>
      <c r="AM171" s="161"/>
      <c r="AN171" s="161" t="str">
        <f>IF(AM170="","",IF(AM170=AO170,"△",IF(AM170&gt;AO170,"○","●")))</f>
        <v/>
      </c>
      <c r="AO171" s="162"/>
      <c r="AP171" s="146"/>
      <c r="AQ171" s="147" t="str">
        <f>IF(AP170="","",IF(AP170=AR170,"△",IF(AP170&gt;AR170,"○","●")))</f>
        <v/>
      </c>
      <c r="AR171" s="148"/>
      <c r="AS171" s="141"/>
      <c r="AT171" s="190" t="str">
        <f>IF(AS170="","",IF(AS170=AU170,"△",IF(AS170&gt;AU170,"○","●")))</f>
        <v/>
      </c>
      <c r="AU171" s="144"/>
      <c r="AV171" s="876"/>
      <c r="AW171" s="832"/>
      <c r="AX171" s="834"/>
      <c r="AY171" s="834"/>
      <c r="AZ171" s="834"/>
      <c r="BA171" s="834"/>
      <c r="BB171" s="834"/>
      <c r="BC171" s="837"/>
      <c r="BE171" s="839"/>
      <c r="BF171" s="841"/>
      <c r="BG171" s="841"/>
      <c r="BI171" s="854"/>
    </row>
    <row r="172" spans="1:64" ht="15" customHeight="1">
      <c r="A172" s="90" t="s">
        <v>502</v>
      </c>
      <c r="B172" s="892"/>
      <c r="C172" s="158" t="str">
        <f>IF(AU144="","",AU144)</f>
        <v/>
      </c>
      <c r="D172" s="159" t="s">
        <v>68</v>
      </c>
      <c r="E172" s="160" t="str">
        <f>IF(AS144="","",AS144)</f>
        <v/>
      </c>
      <c r="F172" s="158" t="str">
        <f>IF(AU146="","",AU146)</f>
        <v/>
      </c>
      <c r="G172" s="159" t="s">
        <v>68</v>
      </c>
      <c r="H172" s="160" t="str">
        <f>IF(AS146="","",AS146)</f>
        <v/>
      </c>
      <c r="I172" s="158" t="str">
        <f>IF(AU148="","",AU148)</f>
        <v/>
      </c>
      <c r="J172" s="159" t="s">
        <v>68</v>
      </c>
      <c r="K172" s="160" t="str">
        <f>IF(AS148="","",AS148)</f>
        <v/>
      </c>
      <c r="L172" s="158" t="str">
        <f>IF(AU150="","",AU150)</f>
        <v/>
      </c>
      <c r="M172" s="159" t="s">
        <v>68</v>
      </c>
      <c r="N172" s="160" t="str">
        <f>IF(AS150="","",AS150)</f>
        <v/>
      </c>
      <c r="O172" s="158" t="str">
        <f>IF(AU152="","",AU152)</f>
        <v/>
      </c>
      <c r="P172" s="159" t="s">
        <v>68</v>
      </c>
      <c r="Q172" s="160" t="str">
        <f>IF(AS152="","",AS152)</f>
        <v/>
      </c>
      <c r="R172" s="158" t="str">
        <f>IF(AU154="","",AU154)</f>
        <v/>
      </c>
      <c r="S172" s="159" t="s">
        <v>68</v>
      </c>
      <c r="T172" s="160" t="str">
        <f>IF(AS154="","",AS154)</f>
        <v/>
      </c>
      <c r="U172" s="158" t="str">
        <f>IF(AU156="","",AU156)</f>
        <v/>
      </c>
      <c r="V172" s="159" t="s">
        <v>68</v>
      </c>
      <c r="W172" s="160" t="str">
        <f>IF(AS156="","",AS156)</f>
        <v/>
      </c>
      <c r="X172" s="158" t="str">
        <f>IF(AU158="","",AU158)</f>
        <v/>
      </c>
      <c r="Y172" s="159" t="s">
        <v>68</v>
      </c>
      <c r="Z172" s="160" t="str">
        <f>IF(AS158="","",AS158)</f>
        <v/>
      </c>
      <c r="AA172" s="158" t="str">
        <f>IF(AU160="","",AU160)</f>
        <v/>
      </c>
      <c r="AB172" s="159" t="s">
        <v>68</v>
      </c>
      <c r="AC172" s="160" t="str">
        <f>IF(AS160="","",AS160)</f>
        <v/>
      </c>
      <c r="AD172" s="158" t="str">
        <f>IF(AU162="","",AU162)</f>
        <v/>
      </c>
      <c r="AE172" s="159" t="s">
        <v>68</v>
      </c>
      <c r="AF172" s="160" t="str">
        <f>IF(AS162="","",AS162)</f>
        <v/>
      </c>
      <c r="AG172" s="158" t="str">
        <f>IF(AU164="","",AU164)</f>
        <v/>
      </c>
      <c r="AH172" s="159" t="s">
        <v>68</v>
      </c>
      <c r="AI172" s="160" t="str">
        <f>IF(AS164="","",AS164)</f>
        <v/>
      </c>
      <c r="AJ172" s="158" t="str">
        <f>IF(AU166="","",AU166)</f>
        <v/>
      </c>
      <c r="AK172" s="159" t="s">
        <v>68</v>
      </c>
      <c r="AL172" s="160" t="str">
        <f>IF(AS166="","",AS166)</f>
        <v/>
      </c>
      <c r="AM172" s="158" t="str">
        <f>IF(AU168="","",AU168)</f>
        <v/>
      </c>
      <c r="AN172" s="159" t="s">
        <v>68</v>
      </c>
      <c r="AO172" s="160" t="str">
        <f>IF(AS168="","",AS168)</f>
        <v/>
      </c>
      <c r="AP172" s="158" t="str">
        <f>IF(AU170="","",AU170)</f>
        <v/>
      </c>
      <c r="AQ172" s="159" t="s">
        <v>68</v>
      </c>
      <c r="AR172" s="160" t="str">
        <f>IF(AS170="","",AS170)</f>
        <v/>
      </c>
      <c r="AS172" s="170"/>
      <c r="AT172" s="137" t="s">
        <v>68</v>
      </c>
      <c r="AU172" s="171"/>
      <c r="AV172" s="875"/>
      <c r="AW172" s="891">
        <f>AY172*3+BA172</f>
        <v>0</v>
      </c>
      <c r="AX172" s="835">
        <f>BB172-BC172</f>
        <v>0</v>
      </c>
      <c r="AY172" s="835">
        <f>COUNTIF($D173:$AU173,"○")</f>
        <v>0</v>
      </c>
      <c r="AZ172" s="835">
        <f>COUNTIF($D173:$AU173,"●")</f>
        <v>0</v>
      </c>
      <c r="BA172" s="835">
        <f>COUNTIF($D173:AR173,"△")</f>
        <v>0</v>
      </c>
      <c r="BB172" s="835">
        <f>SUM(C172,F172,I172,L172,O172,R172,U172,X172,AA172,AD172,AG172,AJ172,AM172,AP172,AS172)</f>
        <v>0</v>
      </c>
      <c r="BC172" s="890">
        <f>SUM(E172,H172,K172,N172,Q172,T172,W172,Z172,AC172,AF172,AI172,AL172,AO172,AR172,AU172)</f>
        <v>0</v>
      </c>
      <c r="BE172" s="838">
        <f>0.5+AX172/1000</f>
        <v>0.5</v>
      </c>
      <c r="BF172" s="840">
        <f>BB172/100000</f>
        <v>0</v>
      </c>
      <c r="BG172" s="840">
        <f>SUM(AW172,BE172,BF172)</f>
        <v>0.5</v>
      </c>
      <c r="BI172" s="853">
        <f>SUM(AY172:BA173)</f>
        <v>0</v>
      </c>
    </row>
    <row r="173" spans="1:64" ht="15" customHeight="1" thickBot="1">
      <c r="B173" s="887"/>
      <c r="C173" s="195"/>
      <c r="D173" s="195" t="str">
        <f>IF(C172="","",IF(C172=E172,"△",IF(C172&gt;E172,"○","●")))</f>
        <v/>
      </c>
      <c r="E173" s="196"/>
      <c r="F173" s="195"/>
      <c r="G173" s="195" t="str">
        <f>IF(F172="","",IF(F172=H172,"△",IF(F172&gt;H172,"○","●")))</f>
        <v/>
      </c>
      <c r="H173" s="196"/>
      <c r="I173" s="195"/>
      <c r="J173" s="195" t="str">
        <f>IF(I172="","",IF(I172=K172,"△",IF(I172&gt;K172,"○","●")))</f>
        <v/>
      </c>
      <c r="K173" s="196"/>
      <c r="L173" s="195"/>
      <c r="M173" s="195" t="str">
        <f>IF(L172="","",IF(L172=N172,"△",IF(L172&gt;N172,"○","●")))</f>
        <v/>
      </c>
      <c r="N173" s="196"/>
      <c r="O173" s="195"/>
      <c r="P173" s="195" t="str">
        <f>IF(O172="","",IF(O172=Q172,"△",IF(O172&gt;Q172,"○","●")))</f>
        <v/>
      </c>
      <c r="Q173" s="196"/>
      <c r="R173" s="195"/>
      <c r="S173" s="195" t="str">
        <f>IF(R172="","",IF(R172=T172,"△",IF(R172&gt;T172,"○","●")))</f>
        <v/>
      </c>
      <c r="T173" s="196"/>
      <c r="U173" s="195"/>
      <c r="V173" s="195" t="str">
        <f>IF(U172="","",IF(U172=W172,"△",IF(U172&gt;W172,"○","●")))</f>
        <v/>
      </c>
      <c r="W173" s="196"/>
      <c r="X173" s="195"/>
      <c r="Y173" s="195" t="str">
        <f>IF(X172="","",IF(X172=Z172,"△",IF(X172&gt;Z172,"○","●")))</f>
        <v/>
      </c>
      <c r="Z173" s="196"/>
      <c r="AA173" s="195"/>
      <c r="AB173" s="195" t="str">
        <f>IF(AA172="","",IF(AA172=AC172,"△",IF(AA172&gt;AC172,"○","●")))</f>
        <v/>
      </c>
      <c r="AC173" s="196"/>
      <c r="AD173" s="195"/>
      <c r="AE173" s="195" t="str">
        <f>IF(AD172="","",IF(AD172=AF172,"△",IF(AD172&gt;AF172,"○","●")))</f>
        <v/>
      </c>
      <c r="AF173" s="196"/>
      <c r="AG173" s="195"/>
      <c r="AH173" s="195" t="str">
        <f>IF(AG172="","",IF(AG172=AI172,"△",IF(AG172&gt;AI172,"○","●")))</f>
        <v/>
      </c>
      <c r="AI173" s="196"/>
      <c r="AJ173" s="195"/>
      <c r="AK173" s="195" t="str">
        <f>IF(AJ172="","",IF(AJ172=AL172,"△",IF(AJ172&gt;AL172,"○","●")))</f>
        <v/>
      </c>
      <c r="AL173" s="196"/>
      <c r="AM173" s="195"/>
      <c r="AN173" s="195" t="str">
        <f>IF(AM172="","",IF(AM172=AO172,"△",IF(AM172&gt;AO172,"○","●")))</f>
        <v/>
      </c>
      <c r="AO173" s="196"/>
      <c r="AP173" s="195"/>
      <c r="AQ173" s="195" t="str">
        <f>IF(AP172="","",IF(AP172=AR172,"△",IF(AP172&gt;AR172,"○","●")))</f>
        <v/>
      </c>
      <c r="AR173" s="196"/>
      <c r="AS173" s="177"/>
      <c r="AT173" s="178" t="str">
        <f>IF(AS172="","",IF(AS172=AU172,"△",IF(AS172&gt;AU172,"○","●")))</f>
        <v/>
      </c>
      <c r="AU173" s="179"/>
      <c r="AV173" s="876"/>
      <c r="AW173" s="844"/>
      <c r="AX173" s="845"/>
      <c r="AY173" s="845"/>
      <c r="AZ173" s="845"/>
      <c r="BA173" s="845"/>
      <c r="BB173" s="845"/>
      <c r="BC173" s="846"/>
      <c r="BE173" s="839"/>
      <c r="BF173" s="841"/>
      <c r="BG173" s="841"/>
      <c r="BI173" s="854"/>
    </row>
    <row r="174" spans="1:64" ht="15" customHeight="1" thickTop="1">
      <c r="B174" s="180"/>
      <c r="C174" s="132"/>
      <c r="D174" s="132"/>
      <c r="E174" s="132"/>
      <c r="F174" s="132"/>
      <c r="G174" s="132"/>
      <c r="H174" s="132"/>
      <c r="I174" s="132"/>
      <c r="J174" s="132"/>
      <c r="K174" s="132"/>
      <c r="L174" s="132"/>
      <c r="M174" s="132"/>
      <c r="N174" s="132"/>
      <c r="O174" s="132"/>
      <c r="P174" s="132"/>
      <c r="Q174" s="132"/>
      <c r="R174" s="132"/>
      <c r="S174" s="132"/>
      <c r="T174" s="132"/>
      <c r="U174" s="132"/>
      <c r="V174" s="132"/>
      <c r="W174" s="132"/>
      <c r="X174" s="132"/>
      <c r="Y174" s="132"/>
      <c r="Z174" s="132"/>
      <c r="AA174" s="132"/>
      <c r="AB174" s="132"/>
      <c r="AC174" s="132"/>
      <c r="AD174" s="132"/>
      <c r="AE174" s="132"/>
      <c r="AF174" s="132"/>
      <c r="AG174" s="132"/>
      <c r="AH174" s="132"/>
      <c r="AI174" s="132"/>
      <c r="AJ174" s="132"/>
      <c r="AK174" s="132"/>
      <c r="AL174" s="132"/>
      <c r="AM174" s="132"/>
      <c r="AN174" s="132"/>
      <c r="AO174" s="132"/>
      <c r="AP174" s="132"/>
      <c r="AQ174" s="181"/>
      <c r="AR174" s="132"/>
      <c r="AS174" s="132"/>
      <c r="AT174" s="181"/>
      <c r="AU174" s="132"/>
      <c r="AV174" s="182"/>
      <c r="AW174" s="183"/>
      <c r="AX174" s="184">
        <f>SUM(AX144:AX171)</f>
        <v>0</v>
      </c>
      <c r="AY174" s="184">
        <f>SUM(AY144:AY171)</f>
        <v>2</v>
      </c>
      <c r="AZ174" s="184">
        <f>SUM(AZ144:AZ171)</f>
        <v>2</v>
      </c>
      <c r="BA174" s="184">
        <f>SUM(BA144:BA171)</f>
        <v>0</v>
      </c>
      <c r="BB174" s="184">
        <f>SUM(AY174:BA174)/2</f>
        <v>2</v>
      </c>
      <c r="BC174" s="184"/>
      <c r="BE174" s="185"/>
      <c r="BF174" s="186"/>
      <c r="BG174" s="186"/>
    </row>
    <row r="175" spans="1:64" ht="15" customHeight="1">
      <c r="B175" s="180"/>
      <c r="C175" s="132"/>
      <c r="D175" s="132"/>
      <c r="E175" s="132"/>
      <c r="F175" s="132"/>
      <c r="G175" s="132"/>
      <c r="H175" s="132"/>
      <c r="I175" s="132"/>
      <c r="J175" s="132"/>
      <c r="K175" s="132"/>
      <c r="L175" s="132"/>
      <c r="M175" s="132"/>
      <c r="N175" s="132"/>
      <c r="O175" s="132"/>
      <c r="P175" s="132"/>
      <c r="Q175" s="132"/>
      <c r="R175" s="132"/>
      <c r="S175" s="132"/>
      <c r="T175" s="132"/>
      <c r="U175" s="132"/>
      <c r="V175" s="132"/>
      <c r="W175" s="132"/>
      <c r="X175" s="132"/>
      <c r="Y175" s="132"/>
      <c r="Z175" s="132"/>
      <c r="AA175" s="132"/>
      <c r="AB175" s="132"/>
      <c r="AC175" s="132"/>
      <c r="AD175" s="132"/>
      <c r="AE175" s="132"/>
      <c r="AF175" s="132"/>
      <c r="AG175" s="132"/>
      <c r="AH175" s="132"/>
      <c r="AI175" s="132"/>
      <c r="AJ175" s="132"/>
      <c r="AK175" s="132"/>
      <c r="AL175" s="132"/>
      <c r="AM175" s="132"/>
      <c r="AN175" s="132"/>
      <c r="AO175" s="132"/>
      <c r="AP175" s="132"/>
      <c r="AQ175" s="181"/>
      <c r="AR175" s="132"/>
      <c r="AS175" s="132"/>
      <c r="AT175" s="181"/>
      <c r="AU175" s="132"/>
      <c r="AV175" s="182"/>
      <c r="AW175" s="183"/>
      <c r="AX175" s="184"/>
      <c r="AY175" s="184"/>
      <c r="AZ175" s="184"/>
      <c r="BA175" s="184"/>
      <c r="BB175" s="184"/>
      <c r="BC175" s="184"/>
      <c r="BE175" s="185"/>
      <c r="BF175" s="186"/>
      <c r="BG175" s="186"/>
    </row>
    <row r="176" spans="1:64" ht="15" customHeight="1" thickBot="1">
      <c r="A176" s="103"/>
      <c r="B176" s="104" t="s">
        <v>218</v>
      </c>
      <c r="C176" s="105"/>
      <c r="D176" s="105"/>
      <c r="E176" s="105"/>
      <c r="F176" s="105"/>
      <c r="G176" s="106"/>
      <c r="H176" s="105"/>
      <c r="I176" s="106"/>
      <c r="J176" s="105"/>
      <c r="K176" s="105"/>
      <c r="L176" s="105"/>
      <c r="M176" s="105"/>
      <c r="N176" s="105"/>
      <c r="O176" s="105"/>
      <c r="P176" s="105"/>
      <c r="Q176" s="106"/>
      <c r="R176" s="105"/>
      <c r="S176" s="105"/>
      <c r="T176" s="105"/>
      <c r="U176" s="107"/>
      <c r="V176" s="860">
        <f>(BE176-1)*BE176/2</f>
        <v>45</v>
      </c>
      <c r="W176" s="860"/>
      <c r="X176" s="108" t="s">
        <v>54</v>
      </c>
      <c r="Y176" s="105"/>
      <c r="Z176" s="105"/>
      <c r="AA176" s="105"/>
      <c r="AB176" s="105"/>
      <c r="AC176" s="106"/>
      <c r="AD176" s="109"/>
      <c r="AE176" s="110"/>
      <c r="AF176" s="111"/>
      <c r="AG176" s="111"/>
      <c r="AH176" s="111"/>
      <c r="AI176" s="113"/>
      <c r="AJ176" s="111"/>
      <c r="AK176" s="111"/>
      <c r="AL176" s="113"/>
      <c r="AM176" s="111"/>
      <c r="AN176" s="111"/>
      <c r="AO176" s="113"/>
      <c r="AV176" s="114"/>
      <c r="AZ176" s="90"/>
      <c r="BA176" s="90"/>
      <c r="BE176" s="115">
        <v>10</v>
      </c>
      <c r="BF176" s="116" t="s">
        <v>55</v>
      </c>
      <c r="BI176" s="117"/>
    </row>
    <row r="177" spans="1:62" ht="15" customHeight="1" thickTop="1">
      <c r="B177" s="118"/>
      <c r="C177" s="861" t="str">
        <f>IF(B178="","",B178)</f>
        <v>習台シ60</v>
      </c>
      <c r="D177" s="862"/>
      <c r="E177" s="863"/>
      <c r="F177" s="861" t="str">
        <f>IF(B180="","",B180)</f>
        <v>アスレタ</v>
      </c>
      <c r="G177" s="862"/>
      <c r="H177" s="863"/>
      <c r="I177" s="861" t="str">
        <f>IF(B182="","",B182)</f>
        <v>龍子会60</v>
      </c>
      <c r="J177" s="862"/>
      <c r="K177" s="863"/>
      <c r="L177" s="861" t="str">
        <f>IF(B184="","",B184)</f>
        <v>千葉60</v>
      </c>
      <c r="M177" s="862"/>
      <c r="N177" s="863"/>
      <c r="O177" s="861" t="str">
        <f>IF(B186="","",B186)</f>
        <v>ACちば</v>
      </c>
      <c r="P177" s="862"/>
      <c r="Q177" s="863"/>
      <c r="R177" s="861" t="str">
        <f>IF(B188="","",B188)</f>
        <v>古河シ60</v>
      </c>
      <c r="S177" s="862"/>
      <c r="T177" s="863"/>
      <c r="U177" s="867" t="str">
        <f>IF(B190="","",B190)</f>
        <v>袖ヶ浦シ60</v>
      </c>
      <c r="V177" s="868"/>
      <c r="W177" s="869"/>
      <c r="X177" s="861" t="str">
        <f>IF(B192="","",B192)</f>
        <v>東京60</v>
      </c>
      <c r="Y177" s="862"/>
      <c r="Z177" s="863"/>
      <c r="AA177" s="861" t="str">
        <f>IF(B194="","",B194)</f>
        <v>八千代60</v>
      </c>
      <c r="AB177" s="862"/>
      <c r="AC177" s="863"/>
      <c r="AD177" s="861" t="str">
        <f>IF(B196="","",B196)</f>
        <v>Duo</v>
      </c>
      <c r="AE177" s="862"/>
      <c r="AF177" s="863"/>
      <c r="AG177" s="870"/>
      <c r="AH177" s="871"/>
      <c r="AI177" s="872"/>
      <c r="AJ177" s="870"/>
      <c r="AK177" s="871"/>
      <c r="AL177" s="872"/>
      <c r="AM177" s="864"/>
      <c r="AN177" s="865"/>
      <c r="AO177" s="866"/>
      <c r="AP177" s="864"/>
      <c r="AQ177" s="865"/>
      <c r="AR177" s="866"/>
      <c r="AS177" s="864"/>
      <c r="AT177" s="865"/>
      <c r="AU177" s="866"/>
      <c r="AV177" s="119" t="s">
        <v>56</v>
      </c>
      <c r="AW177" s="197" t="s">
        <v>57</v>
      </c>
      <c r="AX177" s="198" t="s">
        <v>58</v>
      </c>
      <c r="AY177" s="199" t="s">
        <v>59</v>
      </c>
      <c r="AZ177" s="199" t="s">
        <v>60</v>
      </c>
      <c r="BA177" s="199" t="s">
        <v>61</v>
      </c>
      <c r="BB177" s="199" t="s">
        <v>62</v>
      </c>
      <c r="BC177" s="200" t="s">
        <v>63</v>
      </c>
      <c r="BE177" s="124" t="s">
        <v>64</v>
      </c>
      <c r="BF177" s="125" t="s">
        <v>62</v>
      </c>
      <c r="BG177" s="125" t="s">
        <v>65</v>
      </c>
    </row>
    <row r="178" spans="1:62" ht="15" customHeight="1">
      <c r="A178" s="90" t="s">
        <v>66</v>
      </c>
      <c r="B178" s="873" t="s">
        <v>163</v>
      </c>
      <c r="C178" s="136"/>
      <c r="D178" s="152"/>
      <c r="E178" s="153"/>
      <c r="F178" s="130"/>
      <c r="G178" s="131"/>
      <c r="H178" s="132"/>
      <c r="I178" s="133"/>
      <c r="J178" s="131"/>
      <c r="K178" s="134"/>
      <c r="L178" s="133"/>
      <c r="M178" s="131"/>
      <c r="N178" s="134"/>
      <c r="O178" s="133"/>
      <c r="P178" s="131"/>
      <c r="Q178" s="134"/>
      <c r="R178" s="130"/>
      <c r="S178" s="131"/>
      <c r="T178" s="132"/>
      <c r="U178" s="133"/>
      <c r="V178" s="131"/>
      <c r="W178" s="134"/>
      <c r="X178" s="133"/>
      <c r="Y178" s="131"/>
      <c r="Z178" s="134"/>
      <c r="AA178" s="130"/>
      <c r="AB178" s="131"/>
      <c r="AC178" s="135"/>
      <c r="AD178" s="133"/>
      <c r="AE178" s="131"/>
      <c r="AF178" s="134"/>
      <c r="AG178" s="136"/>
      <c r="AH178" s="137" t="s">
        <v>67</v>
      </c>
      <c r="AI178" s="153"/>
      <c r="AJ178" s="136"/>
      <c r="AK178" s="137" t="s">
        <v>67</v>
      </c>
      <c r="AL178" s="153"/>
      <c r="AM178" s="136"/>
      <c r="AN178" s="137" t="s">
        <v>68</v>
      </c>
      <c r="AO178" s="153"/>
      <c r="AP178" s="136"/>
      <c r="AQ178" s="137" t="s">
        <v>68</v>
      </c>
      <c r="AR178" s="153"/>
      <c r="AS178" s="136"/>
      <c r="AT178" s="137" t="s">
        <v>67</v>
      </c>
      <c r="AU178" s="153"/>
      <c r="AV178" s="829">
        <f>RANK(BG178,BG$178:BG$197)</f>
        <v>1</v>
      </c>
      <c r="AW178" s="831">
        <f>AY178*3+BA178</f>
        <v>0</v>
      </c>
      <c r="AX178" s="833">
        <f>BB178-BC178</f>
        <v>0</v>
      </c>
      <c r="AY178" s="833">
        <f>COUNTIF($D179:$AU179,"○")</f>
        <v>0</v>
      </c>
      <c r="AZ178" s="833">
        <f>COUNTIF($D179:$AU179,"●")</f>
        <v>0</v>
      </c>
      <c r="BA178" s="833">
        <f>COUNTIF($D179:AT179,"△")</f>
        <v>0</v>
      </c>
      <c r="BB178" s="833">
        <f>SUM(C178,F178,I178,L178,O178,R178,U178,X178,AA178,AD178,AG178,AJ178,AM178,AP178,AS178)</f>
        <v>0</v>
      </c>
      <c r="BC178" s="836">
        <f>SUM(E178,H178,K178,N178,Q178,T178,W178,Z178,AC178,AF178,AI178,AL178,AO178,AR178,AU178)</f>
        <v>0</v>
      </c>
      <c r="BD178" s="138"/>
      <c r="BE178" s="838">
        <f>0.5+AX178/1000</f>
        <v>0.5</v>
      </c>
      <c r="BF178" s="840">
        <f>BB178/100000</f>
        <v>0</v>
      </c>
      <c r="BG178" s="840">
        <f>SUM(AW178,BE178,BF178)</f>
        <v>0.5</v>
      </c>
      <c r="BI178" s="853">
        <f>SUM(AY178:BA179)</f>
        <v>0</v>
      </c>
      <c r="BJ178" s="192"/>
    </row>
    <row r="179" spans="1:62" ht="15" customHeight="1">
      <c r="B179" s="874"/>
      <c r="C179" s="146"/>
      <c r="D179" s="157"/>
      <c r="E179" s="148"/>
      <c r="F179" s="141"/>
      <c r="G179" s="142" t="str">
        <f>IF(F178="","",IF(F178=H178,"△",IF(F178&gt;H178,"○","●")))</f>
        <v/>
      </c>
      <c r="H179" s="143"/>
      <c r="I179" s="141"/>
      <c r="J179" s="142" t="str">
        <f>IF(I178="","",IF(I178=K178,"△",IF(I178&gt;K178,"○","●")))</f>
        <v/>
      </c>
      <c r="K179" s="144"/>
      <c r="L179" s="141"/>
      <c r="M179" s="142" t="str">
        <f>IF(L178="","",IF(L178=N178,"△",IF(L178&gt;N178,"○","●")))</f>
        <v/>
      </c>
      <c r="N179" s="144"/>
      <c r="O179" s="141"/>
      <c r="P179" s="142" t="str">
        <f>IF(O178="","",IF(O178=Q178,"△",IF(O178&gt;Q178,"○","●")))</f>
        <v/>
      </c>
      <c r="Q179" s="144"/>
      <c r="R179" s="145"/>
      <c r="S179" s="142" t="str">
        <f>IF(R178="","",IF(R178=T178,"△",IF(R178&gt;T178,"○","●")))</f>
        <v/>
      </c>
      <c r="T179" s="143"/>
      <c r="U179" s="141"/>
      <c r="V179" s="142" t="str">
        <f>IF(U178="","",IF(U178=W178,"△",IF(U178&gt;W178,"○","●")))</f>
        <v/>
      </c>
      <c r="W179" s="144"/>
      <c r="X179" s="141"/>
      <c r="Y179" s="142" t="str">
        <f>IF(X178="","",IF(X178=Z178,"△",IF(X178&gt;Z178,"○","●")))</f>
        <v/>
      </c>
      <c r="Z179" s="144"/>
      <c r="AA179" s="141"/>
      <c r="AB179" s="142" t="str">
        <f>IF(AA178="","",IF(AA178=AC178,"△",IF(AA178&gt;AC178,"○","●")))</f>
        <v/>
      </c>
      <c r="AC179" s="144"/>
      <c r="AD179" s="145"/>
      <c r="AE179" s="142" t="str">
        <f>IF(AD178="","",IF(AD178=AF178,"△",IF(AD178&gt;AF178,"○","●")))</f>
        <v/>
      </c>
      <c r="AF179" s="144"/>
      <c r="AG179" s="146"/>
      <c r="AH179" s="147" t="str">
        <f>IF(AG178="","",IF(AG178=AI178,"△",IF(AG178&gt;AI178,"○","●")))</f>
        <v/>
      </c>
      <c r="AI179" s="148"/>
      <c r="AJ179" s="146"/>
      <c r="AK179" s="147" t="str">
        <f>IF(AJ178="","",IF(AJ178=AL178,"△",IF(AJ178&gt;AL178,"○","●")))</f>
        <v/>
      </c>
      <c r="AL179" s="148"/>
      <c r="AM179" s="146"/>
      <c r="AN179" s="147" t="str">
        <f>IF(AM178="","",IF(AM178=AO178,"△",IF(AM178&gt;AO178,"○","●")))</f>
        <v/>
      </c>
      <c r="AO179" s="148"/>
      <c r="AP179" s="146"/>
      <c r="AQ179" s="147" t="str">
        <f>IF(AP178="","",IF(AP178=AR178,"△",IF(AP178&gt;AR178,"○","●")))</f>
        <v/>
      </c>
      <c r="AR179" s="148"/>
      <c r="AS179" s="146"/>
      <c r="AT179" s="147" t="str">
        <f>IF(AS178="","",IF(AS178=AU178,"△",IF(AS178&gt;AU178,"○","●")))</f>
        <v/>
      </c>
      <c r="AU179" s="148"/>
      <c r="AV179" s="830"/>
      <c r="AW179" s="832"/>
      <c r="AX179" s="834"/>
      <c r="AY179" s="834"/>
      <c r="AZ179" s="834"/>
      <c r="BA179" s="834"/>
      <c r="BB179" s="834"/>
      <c r="BC179" s="837"/>
      <c r="BD179" s="138"/>
      <c r="BE179" s="839"/>
      <c r="BF179" s="841"/>
      <c r="BG179" s="841"/>
      <c r="BI179" s="853"/>
    </row>
    <row r="180" spans="1:62" ht="15" customHeight="1">
      <c r="A180" s="90" t="s">
        <v>69</v>
      </c>
      <c r="B180" s="848" t="s">
        <v>85</v>
      </c>
      <c r="C180" s="149" t="str">
        <f>IF(H178="","",H178)</f>
        <v/>
      </c>
      <c r="D180" s="150" t="s">
        <v>67</v>
      </c>
      <c r="E180" s="151" t="str">
        <f>IF(F178="","",F178)</f>
        <v/>
      </c>
      <c r="F180" s="136"/>
      <c r="G180" s="152"/>
      <c r="H180" s="153"/>
      <c r="I180" s="133"/>
      <c r="J180" s="131"/>
      <c r="K180" s="134"/>
      <c r="L180" s="133"/>
      <c r="M180" s="131"/>
      <c r="N180" s="134"/>
      <c r="O180" s="133"/>
      <c r="P180" s="131"/>
      <c r="Q180" s="134"/>
      <c r="R180" s="130"/>
      <c r="S180" s="131"/>
      <c r="T180" s="132"/>
      <c r="U180" s="133"/>
      <c r="V180" s="131"/>
      <c r="W180" s="134"/>
      <c r="X180" s="133"/>
      <c r="Y180" s="131"/>
      <c r="Z180" s="134"/>
      <c r="AA180" s="130"/>
      <c r="AB180" s="131"/>
      <c r="AC180" s="135"/>
      <c r="AD180" s="133"/>
      <c r="AE180" s="131"/>
      <c r="AF180" s="134"/>
      <c r="AG180" s="136"/>
      <c r="AH180" s="137" t="s">
        <v>67</v>
      </c>
      <c r="AI180" s="153"/>
      <c r="AJ180" s="136"/>
      <c r="AK180" s="137" t="s">
        <v>67</v>
      </c>
      <c r="AL180" s="153"/>
      <c r="AM180" s="136"/>
      <c r="AN180" s="137" t="s">
        <v>68</v>
      </c>
      <c r="AO180" s="153"/>
      <c r="AP180" s="136"/>
      <c r="AQ180" s="137" t="s">
        <v>68</v>
      </c>
      <c r="AR180" s="153"/>
      <c r="AS180" s="136"/>
      <c r="AT180" s="137" t="s">
        <v>67</v>
      </c>
      <c r="AU180" s="153"/>
      <c r="AV180" s="829">
        <f>RANK(BG180,BG$178:BG$197)</f>
        <v>1</v>
      </c>
      <c r="AW180" s="831">
        <f>AY180*3+BA180</f>
        <v>0</v>
      </c>
      <c r="AX180" s="833">
        <f>BB180-BC180</f>
        <v>0</v>
      </c>
      <c r="AY180" s="833">
        <f>COUNTIF($D181:$AU181,"○")</f>
        <v>0</v>
      </c>
      <c r="AZ180" s="833">
        <f>COUNTIF($D181:$AU181,"●")</f>
        <v>0</v>
      </c>
      <c r="BA180" s="833">
        <f>COUNTIF($D181:AT181,"△")</f>
        <v>0</v>
      </c>
      <c r="BB180" s="833">
        <f>SUM(C180,F180,I180,L180,O180,R180,U180,X180,AA180,AD180,AG180,AJ180,AM180,AP180,AS180)</f>
        <v>0</v>
      </c>
      <c r="BC180" s="836">
        <f>SUM(E180,H180,K180,N180,Q180,T180,W180,Z180,AC180,AF180,AI180,AL180,AO180,AR180,AU180)</f>
        <v>0</v>
      </c>
      <c r="BD180" s="138"/>
      <c r="BE180" s="838">
        <f>0.5+AX180/1000</f>
        <v>0.5</v>
      </c>
      <c r="BF180" s="840">
        <f>BB180/100000</f>
        <v>0</v>
      </c>
      <c r="BG180" s="840">
        <f>SUM(AW180,BE180,BF180)</f>
        <v>0.5</v>
      </c>
      <c r="BI180" s="853">
        <f>SUM(AY180:BA181)</f>
        <v>0</v>
      </c>
    </row>
    <row r="181" spans="1:62" ht="15" customHeight="1">
      <c r="B181" s="850"/>
      <c r="C181" s="155"/>
      <c r="D181" s="155" t="str">
        <f>IF(C180="","",IF(C180=E180,"△",IF(C180&gt;E180,"○","●")))</f>
        <v/>
      </c>
      <c r="E181" s="156"/>
      <c r="F181" s="146"/>
      <c r="G181" s="157"/>
      <c r="H181" s="148"/>
      <c r="I181" s="141"/>
      <c r="J181" s="142" t="str">
        <f>IF(I180="","",IF(I180=K180,"△",IF(I180&gt;K180,"○","●")))</f>
        <v/>
      </c>
      <c r="K181" s="144"/>
      <c r="L181" s="141"/>
      <c r="M181" s="142" t="str">
        <f>IF(L180="","",IF(L180=N180,"△",IF(L180&gt;N180,"○","●")))</f>
        <v/>
      </c>
      <c r="N181" s="144"/>
      <c r="O181" s="141"/>
      <c r="P181" s="142" t="str">
        <f>IF(O180="","",IF(O180=Q180,"△",IF(O180&gt;Q180,"○","●")))</f>
        <v/>
      </c>
      <c r="Q181" s="144"/>
      <c r="R181" s="145"/>
      <c r="S181" s="142" t="str">
        <f>IF(R180="","",IF(R180=T180,"△",IF(R180&gt;T180,"○","●")))</f>
        <v/>
      </c>
      <c r="T181" s="143"/>
      <c r="U181" s="141"/>
      <c r="V181" s="142" t="str">
        <f>IF(U180="","",IF(U180=W180,"△",IF(U180&gt;W180,"○","●")))</f>
        <v/>
      </c>
      <c r="W181" s="144"/>
      <c r="X181" s="141"/>
      <c r="Y181" s="142" t="str">
        <f>IF(X180="","",IF(X180=Z180,"△",IF(X180&gt;Z180,"○","●")))</f>
        <v/>
      </c>
      <c r="Z181" s="144"/>
      <c r="AA181" s="141"/>
      <c r="AB181" s="142" t="str">
        <f>IF(AA180="","",IF(AA180=AC180,"△",IF(AA180&gt;AC180,"○","●")))</f>
        <v/>
      </c>
      <c r="AC181" s="144"/>
      <c r="AD181" s="145"/>
      <c r="AE181" s="142" t="str">
        <f>IF(AD180="","",IF(AD180=AF180,"△",IF(AD180&gt;AF180,"○","●")))</f>
        <v/>
      </c>
      <c r="AF181" s="144"/>
      <c r="AG181" s="146"/>
      <c r="AH181" s="147" t="str">
        <f>IF(AG180="","",IF(AG180=AI180,"△",IF(AG180&gt;AI180,"○","●")))</f>
        <v/>
      </c>
      <c r="AI181" s="148"/>
      <c r="AJ181" s="146"/>
      <c r="AK181" s="147" t="str">
        <f>IF(AJ180="","",IF(AJ180=AL180,"△",IF(AJ180&gt;AL180,"○","●")))</f>
        <v/>
      </c>
      <c r="AL181" s="148"/>
      <c r="AM181" s="146"/>
      <c r="AN181" s="147" t="str">
        <f>IF(AM180="","",IF(AM180=AO180,"△",IF(AM180&gt;AO180,"○","●")))</f>
        <v/>
      </c>
      <c r="AO181" s="148"/>
      <c r="AP181" s="146"/>
      <c r="AQ181" s="147" t="str">
        <f>IF(AP180="","",IF(AP180=AR180,"△",IF(AP180&gt;AR180,"○","●")))</f>
        <v/>
      </c>
      <c r="AR181" s="148"/>
      <c r="AS181" s="146"/>
      <c r="AT181" s="147" t="str">
        <f>IF(AS180="","",IF(AS180=AU180,"△",IF(AS180&gt;AU180,"○","●")))</f>
        <v/>
      </c>
      <c r="AU181" s="148"/>
      <c r="AV181" s="830"/>
      <c r="AW181" s="832"/>
      <c r="AX181" s="834"/>
      <c r="AY181" s="834"/>
      <c r="AZ181" s="834"/>
      <c r="BA181" s="834"/>
      <c r="BB181" s="834"/>
      <c r="BC181" s="837"/>
      <c r="BE181" s="839"/>
      <c r="BF181" s="841"/>
      <c r="BG181" s="841"/>
      <c r="BI181" s="853"/>
    </row>
    <row r="182" spans="1:62" ht="15" customHeight="1">
      <c r="A182" s="90" t="s">
        <v>70</v>
      </c>
      <c r="B182" s="851" t="s">
        <v>326</v>
      </c>
      <c r="C182" s="149" t="str">
        <f>IF(K178="","",K178)</f>
        <v/>
      </c>
      <c r="D182" s="150" t="s">
        <v>67</v>
      </c>
      <c r="E182" s="151" t="str">
        <f>IF(I178="","",I178)</f>
        <v/>
      </c>
      <c r="F182" s="149" t="str">
        <f>IF(K180="","",K180)</f>
        <v/>
      </c>
      <c r="G182" s="150" t="s">
        <v>67</v>
      </c>
      <c r="H182" s="151" t="str">
        <f>IF(I180="","",I180)</f>
        <v/>
      </c>
      <c r="I182" s="136"/>
      <c r="J182" s="152"/>
      <c r="K182" s="153"/>
      <c r="L182" s="133"/>
      <c r="M182" s="131"/>
      <c r="N182" s="134"/>
      <c r="O182" s="133"/>
      <c r="P182" s="131"/>
      <c r="Q182" s="134"/>
      <c r="R182" s="130"/>
      <c r="S182" s="131"/>
      <c r="T182" s="132"/>
      <c r="U182" s="133"/>
      <c r="V182" s="131"/>
      <c r="W182" s="134"/>
      <c r="X182" s="133"/>
      <c r="Y182" s="131"/>
      <c r="Z182" s="134"/>
      <c r="AA182" s="130"/>
      <c r="AB182" s="131"/>
      <c r="AC182" s="135"/>
      <c r="AD182" s="133"/>
      <c r="AE182" s="131"/>
      <c r="AF182" s="134"/>
      <c r="AG182" s="136"/>
      <c r="AH182" s="137" t="s">
        <v>67</v>
      </c>
      <c r="AI182" s="153"/>
      <c r="AJ182" s="136"/>
      <c r="AK182" s="137" t="s">
        <v>67</v>
      </c>
      <c r="AL182" s="153"/>
      <c r="AM182" s="136"/>
      <c r="AN182" s="137" t="s">
        <v>68</v>
      </c>
      <c r="AO182" s="153"/>
      <c r="AP182" s="136"/>
      <c r="AQ182" s="137" t="s">
        <v>68</v>
      </c>
      <c r="AR182" s="153"/>
      <c r="AS182" s="136"/>
      <c r="AT182" s="137" t="s">
        <v>67</v>
      </c>
      <c r="AU182" s="153"/>
      <c r="AV182" s="829">
        <f>RANK(BG182,BG$178:BG$197)</f>
        <v>1</v>
      </c>
      <c r="AW182" s="831">
        <f>AY182*3+BA182</f>
        <v>0</v>
      </c>
      <c r="AX182" s="833">
        <f>BB182-BC182</f>
        <v>0</v>
      </c>
      <c r="AY182" s="835">
        <f>COUNTIF($D183:$AU183,"○")</f>
        <v>0</v>
      </c>
      <c r="AZ182" s="835">
        <f>COUNTIF($D183:$AU183,"●")</f>
        <v>0</v>
      </c>
      <c r="BA182" s="833">
        <f>COUNTIF($D183:AT183,"△")</f>
        <v>0</v>
      </c>
      <c r="BB182" s="833">
        <f>SUM(C182,F182,I182,L182,O182,R182,U182,X182,AA182,AD182,AG182,AJ182,AM182,AP182,AS182)</f>
        <v>0</v>
      </c>
      <c r="BC182" s="836">
        <f>SUM(E182,H182,K182,N182,Q182,T182,W182,Z182,AC182,AF182,AI182,AL182,AO182,AR182,AU182)</f>
        <v>0</v>
      </c>
      <c r="BE182" s="838">
        <f>0.5+AX182/1000</f>
        <v>0.5</v>
      </c>
      <c r="BF182" s="840">
        <f>BB182/100000</f>
        <v>0</v>
      </c>
      <c r="BG182" s="840">
        <f>SUM(AW182,BE182,BF182)</f>
        <v>0.5</v>
      </c>
      <c r="BI182" s="853">
        <f>SUM(AY182:BA183)</f>
        <v>0</v>
      </c>
    </row>
    <row r="183" spans="1:62" ht="15" customHeight="1">
      <c r="B183" s="851"/>
      <c r="C183" s="155"/>
      <c r="D183" s="155" t="str">
        <f>IF(C182="","",IF(C182=E182,"△",IF(C182&gt;E182,"○","●")))</f>
        <v/>
      </c>
      <c r="E183" s="156"/>
      <c r="F183" s="155"/>
      <c r="G183" s="155" t="str">
        <f>IF(F182="","",IF(F182=H182,"△",IF(F182&gt;H182,"○","●")))</f>
        <v/>
      </c>
      <c r="H183" s="156"/>
      <c r="I183" s="146"/>
      <c r="J183" s="157"/>
      <c r="K183" s="148"/>
      <c r="L183" s="141"/>
      <c r="M183" s="142" t="str">
        <f>IF(L182="","",IF(L182=N182,"△",IF(L182&gt;N182,"○","●")))</f>
        <v/>
      </c>
      <c r="N183" s="144"/>
      <c r="O183" s="141"/>
      <c r="P183" s="142" t="str">
        <f>IF(O182="","",IF(O182=Q182,"△",IF(O182&gt;Q182,"○","●")))</f>
        <v/>
      </c>
      <c r="Q183" s="144"/>
      <c r="R183" s="145"/>
      <c r="S183" s="142" t="str">
        <f>IF(R182="","",IF(R182=T182,"△",IF(R182&gt;T182,"○","●")))</f>
        <v/>
      </c>
      <c r="T183" s="143"/>
      <c r="U183" s="141"/>
      <c r="V183" s="142" t="str">
        <f>IF(U182="","",IF(U182=W182,"△",IF(U182&gt;W182,"○","●")))</f>
        <v/>
      </c>
      <c r="W183" s="144"/>
      <c r="X183" s="141"/>
      <c r="Y183" s="142" t="str">
        <f>IF(X182="","",IF(X182=Z182,"△",IF(X182&gt;Z182,"○","●")))</f>
        <v/>
      </c>
      <c r="Z183" s="144"/>
      <c r="AA183" s="141"/>
      <c r="AB183" s="142" t="str">
        <f>IF(AA182="","",IF(AA182=AC182,"△",IF(AA182&gt;AC182,"○","●")))</f>
        <v/>
      </c>
      <c r="AC183" s="144"/>
      <c r="AD183" s="145"/>
      <c r="AE183" s="142" t="str">
        <f>IF(AD182="","",IF(AD182=AF182,"△",IF(AD182&gt;AF182,"○","●")))</f>
        <v/>
      </c>
      <c r="AF183" s="144"/>
      <c r="AG183" s="146"/>
      <c r="AH183" s="147" t="str">
        <f>IF(AG182="","",IF(AG182=AI182,"△",IF(AG182&gt;AI182,"○","●")))</f>
        <v/>
      </c>
      <c r="AI183" s="148"/>
      <c r="AJ183" s="146"/>
      <c r="AK183" s="147" t="str">
        <f>IF(AJ182="","",IF(AJ182=AL182,"△",IF(AJ182&gt;AL182,"○","●")))</f>
        <v/>
      </c>
      <c r="AL183" s="148"/>
      <c r="AM183" s="146"/>
      <c r="AN183" s="147" t="str">
        <f>IF(AM182="","",IF(AM182=AO182,"△",IF(AM182&gt;AO182,"○","●")))</f>
        <v/>
      </c>
      <c r="AO183" s="148"/>
      <c r="AP183" s="146"/>
      <c r="AQ183" s="147" t="str">
        <f>IF(AP182="","",IF(AP182=AR182,"△",IF(AP182&gt;AR182,"○","●")))</f>
        <v/>
      </c>
      <c r="AR183" s="148"/>
      <c r="AS183" s="146"/>
      <c r="AT183" s="147" t="str">
        <f>IF(AS182="","",IF(AS182=AU182,"△",IF(AS182&gt;AU182,"○","●")))</f>
        <v/>
      </c>
      <c r="AU183" s="148"/>
      <c r="AV183" s="830"/>
      <c r="AW183" s="832"/>
      <c r="AX183" s="834"/>
      <c r="AY183" s="834"/>
      <c r="AZ183" s="834"/>
      <c r="BA183" s="834"/>
      <c r="BB183" s="834"/>
      <c r="BC183" s="837"/>
      <c r="BE183" s="839"/>
      <c r="BF183" s="841"/>
      <c r="BG183" s="841"/>
      <c r="BI183" s="854"/>
    </row>
    <row r="184" spans="1:62" ht="15" customHeight="1">
      <c r="A184" s="90" t="s">
        <v>71</v>
      </c>
      <c r="B184" s="851" t="s">
        <v>200</v>
      </c>
      <c r="C184" s="158" t="str">
        <f>IF(N178="","",N178)</f>
        <v/>
      </c>
      <c r="D184" s="159" t="s">
        <v>67</v>
      </c>
      <c r="E184" s="160" t="str">
        <f>IF(L178="","",L178)</f>
        <v/>
      </c>
      <c r="F184" s="149" t="str">
        <f>IF(N180="","",N180)</f>
        <v/>
      </c>
      <c r="G184" s="150" t="s">
        <v>67</v>
      </c>
      <c r="H184" s="151" t="str">
        <f>IF(L180="","",L180)</f>
        <v/>
      </c>
      <c r="I184" s="149" t="str">
        <f>IF(N182="","",N182)</f>
        <v/>
      </c>
      <c r="J184" s="150" t="s">
        <v>67</v>
      </c>
      <c r="K184" s="151" t="str">
        <f>IF(L182="","",L182)</f>
        <v/>
      </c>
      <c r="L184" s="136"/>
      <c r="M184" s="152"/>
      <c r="N184" s="153"/>
      <c r="O184" s="133"/>
      <c r="P184" s="131"/>
      <c r="Q184" s="134"/>
      <c r="R184" s="130"/>
      <c r="S184" s="131"/>
      <c r="T184" s="132"/>
      <c r="U184" s="133"/>
      <c r="V184" s="131"/>
      <c r="W184" s="134"/>
      <c r="X184" s="133"/>
      <c r="Y184" s="131"/>
      <c r="Z184" s="134"/>
      <c r="AA184" s="130"/>
      <c r="AB184" s="131"/>
      <c r="AC184" s="135"/>
      <c r="AD184" s="133"/>
      <c r="AE184" s="131"/>
      <c r="AF184" s="134"/>
      <c r="AG184" s="136"/>
      <c r="AH184" s="137" t="s">
        <v>67</v>
      </c>
      <c r="AI184" s="153"/>
      <c r="AJ184" s="136"/>
      <c r="AK184" s="137" t="s">
        <v>67</v>
      </c>
      <c r="AL184" s="153"/>
      <c r="AM184" s="136"/>
      <c r="AN184" s="137" t="s">
        <v>68</v>
      </c>
      <c r="AO184" s="153"/>
      <c r="AP184" s="136"/>
      <c r="AQ184" s="137" t="s">
        <v>68</v>
      </c>
      <c r="AR184" s="153"/>
      <c r="AS184" s="136"/>
      <c r="AT184" s="137" t="s">
        <v>67</v>
      </c>
      <c r="AU184" s="153"/>
      <c r="AV184" s="829">
        <f>RANK(BG184,BG$178:BG$197)</f>
        <v>1</v>
      </c>
      <c r="AW184" s="831">
        <f>AY184*3+BA184</f>
        <v>0</v>
      </c>
      <c r="AX184" s="833">
        <f>BB184-BC184</f>
        <v>0</v>
      </c>
      <c r="AY184" s="835">
        <f>COUNTIF($D185:$AU185,"○")</f>
        <v>0</v>
      </c>
      <c r="AZ184" s="835">
        <f>COUNTIF($D185:$AU185,"●")</f>
        <v>0</v>
      </c>
      <c r="BA184" s="833">
        <f>COUNTIF($D185:AT185,"△")</f>
        <v>0</v>
      </c>
      <c r="BB184" s="833">
        <f>SUM(C184,F184,I184,L184,O184,R184,U184,X184,AA184,AD184,AG184,AJ184,AM184,AP184,AS184)</f>
        <v>0</v>
      </c>
      <c r="BC184" s="836">
        <f>SUM(E184,H184,K184,N184,Q184,T184,W184,Z184,AC184,AF184,AI184,AL184,AO184,AR184,AU184)</f>
        <v>0</v>
      </c>
      <c r="BE184" s="838">
        <f>0.5+AX184/1000</f>
        <v>0.5</v>
      </c>
      <c r="BF184" s="840">
        <f>BB184/100000</f>
        <v>0</v>
      </c>
      <c r="BG184" s="840">
        <f>SUM(AW184,BE184,BF184)</f>
        <v>0.5</v>
      </c>
      <c r="BI184" s="853">
        <f>SUM(AY184:BA185)</f>
        <v>0</v>
      </c>
    </row>
    <row r="185" spans="1:62" ht="15" customHeight="1">
      <c r="B185" s="851"/>
      <c r="C185" s="161"/>
      <c r="D185" s="161" t="str">
        <f>IF(C184="","",IF(C184=E184,"△",IF(C184&gt;E184,"○","●")))</f>
        <v/>
      </c>
      <c r="E185" s="162"/>
      <c r="F185" s="155"/>
      <c r="G185" s="155" t="str">
        <f>IF(F184="","",IF(F184=H184,"△",IF(F184&gt;H184,"○","●")))</f>
        <v/>
      </c>
      <c r="H185" s="156"/>
      <c r="I185" s="155"/>
      <c r="J185" s="155" t="str">
        <f>IF(I184="","",IF(I184=K184,"△",IF(I184&gt;K184,"○","●")))</f>
        <v/>
      </c>
      <c r="K185" s="156"/>
      <c r="L185" s="146"/>
      <c r="M185" s="157"/>
      <c r="N185" s="148"/>
      <c r="O185" s="141"/>
      <c r="P185" s="142" t="str">
        <f>IF(O184="","",IF(O184=Q184,"△",IF(O184&gt;Q184,"○","●")))</f>
        <v/>
      </c>
      <c r="Q185" s="144"/>
      <c r="R185" s="145"/>
      <c r="S185" s="142" t="str">
        <f>IF(R184="","",IF(R184=T184,"△",IF(R184&gt;T184,"○","●")))</f>
        <v/>
      </c>
      <c r="T185" s="143"/>
      <c r="U185" s="141"/>
      <c r="V185" s="142" t="str">
        <f>IF(U184="","",IF(U184=W184,"△",IF(U184&gt;W184,"○","●")))</f>
        <v/>
      </c>
      <c r="W185" s="144"/>
      <c r="X185" s="141"/>
      <c r="Y185" s="142" t="str">
        <f>IF(X184="","",IF(X184=Z184,"△",IF(X184&gt;Z184,"○","●")))</f>
        <v/>
      </c>
      <c r="Z185" s="144"/>
      <c r="AA185" s="141"/>
      <c r="AB185" s="142" t="str">
        <f>IF(AA184="","",IF(AA184=AC184,"△",IF(AA184&gt;AC184,"○","●")))</f>
        <v/>
      </c>
      <c r="AC185" s="144"/>
      <c r="AD185" s="145"/>
      <c r="AE185" s="142" t="str">
        <f>IF(AD184="","",IF(AD184=AF184,"△",IF(AD184&gt;AF184,"○","●")))</f>
        <v/>
      </c>
      <c r="AF185" s="144"/>
      <c r="AG185" s="146"/>
      <c r="AH185" s="147" t="str">
        <f>IF(AG184="","",IF(AG184=AI184,"△",IF(AG184&gt;AI184,"○","●")))</f>
        <v/>
      </c>
      <c r="AI185" s="148"/>
      <c r="AJ185" s="146"/>
      <c r="AK185" s="147" t="str">
        <f>IF(AJ184="","",IF(AJ184=AL184,"△",IF(AJ184&gt;AL184,"○","●")))</f>
        <v/>
      </c>
      <c r="AL185" s="148"/>
      <c r="AM185" s="146"/>
      <c r="AN185" s="147" t="str">
        <f>IF(AM184="","",IF(AM184=AO184,"△",IF(AM184&gt;AO184,"○","●")))</f>
        <v/>
      </c>
      <c r="AO185" s="148"/>
      <c r="AP185" s="146"/>
      <c r="AQ185" s="147" t="str">
        <f>IF(AP184="","",IF(AP184=AR184,"△",IF(AP184&gt;AR184,"○","●")))</f>
        <v/>
      </c>
      <c r="AR185" s="148"/>
      <c r="AS185" s="146"/>
      <c r="AT185" s="147" t="str">
        <f>IF(AS184="","",IF(AS184=AU184,"△",IF(AS184&gt;AU184,"○","●")))</f>
        <v/>
      </c>
      <c r="AU185" s="148"/>
      <c r="AV185" s="830"/>
      <c r="AW185" s="832"/>
      <c r="AX185" s="834"/>
      <c r="AY185" s="834"/>
      <c r="AZ185" s="834"/>
      <c r="BA185" s="834"/>
      <c r="BB185" s="834"/>
      <c r="BC185" s="837"/>
      <c r="BE185" s="839"/>
      <c r="BF185" s="841"/>
      <c r="BG185" s="841"/>
      <c r="BI185" s="854"/>
    </row>
    <row r="186" spans="1:62" ht="15" customHeight="1">
      <c r="A186" s="90" t="s">
        <v>72</v>
      </c>
      <c r="B186" s="850" t="s">
        <v>319</v>
      </c>
      <c r="C186" s="163" t="str">
        <f>IF(Q178="","",Q178)</f>
        <v/>
      </c>
      <c r="D186" s="150" t="s">
        <v>67</v>
      </c>
      <c r="E186" s="151" t="str">
        <f>IF(O178="","",O178)</f>
        <v/>
      </c>
      <c r="F186" s="149" t="str">
        <f>IF(Q180="","",Q180)</f>
        <v/>
      </c>
      <c r="G186" s="150" t="s">
        <v>67</v>
      </c>
      <c r="H186" s="151" t="str">
        <f>IF(O180="","",O180)</f>
        <v/>
      </c>
      <c r="I186" s="149" t="str">
        <f>IF(Q182="","",Q182)</f>
        <v/>
      </c>
      <c r="J186" s="150" t="s">
        <v>67</v>
      </c>
      <c r="K186" s="151" t="str">
        <f>IF(O182="","",O182)</f>
        <v/>
      </c>
      <c r="L186" s="158" t="str">
        <f>IF(Q184="","",Q184)</f>
        <v/>
      </c>
      <c r="M186" s="159" t="s">
        <v>67</v>
      </c>
      <c r="N186" s="160" t="str">
        <f>IF(O184="","",O184)</f>
        <v/>
      </c>
      <c r="O186" s="136"/>
      <c r="P186" s="152"/>
      <c r="Q186" s="153"/>
      <c r="R186" s="130"/>
      <c r="S186" s="131"/>
      <c r="T186" s="132"/>
      <c r="U186" s="133"/>
      <c r="V186" s="131"/>
      <c r="W186" s="134"/>
      <c r="X186" s="133"/>
      <c r="Y186" s="131"/>
      <c r="Z186" s="134"/>
      <c r="AA186" s="130"/>
      <c r="AB186" s="131"/>
      <c r="AC186" s="135"/>
      <c r="AD186" s="133"/>
      <c r="AE186" s="131"/>
      <c r="AF186" s="134"/>
      <c r="AG186" s="136"/>
      <c r="AH186" s="137" t="s">
        <v>67</v>
      </c>
      <c r="AI186" s="153"/>
      <c r="AJ186" s="136"/>
      <c r="AK186" s="137" t="s">
        <v>67</v>
      </c>
      <c r="AL186" s="153"/>
      <c r="AM186" s="136"/>
      <c r="AN186" s="137" t="s">
        <v>68</v>
      </c>
      <c r="AO186" s="153"/>
      <c r="AP186" s="136"/>
      <c r="AQ186" s="137" t="s">
        <v>68</v>
      </c>
      <c r="AR186" s="153"/>
      <c r="AS186" s="136"/>
      <c r="AT186" s="137" t="s">
        <v>67</v>
      </c>
      <c r="AU186" s="153"/>
      <c r="AV186" s="829">
        <f t="shared" ref="AV186:AV196" si="15">RANK(BG186,BG$178:BG$197)</f>
        <v>1</v>
      </c>
      <c r="AW186" s="831">
        <f>AY186*3+BA186</f>
        <v>0</v>
      </c>
      <c r="AX186" s="833">
        <f>BB186-BC186</f>
        <v>0</v>
      </c>
      <c r="AY186" s="833">
        <f>COUNTIF($D187:$AU187,"○")</f>
        <v>0</v>
      </c>
      <c r="AZ186" s="835">
        <f>COUNTIF($D187:$AU187,"●")</f>
        <v>0</v>
      </c>
      <c r="BA186" s="833">
        <f>COUNTIF($D187:AT187,"△")</f>
        <v>0</v>
      </c>
      <c r="BB186" s="833">
        <f>SUM(C186,F186,I186,L186,O186,R186,U186,X186,AA186,AD186,AG186,AJ186,AM186,AP186,AS186)</f>
        <v>0</v>
      </c>
      <c r="BC186" s="836">
        <f>SUM(E186,H186,K186,N186,Q186,T186,W186,Z186,AC186,AF186,AI186,AL186,AO186,AR186,AU186)</f>
        <v>0</v>
      </c>
      <c r="BE186" s="838">
        <f>0.5+AX186/1000</f>
        <v>0.5</v>
      </c>
      <c r="BF186" s="840">
        <f>BB186/100000</f>
        <v>0</v>
      </c>
      <c r="BG186" s="840">
        <f>SUM(AW186,BE186,BF186)</f>
        <v>0.5</v>
      </c>
      <c r="BI186" s="853">
        <f>SUM(AY186:BA187)</f>
        <v>0</v>
      </c>
    </row>
    <row r="187" spans="1:62" ht="15" customHeight="1">
      <c r="B187" s="851"/>
      <c r="C187" s="155"/>
      <c r="D187" s="155" t="str">
        <f>IF(C186="","",IF(C186=E186,"△",IF(C186&gt;E186,"○","●")))</f>
        <v/>
      </c>
      <c r="E187" s="156"/>
      <c r="F187" s="155"/>
      <c r="G187" s="155" t="str">
        <f>IF(F186="","",IF(F186=H186,"△",IF(F186&gt;H186,"○","●")))</f>
        <v/>
      </c>
      <c r="H187" s="156"/>
      <c r="I187" s="155"/>
      <c r="J187" s="155" t="str">
        <f>IF(I186="","",IF(I186=K186,"△",IF(I186&gt;K186,"○","●")))</f>
        <v/>
      </c>
      <c r="K187" s="156"/>
      <c r="L187" s="161"/>
      <c r="M187" s="161" t="str">
        <f>IF(L186="","",IF(L186=N186,"△",IF(L186&gt;N186,"○","●")))</f>
        <v/>
      </c>
      <c r="N187" s="162"/>
      <c r="O187" s="146"/>
      <c r="P187" s="157"/>
      <c r="Q187" s="148"/>
      <c r="R187" s="141"/>
      <c r="S187" s="142" t="str">
        <f>IF(R186="","",IF(R186=T186,"△",IF(R186&gt;T186,"○","●")))</f>
        <v/>
      </c>
      <c r="T187" s="143"/>
      <c r="U187" s="141"/>
      <c r="V187" s="142" t="str">
        <f>IF(U186="","",IF(U186=W186,"△",IF(U186&gt;W186,"○","●")))</f>
        <v/>
      </c>
      <c r="W187" s="144"/>
      <c r="X187" s="141"/>
      <c r="Y187" s="142" t="str">
        <f>IF(X186="","",IF(X186=Z186,"△",IF(X186&gt;Z186,"○","●")))</f>
        <v/>
      </c>
      <c r="Z187" s="144"/>
      <c r="AA187" s="141"/>
      <c r="AB187" s="142" t="str">
        <f>IF(AA186="","",IF(AA186=AC186,"△",IF(AA186&gt;AC186,"○","●")))</f>
        <v/>
      </c>
      <c r="AC187" s="144"/>
      <c r="AD187" s="145"/>
      <c r="AE187" s="142" t="str">
        <f>IF(AD186="","",IF(AD186=AF186,"△",IF(AD186&gt;AF186,"○","●")))</f>
        <v/>
      </c>
      <c r="AF187" s="144"/>
      <c r="AG187" s="146"/>
      <c r="AH187" s="147" t="str">
        <f>IF(AG186="","",IF(AG186=AI186,"△",IF(AG186&gt;AI186,"○","●")))</f>
        <v/>
      </c>
      <c r="AI187" s="148"/>
      <c r="AJ187" s="146"/>
      <c r="AK187" s="147" t="str">
        <f>IF(AJ186="","",IF(AJ186=AL186,"△",IF(AJ186&gt;AL186,"○","●")))</f>
        <v/>
      </c>
      <c r="AL187" s="148"/>
      <c r="AM187" s="146"/>
      <c r="AN187" s="147" t="str">
        <f>IF(AM186="","",IF(AM186=AO186,"△",IF(AM186&gt;AO186,"○","●")))</f>
        <v/>
      </c>
      <c r="AO187" s="148"/>
      <c r="AP187" s="146"/>
      <c r="AQ187" s="147" t="str">
        <f>IF(AP186="","",IF(AP186=AR186,"△",IF(AP186&gt;AR186,"○","●")))</f>
        <v/>
      </c>
      <c r="AR187" s="148"/>
      <c r="AS187" s="146"/>
      <c r="AT187" s="147" t="str">
        <f>IF(AS186="","",IF(AS186=AU186,"△",IF(AS186&gt;AU186,"○","●")))</f>
        <v/>
      </c>
      <c r="AU187" s="148"/>
      <c r="AV187" s="830"/>
      <c r="AW187" s="832"/>
      <c r="AX187" s="834"/>
      <c r="AY187" s="834"/>
      <c r="AZ187" s="834"/>
      <c r="BA187" s="834"/>
      <c r="BB187" s="834"/>
      <c r="BC187" s="837"/>
      <c r="BE187" s="839"/>
      <c r="BF187" s="841"/>
      <c r="BG187" s="841"/>
      <c r="BI187" s="854"/>
    </row>
    <row r="188" spans="1:62" ht="15" customHeight="1">
      <c r="A188" s="90" t="s">
        <v>73</v>
      </c>
      <c r="B188" s="874" t="s">
        <v>165</v>
      </c>
      <c r="C188" s="149" t="str">
        <f>IF(T178="","",T178)</f>
        <v/>
      </c>
      <c r="D188" s="150" t="s">
        <v>67</v>
      </c>
      <c r="E188" s="151" t="str">
        <f>IF(R178="","",R178)</f>
        <v/>
      </c>
      <c r="F188" s="149" t="str">
        <f>IF(T180="","",T180)</f>
        <v/>
      </c>
      <c r="G188" s="150" t="s">
        <v>67</v>
      </c>
      <c r="H188" s="151" t="str">
        <f>IF(R180="","",R180)</f>
        <v/>
      </c>
      <c r="I188" s="149" t="str">
        <f>IF(T182="","",T182)</f>
        <v/>
      </c>
      <c r="J188" s="150" t="s">
        <v>67</v>
      </c>
      <c r="K188" s="151" t="str">
        <f>IF(R182="","",R182)</f>
        <v/>
      </c>
      <c r="L188" s="149" t="str">
        <f>IF(T184="","",T184)</f>
        <v/>
      </c>
      <c r="M188" s="150" t="s">
        <v>67</v>
      </c>
      <c r="N188" s="151" t="str">
        <f>IF(R184="","",R184)</f>
        <v/>
      </c>
      <c r="O188" s="149" t="str">
        <f>IF(T186="","",T186)</f>
        <v/>
      </c>
      <c r="P188" s="150" t="s">
        <v>67</v>
      </c>
      <c r="Q188" s="151" t="str">
        <f>IF(R186="","",R186)</f>
        <v/>
      </c>
      <c r="R188" s="136"/>
      <c r="S188" s="152"/>
      <c r="T188" s="153"/>
      <c r="U188" s="133"/>
      <c r="V188" s="131"/>
      <c r="W188" s="134"/>
      <c r="X188" s="133"/>
      <c r="Y188" s="131"/>
      <c r="Z188" s="134"/>
      <c r="AA188" s="130"/>
      <c r="AB188" s="131"/>
      <c r="AC188" s="135"/>
      <c r="AD188" s="133"/>
      <c r="AE188" s="131"/>
      <c r="AF188" s="134"/>
      <c r="AG188" s="136"/>
      <c r="AH188" s="137" t="s">
        <v>67</v>
      </c>
      <c r="AI188" s="153"/>
      <c r="AJ188" s="136"/>
      <c r="AK188" s="137" t="s">
        <v>67</v>
      </c>
      <c r="AL188" s="153"/>
      <c r="AM188" s="136"/>
      <c r="AN188" s="137" t="s">
        <v>68</v>
      </c>
      <c r="AO188" s="153"/>
      <c r="AP188" s="136"/>
      <c r="AQ188" s="137" t="s">
        <v>68</v>
      </c>
      <c r="AR188" s="153"/>
      <c r="AS188" s="136"/>
      <c r="AT188" s="137" t="s">
        <v>67</v>
      </c>
      <c r="AU188" s="153"/>
      <c r="AV188" s="829">
        <f t="shared" si="15"/>
        <v>1</v>
      </c>
      <c r="AW188" s="831">
        <f>AY188*3+BA188</f>
        <v>0</v>
      </c>
      <c r="AX188" s="833">
        <f>BB188-BC188</f>
        <v>0</v>
      </c>
      <c r="AY188" s="833">
        <f>COUNTIF($D189:$AU189,"○")</f>
        <v>0</v>
      </c>
      <c r="AZ188" s="835">
        <f>COUNTIF($D189:$AU189,"●")</f>
        <v>0</v>
      </c>
      <c r="BA188" s="833">
        <f>COUNTIF($D189:AT189,"△")</f>
        <v>0</v>
      </c>
      <c r="BB188" s="833">
        <f>SUM(C188,F188,I188,L188,O188,R188,U188,X188,AA188,AD188,AG188,AJ188,AM188,AP188,AS188)</f>
        <v>0</v>
      </c>
      <c r="BC188" s="836">
        <f>SUM(E188,H188,K188,N188,Q188,T188,W188,Z188,AC188,AF188,AI188,AL188,AO188,AR188,AU188)</f>
        <v>0</v>
      </c>
      <c r="BD188" s="138"/>
      <c r="BE188" s="838">
        <f>0.5+AX188/1000</f>
        <v>0.5</v>
      </c>
      <c r="BF188" s="840">
        <f>BB188/100000</f>
        <v>0</v>
      </c>
      <c r="BG188" s="840">
        <f>SUM(AW188,BE188,BF188)</f>
        <v>0.5</v>
      </c>
      <c r="BI188" s="853">
        <f>SUM(AY188:BA189)</f>
        <v>0</v>
      </c>
    </row>
    <row r="189" spans="1:62" ht="15" customHeight="1">
      <c r="B189" s="888"/>
      <c r="C189" s="155"/>
      <c r="D189" s="155" t="str">
        <f>IF(C188="","",IF(C188=E188,"△",IF(C188&gt;E188,"○","●")))</f>
        <v/>
      </c>
      <c r="E189" s="156"/>
      <c r="F189" s="155"/>
      <c r="G189" s="155" t="str">
        <f>IF(F188="","",IF(F188=H188,"△",IF(F188&gt;H188,"○","●")))</f>
        <v/>
      </c>
      <c r="H189" s="156"/>
      <c r="I189" s="155"/>
      <c r="J189" s="155" t="str">
        <f>IF(I188="","",IF(I188=K188,"△",IF(I188&gt;K188,"○","●")))</f>
        <v/>
      </c>
      <c r="K189" s="156"/>
      <c r="L189" s="155"/>
      <c r="M189" s="155" t="str">
        <f>IF(L188="","",IF(L188=N188,"△",IF(L188&gt;N188,"○","●")))</f>
        <v/>
      </c>
      <c r="N189" s="156"/>
      <c r="O189" s="155"/>
      <c r="P189" s="155" t="str">
        <f>IF(O188="","",IF(O188=Q188,"△",IF(O188&gt;Q188,"○","●")))</f>
        <v/>
      </c>
      <c r="Q189" s="156"/>
      <c r="R189" s="146"/>
      <c r="S189" s="157"/>
      <c r="T189" s="148"/>
      <c r="U189" s="141"/>
      <c r="V189" s="142" t="str">
        <f>IF(U188="","",IF(U188=W188,"△",IF(U188&gt;W188,"○","●")))</f>
        <v/>
      </c>
      <c r="W189" s="144"/>
      <c r="X189" s="141"/>
      <c r="Y189" s="142" t="str">
        <f>IF(X188="","",IF(X188=Z188,"△",IF(X188&gt;Z188,"○","●")))</f>
        <v/>
      </c>
      <c r="Z189" s="144"/>
      <c r="AA189" s="141"/>
      <c r="AB189" s="142" t="str">
        <f>IF(AA188="","",IF(AA188=AC188,"△",IF(AA188&gt;AC188,"○","●")))</f>
        <v/>
      </c>
      <c r="AC189" s="144"/>
      <c r="AD189" s="145"/>
      <c r="AE189" s="142" t="str">
        <f>IF(AD188="","",IF(AD188=AF188,"△",IF(AD188&gt;AF188,"○","●")))</f>
        <v/>
      </c>
      <c r="AF189" s="144"/>
      <c r="AG189" s="146"/>
      <c r="AH189" s="147" t="str">
        <f>IF(AG188="","",IF(AG188=AI188,"△",IF(AG188&gt;AI188,"○","●")))</f>
        <v/>
      </c>
      <c r="AI189" s="148"/>
      <c r="AJ189" s="146"/>
      <c r="AK189" s="147" t="str">
        <f>IF(AJ188="","",IF(AJ188=AL188,"△",IF(AJ188&gt;AL188,"○","●")))</f>
        <v/>
      </c>
      <c r="AL189" s="148"/>
      <c r="AM189" s="146"/>
      <c r="AN189" s="147" t="str">
        <f>IF(AM188="","",IF(AM188=AO188,"△",IF(AM188&gt;AO188,"○","●")))</f>
        <v/>
      </c>
      <c r="AO189" s="148"/>
      <c r="AP189" s="146"/>
      <c r="AQ189" s="147" t="str">
        <f>IF(AP188="","",IF(AP188=AR188,"△",IF(AP188&gt;AR188,"○","●")))</f>
        <v/>
      </c>
      <c r="AR189" s="148"/>
      <c r="AS189" s="146"/>
      <c r="AT189" s="147" t="str">
        <f>IF(AS188="","",IF(AS188=AU188,"△",IF(AS188&gt;AU188,"○","●")))</f>
        <v/>
      </c>
      <c r="AU189" s="148"/>
      <c r="AV189" s="830"/>
      <c r="AW189" s="832"/>
      <c r="AX189" s="834"/>
      <c r="AY189" s="834"/>
      <c r="AZ189" s="834"/>
      <c r="BA189" s="834"/>
      <c r="BB189" s="834"/>
      <c r="BC189" s="837"/>
      <c r="BD189" s="138"/>
      <c r="BE189" s="839"/>
      <c r="BF189" s="841"/>
      <c r="BG189" s="841"/>
      <c r="BI189" s="854"/>
    </row>
    <row r="190" spans="1:62" ht="15" customHeight="1">
      <c r="A190" s="90" t="s">
        <v>74</v>
      </c>
      <c r="B190" s="851" t="s">
        <v>201</v>
      </c>
      <c r="C190" s="149" t="str">
        <f>IF(W178="","",W178)</f>
        <v/>
      </c>
      <c r="D190" s="150" t="s">
        <v>67</v>
      </c>
      <c r="E190" s="151" t="str">
        <f>IF(U178="","",U178)</f>
        <v/>
      </c>
      <c r="F190" s="149" t="str">
        <f>IF(W180="","",W180)</f>
        <v/>
      </c>
      <c r="G190" s="150" t="s">
        <v>67</v>
      </c>
      <c r="H190" s="151" t="str">
        <f>IF(U180="","",U180)</f>
        <v/>
      </c>
      <c r="I190" s="149" t="str">
        <f>IF(W182="","",W182)</f>
        <v/>
      </c>
      <c r="J190" s="150" t="s">
        <v>67</v>
      </c>
      <c r="K190" s="151" t="str">
        <f>IF(U182="","",U182)</f>
        <v/>
      </c>
      <c r="L190" s="149" t="str">
        <f>IF(W184="","",W184)</f>
        <v/>
      </c>
      <c r="M190" s="150" t="s">
        <v>67</v>
      </c>
      <c r="N190" s="151" t="str">
        <f>IF(U184="","",U184)</f>
        <v/>
      </c>
      <c r="O190" s="149" t="str">
        <f>IF(W186="","",W186)</f>
        <v/>
      </c>
      <c r="P190" s="150" t="s">
        <v>67</v>
      </c>
      <c r="Q190" s="151" t="str">
        <f>IF(U186="","",U186)</f>
        <v/>
      </c>
      <c r="R190" s="149" t="str">
        <f>IF(W188="","",W188)</f>
        <v/>
      </c>
      <c r="S190" s="150" t="s">
        <v>67</v>
      </c>
      <c r="T190" s="151" t="str">
        <f>IF(U188="","",U188)</f>
        <v/>
      </c>
      <c r="U190" s="136"/>
      <c r="V190" s="152"/>
      <c r="W190" s="153"/>
      <c r="X190" s="133"/>
      <c r="Y190" s="131"/>
      <c r="Z190" s="134"/>
      <c r="AA190" s="130"/>
      <c r="AB190" s="131"/>
      <c r="AC190" s="135"/>
      <c r="AD190" s="133"/>
      <c r="AE190" s="131"/>
      <c r="AF190" s="134"/>
      <c r="AG190" s="136"/>
      <c r="AH190" s="137" t="s">
        <v>67</v>
      </c>
      <c r="AI190" s="153"/>
      <c r="AJ190" s="136"/>
      <c r="AK190" s="137" t="s">
        <v>67</v>
      </c>
      <c r="AL190" s="153"/>
      <c r="AM190" s="136"/>
      <c r="AN190" s="137" t="s">
        <v>68</v>
      </c>
      <c r="AO190" s="153"/>
      <c r="AP190" s="136"/>
      <c r="AQ190" s="137" t="s">
        <v>68</v>
      </c>
      <c r="AR190" s="153"/>
      <c r="AS190" s="136"/>
      <c r="AT190" s="137" t="s">
        <v>67</v>
      </c>
      <c r="AU190" s="153"/>
      <c r="AV190" s="829">
        <f t="shared" si="15"/>
        <v>1</v>
      </c>
      <c r="AW190" s="831">
        <f>AY190*3+BA190</f>
        <v>0</v>
      </c>
      <c r="AX190" s="833">
        <f>BB190-BC190</f>
        <v>0</v>
      </c>
      <c r="AY190" s="833">
        <f>COUNTIF($D191:$AU191,"○")</f>
        <v>0</v>
      </c>
      <c r="AZ190" s="835">
        <f>COUNTIF($D191:$AU191,"●")</f>
        <v>0</v>
      </c>
      <c r="BA190" s="833">
        <f>COUNTIF($D191:AT191,"△")</f>
        <v>0</v>
      </c>
      <c r="BB190" s="833">
        <f>SUM(C190,F190,I190,L190,O190,R190,U190,X190,AA190,AD190,AG190,AJ190,AM190,AP190,AS190)</f>
        <v>0</v>
      </c>
      <c r="BC190" s="836">
        <f>SUM(E190,H190,K190,N190,Q190,T190,W190,Z190,AC190,AF190,AI190,AL190,AO190,AR190,AU190)</f>
        <v>0</v>
      </c>
      <c r="BD190" s="138"/>
      <c r="BE190" s="838">
        <f>0.5+AX190/1000</f>
        <v>0.5</v>
      </c>
      <c r="BF190" s="840">
        <f>BB190/100000</f>
        <v>0</v>
      </c>
      <c r="BG190" s="840">
        <f>SUM(AW190,BE190,BF190)</f>
        <v>0.5</v>
      </c>
      <c r="BI190" s="853">
        <f>SUM(AY190:BA191)</f>
        <v>0</v>
      </c>
    </row>
    <row r="191" spans="1:62" ht="15" customHeight="1">
      <c r="B191" s="851"/>
      <c r="C191" s="155"/>
      <c r="D191" s="155" t="str">
        <f>IF(C190="","",IF(C190=E190,"△",IF(C190&gt;E190,"○","●")))</f>
        <v/>
      </c>
      <c r="E191" s="156"/>
      <c r="F191" s="155"/>
      <c r="G191" s="155" t="str">
        <f>IF(F190="","",IF(F190=H190,"△",IF(F190&gt;H190,"○","●")))</f>
        <v/>
      </c>
      <c r="H191" s="156"/>
      <c r="I191" s="155"/>
      <c r="J191" s="155" t="str">
        <f>IF(I190="","",IF(I190=K190,"△",IF(I190&gt;K190,"○","●")))</f>
        <v/>
      </c>
      <c r="K191" s="156"/>
      <c r="L191" s="155"/>
      <c r="M191" s="155" t="str">
        <f>IF(L190="","",IF(L190=N190,"△",IF(L190&gt;N190,"○","●")))</f>
        <v/>
      </c>
      <c r="N191" s="156"/>
      <c r="O191" s="155"/>
      <c r="P191" s="155" t="str">
        <f>IF(O190="","",IF(O190=Q190,"△",IF(O190&gt;Q190,"○","●")))</f>
        <v/>
      </c>
      <c r="Q191" s="156"/>
      <c r="R191" s="155"/>
      <c r="S191" s="155" t="str">
        <f>IF(R190="","",IF(R190=T190,"△",IF(R190&gt;T190,"○","●")))</f>
        <v/>
      </c>
      <c r="T191" s="156"/>
      <c r="U191" s="146"/>
      <c r="V191" s="157"/>
      <c r="W191" s="148"/>
      <c r="X191" s="141"/>
      <c r="Y191" s="142" t="str">
        <f>IF(X190="","",IF(X190=Z190,"△",IF(X190&gt;Z190,"○","●")))</f>
        <v/>
      </c>
      <c r="Z191" s="144"/>
      <c r="AA191" s="141"/>
      <c r="AB191" s="142" t="str">
        <f>IF(AA190="","",IF(AA190=AC190,"△",IF(AA190&gt;AC190,"○","●")))</f>
        <v/>
      </c>
      <c r="AC191" s="144"/>
      <c r="AD191" s="145"/>
      <c r="AE191" s="142" t="str">
        <f>IF(AD190="","",IF(AD190=AF190,"△",IF(AD190&gt;AF190,"○","●")))</f>
        <v/>
      </c>
      <c r="AF191" s="144"/>
      <c r="AG191" s="146"/>
      <c r="AH191" s="147" t="str">
        <f>IF(AG190="","",IF(AG190=AI190,"△",IF(AG190&gt;AI190,"○","●")))</f>
        <v/>
      </c>
      <c r="AI191" s="148"/>
      <c r="AJ191" s="146"/>
      <c r="AK191" s="147" t="str">
        <f>IF(AJ190="","",IF(AJ190=AL190,"△",IF(AJ190&gt;AL190,"○","●")))</f>
        <v/>
      </c>
      <c r="AL191" s="148"/>
      <c r="AM191" s="146"/>
      <c r="AN191" s="147" t="str">
        <f>IF(AM190="","",IF(AM190=AO190,"△",IF(AM190&gt;AO190,"○","●")))</f>
        <v/>
      </c>
      <c r="AO191" s="148"/>
      <c r="AP191" s="146"/>
      <c r="AQ191" s="147" t="str">
        <f>IF(AP190="","",IF(AP190=AR190,"△",IF(AP190&gt;AR190,"○","●")))</f>
        <v/>
      </c>
      <c r="AR191" s="148"/>
      <c r="AS191" s="146"/>
      <c r="AT191" s="147" t="str">
        <f>IF(AS190="","",IF(AS190=AU190,"△",IF(AS190&gt;AU190,"○","●")))</f>
        <v/>
      </c>
      <c r="AU191" s="148"/>
      <c r="AV191" s="830"/>
      <c r="AW191" s="832"/>
      <c r="AX191" s="834"/>
      <c r="AY191" s="834"/>
      <c r="AZ191" s="834"/>
      <c r="BA191" s="834"/>
      <c r="BB191" s="834"/>
      <c r="BC191" s="837"/>
      <c r="BE191" s="839"/>
      <c r="BF191" s="841"/>
      <c r="BG191" s="841"/>
      <c r="BI191" s="854"/>
    </row>
    <row r="192" spans="1:62" ht="15" customHeight="1">
      <c r="A192" s="90" t="s">
        <v>75</v>
      </c>
      <c r="B192" s="851" t="s">
        <v>164</v>
      </c>
      <c r="C192" s="149" t="str">
        <f>IF(Z178="","",Z178)</f>
        <v/>
      </c>
      <c r="D192" s="150" t="s">
        <v>67</v>
      </c>
      <c r="E192" s="151" t="str">
        <f>IF(X178="","",X178)</f>
        <v/>
      </c>
      <c r="F192" s="149" t="str">
        <f>IF(Z180="","",Z180)</f>
        <v/>
      </c>
      <c r="G192" s="150" t="s">
        <v>67</v>
      </c>
      <c r="H192" s="151" t="str">
        <f>IF(X180="","",X180)</f>
        <v/>
      </c>
      <c r="I192" s="149" t="str">
        <f>IF(Z182="","",Z182)</f>
        <v/>
      </c>
      <c r="J192" s="150" t="s">
        <v>67</v>
      </c>
      <c r="K192" s="151" t="str">
        <f>IF(X182="","",X182)</f>
        <v/>
      </c>
      <c r="L192" s="149" t="str">
        <f>IF(Z184="","",Z184)</f>
        <v/>
      </c>
      <c r="M192" s="150" t="s">
        <v>67</v>
      </c>
      <c r="N192" s="151" t="str">
        <f>IF(X184="","",X184)</f>
        <v/>
      </c>
      <c r="O192" s="149" t="str">
        <f>IF(Z186="","",Z186)</f>
        <v/>
      </c>
      <c r="P192" s="150" t="s">
        <v>67</v>
      </c>
      <c r="Q192" s="151" t="str">
        <f>IF(X186="","",X186)</f>
        <v/>
      </c>
      <c r="R192" s="149" t="str">
        <f>IF(Z188="","",Z188)</f>
        <v/>
      </c>
      <c r="S192" s="150" t="s">
        <v>67</v>
      </c>
      <c r="T192" s="151" t="str">
        <f>IF(X188="","",X188)</f>
        <v/>
      </c>
      <c r="U192" s="149" t="str">
        <f>IF(Z190="","",Z190)</f>
        <v/>
      </c>
      <c r="V192" s="150" t="s">
        <v>67</v>
      </c>
      <c r="W192" s="151" t="str">
        <f>IF(X190="","",X190)</f>
        <v/>
      </c>
      <c r="X192" s="136"/>
      <c r="Y192" s="152"/>
      <c r="Z192" s="153"/>
      <c r="AA192" s="130"/>
      <c r="AB192" s="131"/>
      <c r="AC192" s="135"/>
      <c r="AD192" s="133"/>
      <c r="AE192" s="131"/>
      <c r="AF192" s="134"/>
      <c r="AG192" s="136"/>
      <c r="AH192" s="137" t="s">
        <v>67</v>
      </c>
      <c r="AI192" s="153"/>
      <c r="AJ192" s="136"/>
      <c r="AK192" s="137" t="s">
        <v>67</v>
      </c>
      <c r="AL192" s="153"/>
      <c r="AM192" s="136"/>
      <c r="AN192" s="137" t="s">
        <v>68</v>
      </c>
      <c r="AO192" s="153"/>
      <c r="AP192" s="136"/>
      <c r="AQ192" s="137" t="s">
        <v>68</v>
      </c>
      <c r="AR192" s="153"/>
      <c r="AS192" s="136"/>
      <c r="AT192" s="137" t="s">
        <v>67</v>
      </c>
      <c r="AU192" s="153"/>
      <c r="AV192" s="829">
        <f t="shared" si="15"/>
        <v>1</v>
      </c>
      <c r="AW192" s="831">
        <f>AY192*3+BA192</f>
        <v>0</v>
      </c>
      <c r="AX192" s="833">
        <f>BB192-BC192</f>
        <v>0</v>
      </c>
      <c r="AY192" s="833">
        <f>COUNTIF($D193:$AU193,"○")</f>
        <v>0</v>
      </c>
      <c r="AZ192" s="835">
        <f>COUNTIF($D193:$AU193,"●")</f>
        <v>0</v>
      </c>
      <c r="BA192" s="833">
        <f>COUNTIF($D193:AT193,"△")</f>
        <v>0</v>
      </c>
      <c r="BB192" s="833">
        <f>SUM(C192,F192,I192,L192,O192,R192,U192,X192,AA192,AD192,AG192,AJ192,AM192,AP192,AS192)</f>
        <v>0</v>
      </c>
      <c r="BC192" s="836">
        <f>SUM(E192,H192,K192,N192,Q192,T192,W192,Z192,AC192,AF192,AI192,AL192,AO192,AR192,AU192)</f>
        <v>0</v>
      </c>
      <c r="BE192" s="838">
        <f>0.5+AX192/1000</f>
        <v>0.5</v>
      </c>
      <c r="BF192" s="840">
        <f>BB192/100000</f>
        <v>0</v>
      </c>
      <c r="BG192" s="840">
        <f>SUM(AW192,BE192,BF192)</f>
        <v>0.5</v>
      </c>
      <c r="BI192" s="853">
        <f>SUM(AY192:BA193)</f>
        <v>0</v>
      </c>
    </row>
    <row r="193" spans="1:62" ht="15" customHeight="1">
      <c r="B193" s="851"/>
      <c r="C193" s="155"/>
      <c r="D193" s="155" t="str">
        <f>IF(C192="","",IF(C192=E192,"△",IF(C192&gt;E192,"○","●")))</f>
        <v/>
      </c>
      <c r="E193" s="156"/>
      <c r="F193" s="155"/>
      <c r="G193" s="155" t="str">
        <f>IF(F192="","",IF(F192=H192,"△",IF(F192&gt;H192,"○","●")))</f>
        <v/>
      </c>
      <c r="H193" s="156"/>
      <c r="I193" s="155"/>
      <c r="J193" s="155" t="str">
        <f>IF(I192="","",IF(I192=K192,"△",IF(I192&gt;K192,"○","●")))</f>
        <v/>
      </c>
      <c r="K193" s="156"/>
      <c r="L193" s="155"/>
      <c r="M193" s="155" t="str">
        <f>IF(L192="","",IF(L192=N192,"△",IF(L192&gt;N192,"○","●")))</f>
        <v/>
      </c>
      <c r="N193" s="156"/>
      <c r="O193" s="155"/>
      <c r="P193" s="155" t="str">
        <f>IF(O192="","",IF(O192=Q192,"△",IF(O192&gt;Q192,"○","●")))</f>
        <v/>
      </c>
      <c r="Q193" s="156"/>
      <c r="R193" s="155"/>
      <c r="S193" s="155" t="str">
        <f>IF(R192="","",IF(R192=T192,"△",IF(R192&gt;T192,"○","●")))</f>
        <v/>
      </c>
      <c r="T193" s="156"/>
      <c r="U193" s="155"/>
      <c r="V193" s="155" t="str">
        <f>IF(U192="","",IF(U192=W192,"△",IF(U192&gt;W192,"○","●")))</f>
        <v/>
      </c>
      <c r="W193" s="156"/>
      <c r="X193" s="146"/>
      <c r="Y193" s="157"/>
      <c r="Z193" s="148"/>
      <c r="AA193" s="141"/>
      <c r="AB193" s="142" t="str">
        <f>IF(AA192="","",IF(AA192=AC192,"△",IF(AA192&gt;AC192,"○","●")))</f>
        <v/>
      </c>
      <c r="AC193" s="144"/>
      <c r="AD193" s="145"/>
      <c r="AE193" s="142" t="str">
        <f>IF(AD192="","",IF(AD192=AF192,"△",IF(AD192&gt;AF192,"○","●")))</f>
        <v/>
      </c>
      <c r="AF193" s="144"/>
      <c r="AG193" s="146"/>
      <c r="AH193" s="147" t="str">
        <f>IF(AG192="","",IF(AG192=AI192,"△",IF(AG192&gt;AI192,"○","●")))</f>
        <v/>
      </c>
      <c r="AI193" s="148"/>
      <c r="AJ193" s="146"/>
      <c r="AK193" s="147" t="str">
        <f>IF(AJ192="","",IF(AJ192=AL192,"△",IF(AJ192&gt;AL192,"○","●")))</f>
        <v/>
      </c>
      <c r="AL193" s="148"/>
      <c r="AM193" s="146"/>
      <c r="AN193" s="147" t="str">
        <f>IF(AM192="","",IF(AM192=AO192,"△",IF(AM192&gt;AO192,"○","●")))</f>
        <v/>
      </c>
      <c r="AO193" s="148"/>
      <c r="AP193" s="146"/>
      <c r="AQ193" s="147" t="str">
        <f>IF(AP192="","",IF(AP192=AR192,"△",IF(AP192&gt;AR192,"○","●")))</f>
        <v/>
      </c>
      <c r="AR193" s="148"/>
      <c r="AS193" s="146"/>
      <c r="AT193" s="147" t="str">
        <f>IF(AS192="","",IF(AS192=AU192,"△",IF(AS192&gt;AU192,"○","●")))</f>
        <v/>
      </c>
      <c r="AU193" s="148"/>
      <c r="AV193" s="830"/>
      <c r="AW193" s="832"/>
      <c r="AX193" s="834"/>
      <c r="AY193" s="834"/>
      <c r="AZ193" s="834"/>
      <c r="BA193" s="834"/>
      <c r="BB193" s="834"/>
      <c r="BC193" s="837"/>
      <c r="BE193" s="839"/>
      <c r="BF193" s="841"/>
      <c r="BG193" s="841"/>
      <c r="BI193" s="854"/>
    </row>
    <row r="194" spans="1:62" ht="15" customHeight="1">
      <c r="A194" s="90" t="s">
        <v>76</v>
      </c>
      <c r="B194" s="851" t="s">
        <v>307</v>
      </c>
      <c r="C194" s="149" t="str">
        <f>IF(AC178="","",AC178)</f>
        <v/>
      </c>
      <c r="D194" s="150" t="s">
        <v>67</v>
      </c>
      <c r="E194" s="151" t="str">
        <f>IF(AA178="","",AA178)</f>
        <v/>
      </c>
      <c r="F194" s="149" t="str">
        <f>IF(AC180="","",AC180)</f>
        <v/>
      </c>
      <c r="G194" s="150" t="s">
        <v>67</v>
      </c>
      <c r="H194" s="151" t="str">
        <f>IF(AA180="","",AA180)</f>
        <v/>
      </c>
      <c r="I194" s="149" t="str">
        <f>IF(AC182="","",AC182)</f>
        <v/>
      </c>
      <c r="J194" s="150" t="s">
        <v>67</v>
      </c>
      <c r="K194" s="151" t="str">
        <f>IF(AA182="","",AA182)</f>
        <v/>
      </c>
      <c r="L194" s="149" t="str">
        <f>IF(AC184="","",AC184)</f>
        <v/>
      </c>
      <c r="M194" s="150" t="s">
        <v>67</v>
      </c>
      <c r="N194" s="151" t="str">
        <f>IF(AA184="","",AA184)</f>
        <v/>
      </c>
      <c r="O194" s="149" t="str">
        <f>IF(AC186="","",AC186)</f>
        <v/>
      </c>
      <c r="P194" s="150" t="s">
        <v>67</v>
      </c>
      <c r="Q194" s="151" t="str">
        <f>IF(AA186="","",AA186)</f>
        <v/>
      </c>
      <c r="R194" s="149" t="str">
        <f>IF(AC188="","",AC188)</f>
        <v/>
      </c>
      <c r="S194" s="150" t="s">
        <v>67</v>
      </c>
      <c r="T194" s="151" t="str">
        <f>IF(AA188="","",AA188)</f>
        <v/>
      </c>
      <c r="U194" s="149" t="str">
        <f>IF(AC190="","",AC190)</f>
        <v/>
      </c>
      <c r="V194" s="150" t="s">
        <v>67</v>
      </c>
      <c r="W194" s="151" t="str">
        <f>IF(AA190="","",AA190)</f>
        <v/>
      </c>
      <c r="X194" s="149" t="str">
        <f>IF(AC192="","",AC192)</f>
        <v/>
      </c>
      <c r="Y194" s="150" t="s">
        <v>67</v>
      </c>
      <c r="Z194" s="151" t="str">
        <f>IF(AA192="","",AA192)</f>
        <v/>
      </c>
      <c r="AA194" s="136"/>
      <c r="AB194" s="152"/>
      <c r="AC194" s="153"/>
      <c r="AD194" s="133"/>
      <c r="AE194" s="131"/>
      <c r="AF194" s="134"/>
      <c r="AG194" s="136"/>
      <c r="AH194" s="137" t="s">
        <v>67</v>
      </c>
      <c r="AI194" s="153"/>
      <c r="AJ194" s="136"/>
      <c r="AK194" s="137" t="s">
        <v>67</v>
      </c>
      <c r="AL194" s="153"/>
      <c r="AM194" s="136"/>
      <c r="AN194" s="137" t="s">
        <v>68</v>
      </c>
      <c r="AO194" s="153"/>
      <c r="AP194" s="136"/>
      <c r="AQ194" s="137" t="s">
        <v>68</v>
      </c>
      <c r="AR194" s="153"/>
      <c r="AS194" s="136"/>
      <c r="AT194" s="137" t="s">
        <v>67</v>
      </c>
      <c r="AU194" s="153"/>
      <c r="AV194" s="829">
        <f t="shared" si="15"/>
        <v>1</v>
      </c>
      <c r="AW194" s="831">
        <f>AY194*3+BA194</f>
        <v>0</v>
      </c>
      <c r="AX194" s="833">
        <f>BB194-BC194</f>
        <v>0</v>
      </c>
      <c r="AY194" s="835">
        <f>COUNTIF($D195:$AU195,"○")</f>
        <v>0</v>
      </c>
      <c r="AZ194" s="835">
        <f>COUNTIF($D195:$AU195,"●")</f>
        <v>0</v>
      </c>
      <c r="BA194" s="833">
        <f>COUNTIF($D195:AT195,"△")</f>
        <v>0</v>
      </c>
      <c r="BB194" s="833">
        <f>SUM(C194,F194,I194,L194,O194,R194,U194,X194,AA194,AD194,AG194,AJ194,AM194,AP194,AS194)</f>
        <v>0</v>
      </c>
      <c r="BC194" s="836">
        <f>SUM(E194,H194,K194,N194,Q194,T194,W194,Z194,AC194,AF194,AI194,AL194,AO194,AR194,AU194)</f>
        <v>0</v>
      </c>
      <c r="BE194" s="838">
        <f>0.5+AX194/1000</f>
        <v>0.5</v>
      </c>
      <c r="BF194" s="840">
        <f>BB194/100000</f>
        <v>0</v>
      </c>
      <c r="BG194" s="840">
        <f>SUM(AW194,BE194,BF194)</f>
        <v>0.5</v>
      </c>
      <c r="BI194" s="853">
        <f>SUM(AY194:BA195)</f>
        <v>0</v>
      </c>
    </row>
    <row r="195" spans="1:62" ht="15" customHeight="1">
      <c r="B195" s="851"/>
      <c r="C195" s="155"/>
      <c r="D195" s="155" t="str">
        <f>IF(C194="","",IF(C194=E194,"△",IF(C194&gt;E194,"○","●")))</f>
        <v/>
      </c>
      <c r="E195" s="156"/>
      <c r="F195" s="155"/>
      <c r="G195" s="155" t="str">
        <f>IF(F194="","",IF(F194=H194,"△",IF(F194&gt;H194,"○","●")))</f>
        <v/>
      </c>
      <c r="H195" s="156"/>
      <c r="I195" s="155"/>
      <c r="J195" s="155" t="str">
        <f>IF(I194="","",IF(I194=K194,"△",IF(I194&gt;K194,"○","●")))</f>
        <v/>
      </c>
      <c r="K195" s="156"/>
      <c r="L195" s="155"/>
      <c r="M195" s="155" t="str">
        <f>IF(L194="","",IF(L194=N194,"△",IF(L194&gt;N194,"○","●")))</f>
        <v/>
      </c>
      <c r="N195" s="156"/>
      <c r="O195" s="155"/>
      <c r="P195" s="155" t="str">
        <f>IF(O194="","",IF(O194=Q194,"△",IF(O194&gt;Q194,"○","●")))</f>
        <v/>
      </c>
      <c r="Q195" s="156"/>
      <c r="R195" s="155"/>
      <c r="S195" s="155" t="str">
        <f>IF(R194="","",IF(R194=T194,"△",IF(R194&gt;T194,"○","●")))</f>
        <v/>
      </c>
      <c r="T195" s="156"/>
      <c r="U195" s="155"/>
      <c r="V195" s="155" t="str">
        <f>IF(U194="","",IF(U194=W194,"△",IF(U194&gt;W194,"○","●")))</f>
        <v/>
      </c>
      <c r="W195" s="156"/>
      <c r="X195" s="155"/>
      <c r="Y195" s="155" t="str">
        <f>IF(X194="","",IF(X194=Z194,"△",IF(X194&gt;Z194,"○","●")))</f>
        <v/>
      </c>
      <c r="Z195" s="156"/>
      <c r="AA195" s="146"/>
      <c r="AB195" s="157"/>
      <c r="AC195" s="148"/>
      <c r="AD195" s="141"/>
      <c r="AE195" s="142" t="str">
        <f>IF(AD194="","",IF(AD194=AF194,"△",IF(AD194&gt;AF194,"○","●")))</f>
        <v/>
      </c>
      <c r="AF195" s="144"/>
      <c r="AG195" s="146"/>
      <c r="AH195" s="147" t="str">
        <f>IF(AG194="","",IF(AG194=AI194,"△",IF(AG194&gt;AI194,"○","●")))</f>
        <v/>
      </c>
      <c r="AI195" s="148"/>
      <c r="AJ195" s="146"/>
      <c r="AK195" s="147" t="str">
        <f>IF(AJ194="","",IF(AJ194=AL194,"△",IF(AJ194&gt;AL194,"○","●")))</f>
        <v/>
      </c>
      <c r="AL195" s="148"/>
      <c r="AM195" s="146"/>
      <c r="AN195" s="147" t="str">
        <f>IF(AM194="","",IF(AM194=AO194,"△",IF(AM194&gt;AO194,"○","●")))</f>
        <v/>
      </c>
      <c r="AO195" s="148"/>
      <c r="AP195" s="146"/>
      <c r="AQ195" s="147" t="str">
        <f>IF(AP194="","",IF(AP194=AR194,"△",IF(AP194&gt;AR194,"○","●")))</f>
        <v/>
      </c>
      <c r="AR195" s="148"/>
      <c r="AS195" s="146"/>
      <c r="AT195" s="147" t="str">
        <f>IF(AS194="","",IF(AS194=AU194,"△",IF(AS194&gt;AU194,"○","●")))</f>
        <v/>
      </c>
      <c r="AU195" s="148"/>
      <c r="AV195" s="830"/>
      <c r="AW195" s="832"/>
      <c r="AX195" s="834"/>
      <c r="AY195" s="834"/>
      <c r="AZ195" s="834"/>
      <c r="BA195" s="834"/>
      <c r="BB195" s="834"/>
      <c r="BC195" s="837"/>
      <c r="BE195" s="839"/>
      <c r="BF195" s="841"/>
      <c r="BG195" s="841"/>
      <c r="BI195" s="854"/>
    </row>
    <row r="196" spans="1:62" ht="15" customHeight="1">
      <c r="A196" s="90" t="s">
        <v>77</v>
      </c>
      <c r="B196" s="851" t="s">
        <v>466</v>
      </c>
      <c r="C196" s="163" t="str">
        <f>IF(AF178="","",AF178)</f>
        <v/>
      </c>
      <c r="D196" s="164" t="s">
        <v>67</v>
      </c>
      <c r="E196" s="165" t="str">
        <f>IF(AD178="","",AD178)</f>
        <v/>
      </c>
      <c r="F196" s="163" t="str">
        <f>IF(AF180="","",AF180)</f>
        <v/>
      </c>
      <c r="G196" s="164" t="s">
        <v>67</v>
      </c>
      <c r="H196" s="165" t="str">
        <f>IF(AD180="","",AD180)</f>
        <v/>
      </c>
      <c r="I196" s="163" t="str">
        <f>IF(AF182="","",AF182)</f>
        <v/>
      </c>
      <c r="J196" s="164" t="s">
        <v>67</v>
      </c>
      <c r="K196" s="165" t="str">
        <f>IF(AD182="","",AD182)</f>
        <v/>
      </c>
      <c r="L196" s="163" t="str">
        <f>IF(AF184="","",AF184)</f>
        <v/>
      </c>
      <c r="M196" s="164" t="s">
        <v>67</v>
      </c>
      <c r="N196" s="165" t="str">
        <f>IF(AD184="","",AD184)</f>
        <v/>
      </c>
      <c r="O196" s="163" t="str">
        <f>IF(AF186="","",AF186)</f>
        <v/>
      </c>
      <c r="P196" s="164" t="s">
        <v>67</v>
      </c>
      <c r="Q196" s="165" t="str">
        <f>IF(AD186="","",AD186)</f>
        <v/>
      </c>
      <c r="R196" s="163" t="str">
        <f>IF(AF188="","",AF188)</f>
        <v/>
      </c>
      <c r="S196" s="164" t="s">
        <v>67</v>
      </c>
      <c r="T196" s="165" t="str">
        <f>IF(AD188="","",AD188)</f>
        <v/>
      </c>
      <c r="U196" s="163" t="str">
        <f>IF(AF190="","",AF190)</f>
        <v/>
      </c>
      <c r="V196" s="164" t="s">
        <v>67</v>
      </c>
      <c r="W196" s="165" t="str">
        <f>IF(AD190="","",AD190)</f>
        <v/>
      </c>
      <c r="X196" s="163" t="str">
        <f>IF(AF192="","",AF192)</f>
        <v/>
      </c>
      <c r="Y196" s="164" t="s">
        <v>67</v>
      </c>
      <c r="Z196" s="165" t="str">
        <f>IF(AD192="","",AD192)</f>
        <v/>
      </c>
      <c r="AA196" s="163" t="str">
        <f>IF(AF194="","",AF194)</f>
        <v/>
      </c>
      <c r="AB196" s="164" t="s">
        <v>67</v>
      </c>
      <c r="AC196" s="165" t="str">
        <f>IF(AD194="","",AD194)</f>
        <v/>
      </c>
      <c r="AD196" s="136"/>
      <c r="AE196" s="152"/>
      <c r="AF196" s="153"/>
      <c r="AG196" s="136"/>
      <c r="AH196" s="191" t="s">
        <v>67</v>
      </c>
      <c r="AI196" s="153"/>
      <c r="AJ196" s="136"/>
      <c r="AK196" s="191" t="s">
        <v>67</v>
      </c>
      <c r="AL196" s="153"/>
      <c r="AM196" s="136"/>
      <c r="AN196" s="191" t="s">
        <v>68</v>
      </c>
      <c r="AO196" s="153"/>
      <c r="AP196" s="136"/>
      <c r="AQ196" s="191" t="s">
        <v>68</v>
      </c>
      <c r="AR196" s="153"/>
      <c r="AS196" s="136"/>
      <c r="AT196" s="191" t="s">
        <v>67</v>
      </c>
      <c r="AU196" s="153"/>
      <c r="AV196" s="829">
        <f t="shared" si="15"/>
        <v>1</v>
      </c>
      <c r="AW196" s="831">
        <f>AY196*3+BA196</f>
        <v>0</v>
      </c>
      <c r="AX196" s="833">
        <f>BB196-BC196</f>
        <v>0</v>
      </c>
      <c r="AY196" s="833">
        <f>COUNTIF($D197:$AU197,"○")</f>
        <v>0</v>
      </c>
      <c r="AZ196" s="833">
        <f>COUNTIF($D197:$AU197,"●")</f>
        <v>0</v>
      </c>
      <c r="BA196" s="833">
        <f>COUNTIF($D197:AT197,"△")</f>
        <v>0</v>
      </c>
      <c r="BB196" s="833">
        <f>SUM(C196,F196,I196,L196,O196,R196,U196,X196,AA196,AD196,AG196,AJ196,AM196,AP196,AS196)</f>
        <v>0</v>
      </c>
      <c r="BC196" s="836">
        <f>SUM(E196,H196,K196,N196,Q196,T196,W196,Z196,AC196,AF196,AI196,AL196,AO196,AR196,AU196)</f>
        <v>0</v>
      </c>
      <c r="BE196" s="838">
        <f>0.5+AX196/1000</f>
        <v>0.5</v>
      </c>
      <c r="BF196" s="840">
        <f>BB196/100000</f>
        <v>0</v>
      </c>
      <c r="BG196" s="840">
        <f>SUM(AW196,BE196,BF196)</f>
        <v>0.5</v>
      </c>
      <c r="BI196" s="853">
        <f>SUM(AY196:BA197)</f>
        <v>0</v>
      </c>
    </row>
    <row r="197" spans="1:62" ht="15" customHeight="1" thickBot="1">
      <c r="B197" s="852"/>
      <c r="C197" s="172"/>
      <c r="D197" s="172" t="str">
        <f>IF(C196="","",IF(C196=E196,"△",IF(C196&gt;E196,"○","●")))</f>
        <v/>
      </c>
      <c r="E197" s="173"/>
      <c r="F197" s="172"/>
      <c r="G197" s="172" t="str">
        <f>IF(F196="","",IF(F196=H196,"△",IF(F196&gt;H196,"○","●")))</f>
        <v/>
      </c>
      <c r="H197" s="173"/>
      <c r="I197" s="172"/>
      <c r="J197" s="172" t="str">
        <f>IF(I196="","",IF(I196=K196,"△",IF(I196&gt;K196,"○","●")))</f>
        <v/>
      </c>
      <c r="K197" s="173"/>
      <c r="L197" s="172"/>
      <c r="M197" s="172" t="str">
        <f>IF(L196="","",IF(L196=N196,"△",IF(L196&gt;N196,"○","●")))</f>
        <v/>
      </c>
      <c r="N197" s="173"/>
      <c r="O197" s="172"/>
      <c r="P197" s="172" t="str">
        <f>IF(O196="","",IF(O196=Q196,"△",IF(O196&gt;Q196,"○","●")))</f>
        <v/>
      </c>
      <c r="Q197" s="173"/>
      <c r="R197" s="172"/>
      <c r="S197" s="172" t="str">
        <f>IF(R196="","",IF(R196=T196,"△",IF(R196&gt;T196,"○","●")))</f>
        <v/>
      </c>
      <c r="T197" s="173"/>
      <c r="U197" s="172"/>
      <c r="V197" s="172" t="str">
        <f>IF(U196="","",IF(U196=W196,"△",IF(U196&gt;W196,"○","●")))</f>
        <v/>
      </c>
      <c r="W197" s="173"/>
      <c r="X197" s="172"/>
      <c r="Y197" s="172" t="str">
        <f>IF(X196="","",IF(X196=Z196,"△",IF(X196&gt;Z196,"○","●")))</f>
        <v/>
      </c>
      <c r="Z197" s="173"/>
      <c r="AA197" s="172"/>
      <c r="AB197" s="172" t="str">
        <f>IF(AA196="","",IF(AA196=AC196,"△",IF(AA196&gt;AC196,"○","●")))</f>
        <v/>
      </c>
      <c r="AC197" s="173"/>
      <c r="AD197" s="177"/>
      <c r="AE197" s="203"/>
      <c r="AF197" s="179"/>
      <c r="AG197" s="177"/>
      <c r="AH197" s="178" t="str">
        <f>IF(AG196="","",IF(AG196=AI196,"△",IF(AG196&gt;AI196,"○","●")))</f>
        <v/>
      </c>
      <c r="AI197" s="179"/>
      <c r="AJ197" s="177"/>
      <c r="AK197" s="178" t="str">
        <f>IF(AJ196="","",IF(AJ196=AL196,"△",IF(AJ196&gt;AL196,"○","●")))</f>
        <v/>
      </c>
      <c r="AL197" s="179"/>
      <c r="AM197" s="177"/>
      <c r="AN197" s="178" t="str">
        <f>IF(AM196="","",IF(AM196=AO196,"△",IF(AM196&gt;AO196,"○","●")))</f>
        <v/>
      </c>
      <c r="AO197" s="179"/>
      <c r="AP197" s="177"/>
      <c r="AQ197" s="178" t="str">
        <f>IF(AP196="","",IF(AP196=AR196,"△",IF(AP196&gt;AR196,"○","●")))</f>
        <v/>
      </c>
      <c r="AR197" s="179"/>
      <c r="AS197" s="177"/>
      <c r="AT197" s="178" t="str">
        <f>IF(AS196="","",IF(AS196=AU196,"△",IF(AS196&gt;AU196,"○","●")))</f>
        <v/>
      </c>
      <c r="AU197" s="179"/>
      <c r="AV197" s="889"/>
      <c r="AW197" s="844"/>
      <c r="AX197" s="845"/>
      <c r="AY197" s="845"/>
      <c r="AZ197" s="845"/>
      <c r="BA197" s="845"/>
      <c r="BB197" s="845"/>
      <c r="BC197" s="846"/>
      <c r="BE197" s="839"/>
      <c r="BF197" s="841"/>
      <c r="BG197" s="841"/>
      <c r="BI197" s="854"/>
    </row>
    <row r="198" spans="1:62" ht="15" customHeight="1" thickTop="1">
      <c r="AL198" s="205"/>
      <c r="AM198" s="205"/>
      <c r="AN198" s="205"/>
      <c r="AO198" s="205"/>
      <c r="AP198" s="205"/>
      <c r="AQ198" s="205"/>
      <c r="AR198" s="205"/>
      <c r="AS198" s="205"/>
      <c r="AT198" s="205"/>
      <c r="AU198" s="205"/>
      <c r="AV198" s="206"/>
      <c r="AW198" s="206"/>
      <c r="AX198" s="184">
        <f>SUM(AX178:AX197)</f>
        <v>0</v>
      </c>
      <c r="AY198" s="184">
        <f>SUM(AY178:AY197)</f>
        <v>0</v>
      </c>
      <c r="AZ198" s="184">
        <f>SUM(AZ178:AZ197)</f>
        <v>0</v>
      </c>
      <c r="BA198" s="184">
        <f>SUM(BA178:BA197)</f>
        <v>0</v>
      </c>
      <c r="BB198" s="184">
        <f>SUM(AY198:BA198)/2</f>
        <v>0</v>
      </c>
    </row>
    <row r="199" spans="1:62" ht="15" customHeight="1" thickBot="1">
      <c r="A199" s="103"/>
      <c r="B199" s="104" t="s">
        <v>219</v>
      </c>
      <c r="C199" s="105"/>
      <c r="D199" s="105"/>
      <c r="E199" s="105"/>
      <c r="F199" s="105"/>
      <c r="G199" s="106"/>
      <c r="H199" s="105"/>
      <c r="I199" s="106"/>
      <c r="J199" s="105"/>
      <c r="K199" s="105"/>
      <c r="L199" s="105"/>
      <c r="M199" s="105"/>
      <c r="N199" s="105"/>
      <c r="O199" s="105"/>
      <c r="P199" s="105"/>
      <c r="Q199" s="106"/>
      <c r="R199" s="105"/>
      <c r="S199" s="105"/>
      <c r="T199" s="105"/>
      <c r="U199" s="107"/>
      <c r="V199" s="860">
        <f>(BE199-1)*BE199</f>
        <v>56</v>
      </c>
      <c r="W199" s="860"/>
      <c r="X199" s="108" t="s">
        <v>54</v>
      </c>
      <c r="Y199" s="105"/>
      <c r="Z199" s="105"/>
      <c r="AA199" s="105"/>
      <c r="AB199" s="105"/>
      <c r="AC199" s="106"/>
      <c r="AD199" s="109"/>
      <c r="AE199" s="110"/>
      <c r="AF199" s="111"/>
      <c r="AG199" s="111"/>
      <c r="AH199" s="111"/>
      <c r="AI199" s="113"/>
      <c r="AJ199" s="111"/>
      <c r="AK199" s="111"/>
      <c r="AL199" s="113"/>
      <c r="AM199" s="111"/>
      <c r="AN199" s="111"/>
      <c r="AO199" s="113"/>
      <c r="AV199" s="114"/>
      <c r="AZ199" s="90"/>
      <c r="BA199" s="90"/>
      <c r="BE199" s="115">
        <v>8</v>
      </c>
      <c r="BF199" s="116" t="s">
        <v>55</v>
      </c>
      <c r="BI199" s="117"/>
    </row>
    <row r="200" spans="1:62" ht="15" customHeight="1" thickTop="1">
      <c r="B200" s="118"/>
      <c r="C200" s="861" t="str">
        <f>IF(B201="","",B201)</f>
        <v>コスモス60</v>
      </c>
      <c r="D200" s="862"/>
      <c r="E200" s="863"/>
      <c r="F200" s="861" t="str">
        <f>IF(B205="","",B205)</f>
        <v>大木戸60</v>
      </c>
      <c r="G200" s="862"/>
      <c r="H200" s="863"/>
      <c r="I200" s="861" t="str">
        <f>IF(B209="","",B209)</f>
        <v>船橋60</v>
      </c>
      <c r="J200" s="862"/>
      <c r="K200" s="863"/>
      <c r="L200" s="861" t="str">
        <f>IF(B213="","",B213)</f>
        <v>佐倉シ60</v>
      </c>
      <c r="M200" s="862"/>
      <c r="N200" s="863"/>
      <c r="O200" s="861" t="str">
        <f>IF(B217="","",B217)</f>
        <v>浦安シ60</v>
      </c>
      <c r="P200" s="862"/>
      <c r="Q200" s="863"/>
      <c r="R200" s="861" t="str">
        <f>IF(B221="","",B221)</f>
        <v>65習台シ</v>
      </c>
      <c r="S200" s="862"/>
      <c r="T200" s="863"/>
      <c r="U200" s="867" t="str">
        <f>IF(B225="","",B225)</f>
        <v>習志野60</v>
      </c>
      <c r="V200" s="868"/>
      <c r="W200" s="869"/>
      <c r="X200" s="861" t="str">
        <f>IF(B229="","",B229)</f>
        <v>ねんりん</v>
      </c>
      <c r="Y200" s="862"/>
      <c r="Z200" s="863"/>
      <c r="AA200" s="861">
        <f>IF(B233="","",B233)</f>
        <v>0</v>
      </c>
      <c r="AB200" s="862"/>
      <c r="AC200" s="863"/>
      <c r="AD200" s="861">
        <f>IF(B235="","",B235)</f>
        <v>0</v>
      </c>
      <c r="AE200" s="862"/>
      <c r="AF200" s="863"/>
      <c r="AG200" s="870"/>
      <c r="AH200" s="871"/>
      <c r="AI200" s="872"/>
      <c r="AJ200" s="870"/>
      <c r="AK200" s="871"/>
      <c r="AL200" s="872"/>
      <c r="AM200" s="864"/>
      <c r="AN200" s="865"/>
      <c r="AO200" s="866"/>
      <c r="AP200" s="864"/>
      <c r="AQ200" s="865"/>
      <c r="AR200" s="866"/>
      <c r="AS200" s="864"/>
      <c r="AT200" s="865"/>
      <c r="AU200" s="866"/>
      <c r="AV200" s="119" t="s">
        <v>56</v>
      </c>
      <c r="AW200" s="197" t="s">
        <v>57</v>
      </c>
      <c r="AX200" s="198" t="s">
        <v>58</v>
      </c>
      <c r="AY200" s="199" t="s">
        <v>59</v>
      </c>
      <c r="AZ200" s="199" t="s">
        <v>60</v>
      </c>
      <c r="BA200" s="199" t="s">
        <v>61</v>
      </c>
      <c r="BB200" s="199" t="s">
        <v>62</v>
      </c>
      <c r="BC200" s="200" t="s">
        <v>63</v>
      </c>
      <c r="BE200" s="124" t="s">
        <v>64</v>
      </c>
      <c r="BF200" s="125" t="s">
        <v>62</v>
      </c>
      <c r="BG200" s="125" t="s">
        <v>65</v>
      </c>
    </row>
    <row r="201" spans="1:62" ht="15" customHeight="1">
      <c r="A201" s="90" t="s">
        <v>66</v>
      </c>
      <c r="B201" s="873" t="s">
        <v>169</v>
      </c>
      <c r="C201" s="136"/>
      <c r="D201" s="152"/>
      <c r="E201" s="153"/>
      <c r="F201" s="130"/>
      <c r="G201" s="131"/>
      <c r="H201" s="132"/>
      <c r="I201" s="133"/>
      <c r="J201" s="131"/>
      <c r="K201" s="134"/>
      <c r="L201" s="133"/>
      <c r="M201" s="131"/>
      <c r="N201" s="134"/>
      <c r="O201" s="133"/>
      <c r="P201" s="131"/>
      <c r="Q201" s="134"/>
      <c r="R201" s="130"/>
      <c r="S201" s="131"/>
      <c r="T201" s="132"/>
      <c r="U201" s="133"/>
      <c r="V201" s="131"/>
      <c r="W201" s="134"/>
      <c r="X201" s="133"/>
      <c r="Y201" s="131"/>
      <c r="Z201" s="134"/>
      <c r="AA201" s="130"/>
      <c r="AB201" s="131"/>
      <c r="AC201" s="135"/>
      <c r="AD201" s="133"/>
      <c r="AE201" s="131"/>
      <c r="AF201" s="134"/>
      <c r="AG201" s="136"/>
      <c r="AH201" s="137" t="s">
        <v>67</v>
      </c>
      <c r="AI201" s="153"/>
      <c r="AJ201" s="136"/>
      <c r="AK201" s="137" t="s">
        <v>67</v>
      </c>
      <c r="AL201" s="153"/>
      <c r="AM201" s="136"/>
      <c r="AN201" s="137" t="s">
        <v>68</v>
      </c>
      <c r="AO201" s="153"/>
      <c r="AP201" s="136"/>
      <c r="AQ201" s="137" t="s">
        <v>68</v>
      </c>
      <c r="AR201" s="153"/>
      <c r="AS201" s="136"/>
      <c r="AT201" s="137" t="s">
        <v>67</v>
      </c>
      <c r="AU201" s="153"/>
      <c r="AV201" s="829">
        <f>RANK(BG201,BG$201:BG$230)</f>
        <v>1</v>
      </c>
      <c r="AW201" s="831">
        <f>AY201*3+BA201</f>
        <v>0</v>
      </c>
      <c r="AX201" s="833">
        <f>BB201-BC201</f>
        <v>0</v>
      </c>
      <c r="AY201" s="833">
        <f>COUNTIF($D202:$AU202,"○")</f>
        <v>0</v>
      </c>
      <c r="AZ201" s="833">
        <f>COUNTIF($D202:$AU202,"●")</f>
        <v>0</v>
      </c>
      <c r="BA201" s="833">
        <f>COUNTIF($D202:AT202,"△")</f>
        <v>0</v>
      </c>
      <c r="BB201" s="833">
        <f>SUM(C201,F201,I201,L201,O201,R201,U201,X201,AA201,AD201,AG201,AJ201,AM201,AP201,AS201)</f>
        <v>0</v>
      </c>
      <c r="BC201" s="836">
        <f>SUM(E201,H201,K201,N201,Q201,T201,W201,Z201,AC201,AF201,AI201,AL201,AO201,AR201,AU201)</f>
        <v>0</v>
      </c>
      <c r="BD201" s="138"/>
      <c r="BE201" s="838">
        <f>0.5+AX201/1000</f>
        <v>0.5</v>
      </c>
      <c r="BF201" s="840">
        <f>BB201/100000</f>
        <v>0</v>
      </c>
      <c r="BG201" s="840">
        <f>SUM(AW201,BE201,BF201,AW203,BE203,BF203)</f>
        <v>1</v>
      </c>
      <c r="BI201" s="853">
        <f>SUM(AY201:BA202)</f>
        <v>0</v>
      </c>
      <c r="BJ201" s="192"/>
    </row>
    <row r="202" spans="1:62" ht="15" customHeight="1">
      <c r="B202" s="892"/>
      <c r="C202" s="146"/>
      <c r="D202" s="157"/>
      <c r="E202" s="148"/>
      <c r="F202" s="141"/>
      <c r="G202" s="142" t="str">
        <f>IF(F201="","",IF(F201=H201,"△",IF(F201&gt;H201,"○","●")))</f>
        <v/>
      </c>
      <c r="H202" s="143"/>
      <c r="I202" s="141"/>
      <c r="J202" s="142" t="str">
        <f>IF(I201="","",IF(I201=K201,"△",IF(I201&gt;K201,"○","●")))</f>
        <v/>
      </c>
      <c r="K202" s="144"/>
      <c r="L202" s="141"/>
      <c r="M202" s="142" t="str">
        <f>IF(L201="","",IF(L201=N201,"△",IF(L201&gt;N201,"○","●")))</f>
        <v/>
      </c>
      <c r="N202" s="144"/>
      <c r="O202" s="141"/>
      <c r="P202" s="142" t="str">
        <f>IF(O201="","",IF(O201=Q201,"△",IF(O201&gt;Q201,"○","●")))</f>
        <v/>
      </c>
      <c r="Q202" s="144"/>
      <c r="R202" s="145"/>
      <c r="S202" s="142" t="str">
        <f>IF(R201="","",IF(R201=T201,"△",IF(R201&gt;T201,"○","●")))</f>
        <v/>
      </c>
      <c r="T202" s="143"/>
      <c r="U202" s="141"/>
      <c r="V202" s="142" t="str">
        <f>IF(U201="","",IF(U201=W201,"△",IF(U201&gt;W201,"○","●")))</f>
        <v/>
      </c>
      <c r="W202" s="144"/>
      <c r="X202" s="141"/>
      <c r="Y202" s="142" t="str">
        <f>IF(X201="","",IF(X201=Z201,"△",IF(X201&gt;Z201,"○","●")))</f>
        <v/>
      </c>
      <c r="Z202" s="144"/>
      <c r="AA202" s="141"/>
      <c r="AB202" s="142" t="str">
        <f>IF(AA201="","",IF(AA201=AC201,"△",IF(AA201&gt;AC201,"○","●")))</f>
        <v/>
      </c>
      <c r="AC202" s="144"/>
      <c r="AD202" s="145"/>
      <c r="AE202" s="142" t="str">
        <f>IF(AD201="","",IF(AD201=AF201,"△",IF(AD201&gt;AF201,"○","●")))</f>
        <v/>
      </c>
      <c r="AF202" s="144"/>
      <c r="AG202" s="146"/>
      <c r="AH202" s="147" t="str">
        <f>IF(AG201="","",IF(AG201=AI201,"△",IF(AG201&gt;AI201,"○","●")))</f>
        <v/>
      </c>
      <c r="AI202" s="148"/>
      <c r="AJ202" s="146"/>
      <c r="AK202" s="147" t="str">
        <f>IF(AJ201="","",IF(AJ201=AL201,"△",IF(AJ201&gt;AL201,"○","●")))</f>
        <v/>
      </c>
      <c r="AL202" s="148"/>
      <c r="AM202" s="146"/>
      <c r="AN202" s="147" t="str">
        <f>IF(AM201="","",IF(AM201=AO201,"△",IF(AM201&gt;AO201,"○","●")))</f>
        <v/>
      </c>
      <c r="AO202" s="148"/>
      <c r="AP202" s="146"/>
      <c r="AQ202" s="147" t="str">
        <f>IF(AP201="","",IF(AP201=AR201,"△",IF(AP201&gt;AR201,"○","●")))</f>
        <v/>
      </c>
      <c r="AR202" s="148"/>
      <c r="AS202" s="146"/>
      <c r="AT202" s="147" t="str">
        <f>IF(AS201="","",IF(AS201=AU201,"△",IF(AS201&gt;AU201,"○","●")))</f>
        <v/>
      </c>
      <c r="AU202" s="148"/>
      <c r="AV202" s="830"/>
      <c r="AW202" s="832"/>
      <c r="AX202" s="834"/>
      <c r="AY202" s="834"/>
      <c r="AZ202" s="834"/>
      <c r="BA202" s="834"/>
      <c r="BB202" s="834"/>
      <c r="BC202" s="837"/>
      <c r="BD202" s="138"/>
      <c r="BE202" s="839"/>
      <c r="BF202" s="841"/>
      <c r="BG202" s="841"/>
      <c r="BI202" s="853"/>
    </row>
    <row r="203" spans="1:62" ht="15" customHeight="1">
      <c r="B203" s="892"/>
      <c r="C203" s="152"/>
      <c r="D203" s="152"/>
      <c r="E203" s="153"/>
      <c r="F203" s="133"/>
      <c r="G203" s="169"/>
      <c r="H203" s="267"/>
      <c r="I203" s="133"/>
      <c r="J203" s="169"/>
      <c r="K203" s="134"/>
      <c r="L203" s="133"/>
      <c r="M203" s="169"/>
      <c r="N203" s="134"/>
      <c r="O203" s="133"/>
      <c r="P203" s="169"/>
      <c r="Q203" s="134"/>
      <c r="R203" s="133"/>
      <c r="S203" s="169"/>
      <c r="T203" s="267"/>
      <c r="U203" s="133"/>
      <c r="V203" s="169"/>
      <c r="W203" s="134"/>
      <c r="X203" s="133"/>
      <c r="Y203" s="169"/>
      <c r="Z203" s="134"/>
      <c r="AA203" s="133"/>
      <c r="AB203" s="169"/>
      <c r="AC203" s="134"/>
      <c r="AD203" s="133"/>
      <c r="AE203" s="169"/>
      <c r="AF203" s="134"/>
      <c r="AG203" s="136"/>
      <c r="AH203" s="191" t="s">
        <v>67</v>
      </c>
      <c r="AI203" s="153"/>
      <c r="AJ203" s="136"/>
      <c r="AK203" s="191" t="s">
        <v>67</v>
      </c>
      <c r="AL203" s="153"/>
      <c r="AM203" s="136"/>
      <c r="AN203" s="191" t="s">
        <v>68</v>
      </c>
      <c r="AO203" s="153"/>
      <c r="AP203" s="136"/>
      <c r="AQ203" s="191" t="s">
        <v>68</v>
      </c>
      <c r="AR203" s="153"/>
      <c r="AS203" s="136"/>
      <c r="AT203" s="191" t="s">
        <v>67</v>
      </c>
      <c r="AU203" s="153"/>
      <c r="AV203" s="829"/>
      <c r="AW203" s="831">
        <f>AY203*3+BA203</f>
        <v>0</v>
      </c>
      <c r="AX203" s="833">
        <f>BB203-BC203</f>
        <v>0</v>
      </c>
      <c r="AY203" s="833">
        <f>COUNTIF($D204:$AU204,"○")</f>
        <v>0</v>
      </c>
      <c r="AZ203" s="833">
        <f>COUNTIF($D204:$AU204,"●")</f>
        <v>0</v>
      </c>
      <c r="BA203" s="833">
        <f>COUNTIF($D204:AT204,"△")</f>
        <v>0</v>
      </c>
      <c r="BB203" s="833">
        <f>SUM(C203,F203,I203,L203,O203,R203,U203,X203,AA203,AD203,AG203,AJ203,AM203,AP203,AS203)</f>
        <v>0</v>
      </c>
      <c r="BC203" s="836">
        <f>SUM(E203,H203,K203,N203,Q203,T203,W203,Z203,AC203,AF203,AI203,AL203,AO203,AR203,AU203)</f>
        <v>0</v>
      </c>
      <c r="BD203" s="138"/>
      <c r="BE203" s="838">
        <f>0.5+AX203/1000</f>
        <v>0.5</v>
      </c>
      <c r="BF203" s="840">
        <f>BB203/100000</f>
        <v>0</v>
      </c>
      <c r="BG203" s="840"/>
      <c r="BI203" s="853">
        <f>SUM(AY203:BA204)</f>
        <v>0</v>
      </c>
    </row>
    <row r="204" spans="1:62" ht="15" customHeight="1">
      <c r="B204" s="874"/>
      <c r="C204" s="157"/>
      <c r="D204" s="157"/>
      <c r="E204" s="148"/>
      <c r="F204" s="141"/>
      <c r="G204" s="142" t="str">
        <f>IF(F203="","",IF(F203=H203,"△",IF(F203&gt;H203,"○","●")))</f>
        <v/>
      </c>
      <c r="H204" s="143"/>
      <c r="I204" s="141"/>
      <c r="J204" s="142" t="str">
        <f>IF(I203="","",IF(I203=K203,"△",IF(I203&gt;K203,"○","●")))</f>
        <v/>
      </c>
      <c r="K204" s="144"/>
      <c r="L204" s="141"/>
      <c r="M204" s="142" t="str">
        <f>IF(L203="","",IF(L203=N203,"△",IF(L203&gt;N203,"○","●")))</f>
        <v/>
      </c>
      <c r="N204" s="144"/>
      <c r="O204" s="141"/>
      <c r="P204" s="142" t="str">
        <f>IF(O203="","",IF(O203=Q203,"△",IF(O203&gt;Q203,"○","●")))</f>
        <v/>
      </c>
      <c r="Q204" s="144"/>
      <c r="R204" s="145"/>
      <c r="S204" s="142" t="str">
        <f>IF(R203="","",IF(R203=T203,"△",IF(R203&gt;T203,"○","●")))</f>
        <v/>
      </c>
      <c r="T204" s="143"/>
      <c r="U204" s="141"/>
      <c r="V204" s="142" t="str">
        <f>IF(U203="","",IF(U203=W203,"△",IF(U203&gt;W203,"○","●")))</f>
        <v/>
      </c>
      <c r="W204" s="144"/>
      <c r="X204" s="141"/>
      <c r="Y204" s="142" t="str">
        <f>IF(X203="","",IF(X203=Z203,"△",IF(X203&gt;Z203,"○","●")))</f>
        <v/>
      </c>
      <c r="Z204" s="144"/>
      <c r="AA204" s="141"/>
      <c r="AB204" s="142" t="str">
        <f>IF(AA203="","",IF(AA203=AC203,"△",IF(AA203&gt;AC203,"○","●")))</f>
        <v/>
      </c>
      <c r="AC204" s="144"/>
      <c r="AD204" s="145"/>
      <c r="AE204" s="142" t="str">
        <f>IF(AD203="","",IF(AD203=AF203,"△",IF(AD203&gt;AF203,"○","●")))</f>
        <v/>
      </c>
      <c r="AF204" s="144"/>
      <c r="AG204" s="146"/>
      <c r="AH204" s="147" t="str">
        <f>IF(AG203="","",IF(AG203=AI203,"△",IF(AG203&gt;AI203,"○","●")))</f>
        <v/>
      </c>
      <c r="AI204" s="148"/>
      <c r="AJ204" s="146"/>
      <c r="AK204" s="147" t="str">
        <f>IF(AJ203="","",IF(AJ203=AL203,"△",IF(AJ203&gt;AL203,"○","●")))</f>
        <v/>
      </c>
      <c r="AL204" s="148"/>
      <c r="AM204" s="146"/>
      <c r="AN204" s="147" t="str">
        <f>IF(AM203="","",IF(AM203=AO203,"△",IF(AM203&gt;AO203,"○","●")))</f>
        <v/>
      </c>
      <c r="AO204" s="148"/>
      <c r="AP204" s="146"/>
      <c r="AQ204" s="147" t="str">
        <f>IF(AP203="","",IF(AP203=AR203,"△",IF(AP203&gt;AR203,"○","●")))</f>
        <v/>
      </c>
      <c r="AR204" s="148"/>
      <c r="AS204" s="146"/>
      <c r="AT204" s="147" t="str">
        <f>IF(AS203="","",IF(AS203=AU203,"△",IF(AS203&gt;AU203,"○","●")))</f>
        <v/>
      </c>
      <c r="AU204" s="148"/>
      <c r="AV204" s="830"/>
      <c r="AW204" s="832"/>
      <c r="AX204" s="834"/>
      <c r="AY204" s="834"/>
      <c r="AZ204" s="834"/>
      <c r="BA204" s="834"/>
      <c r="BB204" s="834"/>
      <c r="BC204" s="837"/>
      <c r="BD204" s="138"/>
      <c r="BE204" s="839"/>
      <c r="BF204" s="841"/>
      <c r="BG204" s="841"/>
      <c r="BI204" s="853"/>
    </row>
    <row r="205" spans="1:62" ht="15" customHeight="1">
      <c r="A205" s="90" t="s">
        <v>69</v>
      </c>
      <c r="B205" s="848" t="s">
        <v>202</v>
      </c>
      <c r="C205" s="158" t="str">
        <f>IF(H201="","",H201)</f>
        <v/>
      </c>
      <c r="D205" s="159" t="s">
        <v>67</v>
      </c>
      <c r="E205" s="160" t="str">
        <f>IF(F201="","",F201)</f>
        <v/>
      </c>
      <c r="F205" s="170"/>
      <c r="G205" s="496"/>
      <c r="H205" s="171"/>
      <c r="I205" s="130"/>
      <c r="J205" s="131"/>
      <c r="K205" s="135"/>
      <c r="L205" s="130"/>
      <c r="M205" s="131"/>
      <c r="N205" s="135"/>
      <c r="O205" s="130"/>
      <c r="P205" s="131"/>
      <c r="Q205" s="135"/>
      <c r="R205" s="130"/>
      <c r="S205" s="131"/>
      <c r="T205" s="132"/>
      <c r="U205" s="130"/>
      <c r="V205" s="131"/>
      <c r="W205" s="135"/>
      <c r="X205" s="130"/>
      <c r="Y205" s="131"/>
      <c r="Z205" s="135"/>
      <c r="AA205" s="130"/>
      <c r="AB205" s="131"/>
      <c r="AC205" s="135"/>
      <c r="AD205" s="130"/>
      <c r="AE205" s="131"/>
      <c r="AF205" s="135"/>
      <c r="AG205" s="170"/>
      <c r="AH205" s="137" t="s">
        <v>67</v>
      </c>
      <c r="AI205" s="171"/>
      <c r="AJ205" s="170"/>
      <c r="AK205" s="137" t="s">
        <v>67</v>
      </c>
      <c r="AL205" s="171"/>
      <c r="AM205" s="170"/>
      <c r="AN205" s="137" t="s">
        <v>68</v>
      </c>
      <c r="AO205" s="171"/>
      <c r="AP205" s="170"/>
      <c r="AQ205" s="137" t="s">
        <v>68</v>
      </c>
      <c r="AR205" s="171"/>
      <c r="AS205" s="170"/>
      <c r="AT205" s="137" t="s">
        <v>67</v>
      </c>
      <c r="AU205" s="171"/>
      <c r="AV205" s="829">
        <f t="shared" ref="AV205" si="16">RANK(BG205,BG$201:BG$230)</f>
        <v>1</v>
      </c>
      <c r="AW205" s="831">
        <f>AY205*3+BA205</f>
        <v>0</v>
      </c>
      <c r="AX205" s="833">
        <f>BB205-BC205</f>
        <v>0</v>
      </c>
      <c r="AY205" s="833">
        <f>COUNTIF($D206:$AU206,"○")</f>
        <v>0</v>
      </c>
      <c r="AZ205" s="833">
        <f>COUNTIF($D206:$AU206,"●")</f>
        <v>0</v>
      </c>
      <c r="BA205" s="833">
        <f>COUNTIF($D206:AT206,"△")</f>
        <v>0</v>
      </c>
      <c r="BB205" s="833">
        <f>SUM(C205,F205,I205,L205,O205,R205,U205,X205,AA205,AD205,AG205,AJ205,AM205,AP205,AS205)</f>
        <v>0</v>
      </c>
      <c r="BC205" s="836">
        <f>SUM(E205,H205,K205,N205,Q205,T205,W205,Z205,AC205,AF205,AI205,AL205,AO205,AR205,AU205)</f>
        <v>0</v>
      </c>
      <c r="BD205" s="138"/>
      <c r="BE205" s="838">
        <f>0.5+AX205/1000</f>
        <v>0.5</v>
      </c>
      <c r="BF205" s="840">
        <f>BB205/100000</f>
        <v>0</v>
      </c>
      <c r="BG205" s="840">
        <f>SUM(AW205,BE205,BF205,AW207,BE207,BF207)</f>
        <v>1</v>
      </c>
      <c r="BI205" s="853">
        <f>SUM(AY205:BA206)</f>
        <v>0</v>
      </c>
    </row>
    <row r="206" spans="1:62" ht="15" customHeight="1">
      <c r="B206" s="849"/>
      <c r="C206" s="161"/>
      <c r="D206" s="161" t="str">
        <f>IF(C205="","",IF(C205=E205,"△",IF(C205&gt;E205,"○","●")))</f>
        <v/>
      </c>
      <c r="E206" s="162"/>
      <c r="F206" s="146"/>
      <c r="G206" s="157"/>
      <c r="H206" s="148"/>
      <c r="I206" s="141"/>
      <c r="J206" s="142" t="str">
        <f>IF(I205="","",IF(I205=K205,"△",IF(I205&gt;K205,"○","●")))</f>
        <v/>
      </c>
      <c r="K206" s="144"/>
      <c r="L206" s="141"/>
      <c r="M206" s="142" t="str">
        <f>IF(L205="","",IF(L205=N205,"△",IF(L205&gt;N205,"○","●")))</f>
        <v/>
      </c>
      <c r="N206" s="144"/>
      <c r="O206" s="141"/>
      <c r="P206" s="142" t="str">
        <f>IF(O205="","",IF(O205=Q205,"△",IF(O205&gt;Q205,"○","●")))</f>
        <v/>
      </c>
      <c r="Q206" s="144"/>
      <c r="R206" s="145"/>
      <c r="S206" s="142" t="str">
        <f>IF(R205="","",IF(R205=T205,"△",IF(R205&gt;T205,"○","●")))</f>
        <v/>
      </c>
      <c r="T206" s="143"/>
      <c r="U206" s="141"/>
      <c r="V206" s="142" t="str">
        <f>IF(U205="","",IF(U205=W205,"△",IF(U205&gt;W205,"○","●")))</f>
        <v/>
      </c>
      <c r="W206" s="144"/>
      <c r="X206" s="141"/>
      <c r="Y206" s="142" t="str">
        <f>IF(X205="","",IF(X205=Z205,"△",IF(X205&gt;Z205,"○","●")))</f>
        <v/>
      </c>
      <c r="Z206" s="144"/>
      <c r="AA206" s="141"/>
      <c r="AB206" s="142" t="str">
        <f>IF(AA205="","",IF(AA205=AC205,"△",IF(AA205&gt;AC205,"○","●")))</f>
        <v/>
      </c>
      <c r="AC206" s="144"/>
      <c r="AD206" s="145"/>
      <c r="AE206" s="142" t="str">
        <f>IF(AD205="","",IF(AD205=AF205,"△",IF(AD205&gt;AF205,"○","●")))</f>
        <v/>
      </c>
      <c r="AF206" s="144"/>
      <c r="AG206" s="146"/>
      <c r="AH206" s="147" t="str">
        <f>IF(AG205="","",IF(AG205=AI205,"△",IF(AG205&gt;AI205,"○","●")))</f>
        <v/>
      </c>
      <c r="AI206" s="148"/>
      <c r="AJ206" s="146"/>
      <c r="AK206" s="147" t="str">
        <f>IF(AJ205="","",IF(AJ205=AL205,"△",IF(AJ205&gt;AL205,"○","●")))</f>
        <v/>
      </c>
      <c r="AL206" s="148"/>
      <c r="AM206" s="146"/>
      <c r="AN206" s="147" t="str">
        <f>IF(AM205="","",IF(AM205=AO205,"△",IF(AM205&gt;AO205,"○","●")))</f>
        <v/>
      </c>
      <c r="AO206" s="148"/>
      <c r="AP206" s="146"/>
      <c r="AQ206" s="147" t="str">
        <f>IF(AP205="","",IF(AP205=AR205,"△",IF(AP205&gt;AR205,"○","●")))</f>
        <v/>
      </c>
      <c r="AR206" s="148"/>
      <c r="AS206" s="146"/>
      <c r="AT206" s="147" t="str">
        <f>IF(AS205="","",IF(AS205=AU205,"△",IF(AS205&gt;AU205,"○","●")))</f>
        <v/>
      </c>
      <c r="AU206" s="148"/>
      <c r="AV206" s="830"/>
      <c r="AW206" s="832"/>
      <c r="AX206" s="834"/>
      <c r="AY206" s="834"/>
      <c r="AZ206" s="834"/>
      <c r="BA206" s="834"/>
      <c r="BB206" s="834"/>
      <c r="BC206" s="837"/>
      <c r="BE206" s="839"/>
      <c r="BF206" s="841"/>
      <c r="BG206" s="841"/>
      <c r="BI206" s="853"/>
    </row>
    <row r="207" spans="1:62" ht="15" customHeight="1">
      <c r="B207" s="849"/>
      <c r="C207" s="158" t="str">
        <f>IF(H203="","",H203)</f>
        <v/>
      </c>
      <c r="D207" s="159" t="s">
        <v>67</v>
      </c>
      <c r="E207" s="160" t="str">
        <f>IF(F203="","",F203)</f>
        <v/>
      </c>
      <c r="F207" s="170"/>
      <c r="G207" s="496"/>
      <c r="H207" s="171"/>
      <c r="I207" s="130"/>
      <c r="J207" s="131"/>
      <c r="K207" s="135"/>
      <c r="L207" s="130"/>
      <c r="M207" s="131"/>
      <c r="N207" s="135"/>
      <c r="O207" s="130"/>
      <c r="P207" s="131"/>
      <c r="Q207" s="135"/>
      <c r="R207" s="130"/>
      <c r="S207" s="131"/>
      <c r="T207" s="132"/>
      <c r="U207" s="130"/>
      <c r="V207" s="131"/>
      <c r="W207" s="135"/>
      <c r="X207" s="130"/>
      <c r="Y207" s="131"/>
      <c r="Z207" s="135"/>
      <c r="AA207" s="130"/>
      <c r="AB207" s="131"/>
      <c r="AC207" s="135"/>
      <c r="AD207" s="130"/>
      <c r="AE207" s="131"/>
      <c r="AF207" s="135"/>
      <c r="AG207" s="170"/>
      <c r="AH207" s="137" t="s">
        <v>67</v>
      </c>
      <c r="AI207" s="171"/>
      <c r="AJ207" s="170"/>
      <c r="AK207" s="137" t="s">
        <v>67</v>
      </c>
      <c r="AL207" s="171"/>
      <c r="AM207" s="170"/>
      <c r="AN207" s="137" t="s">
        <v>68</v>
      </c>
      <c r="AO207" s="171"/>
      <c r="AP207" s="170"/>
      <c r="AQ207" s="137" t="s">
        <v>68</v>
      </c>
      <c r="AR207" s="171"/>
      <c r="AS207" s="170"/>
      <c r="AT207" s="137" t="s">
        <v>67</v>
      </c>
      <c r="AU207" s="171"/>
      <c r="AV207" s="829"/>
      <c r="AW207" s="831">
        <f>AY207*3+BA207</f>
        <v>0</v>
      </c>
      <c r="AX207" s="833">
        <f>BB207-BC207</f>
        <v>0</v>
      </c>
      <c r="AY207" s="833">
        <f>COUNTIF($D208:$AU208,"○")</f>
        <v>0</v>
      </c>
      <c r="AZ207" s="833">
        <f>COUNTIF($D208:$AU208,"●")</f>
        <v>0</v>
      </c>
      <c r="BA207" s="833">
        <f>COUNTIF($D208:AT208,"△")</f>
        <v>0</v>
      </c>
      <c r="BB207" s="833">
        <f>SUM(C207,F207,I207,L207,O207,R207,U207,X207,AA207,AD207,AG207,AJ207,AM207,AP207,AS207)</f>
        <v>0</v>
      </c>
      <c r="BC207" s="836">
        <f>SUM(E207,H207,K207,N207,Q207,T207,W207,Z207,AC207,AF207,AI207,AL207,AO207,AR207,AU207)</f>
        <v>0</v>
      </c>
      <c r="BD207" s="138"/>
      <c r="BE207" s="838">
        <f>0.5+AX207/1000</f>
        <v>0.5</v>
      </c>
      <c r="BF207" s="840">
        <f>BB207/100000</f>
        <v>0</v>
      </c>
      <c r="BG207" s="840"/>
      <c r="BI207" s="853">
        <f>SUM(AY207:BA208)</f>
        <v>0</v>
      </c>
    </row>
    <row r="208" spans="1:62" ht="15" customHeight="1">
      <c r="B208" s="850"/>
      <c r="C208" s="161"/>
      <c r="D208" s="161" t="str">
        <f>IF(C207="","",IF(C207=E207,"△",IF(C207&gt;E207,"○","●")))</f>
        <v/>
      </c>
      <c r="E208" s="162"/>
      <c r="F208" s="146"/>
      <c r="G208" s="157"/>
      <c r="H208" s="148"/>
      <c r="I208" s="141"/>
      <c r="J208" s="142" t="str">
        <f>IF(I207="","",IF(I207=K207,"△",IF(I207&gt;K207,"○","●")))</f>
        <v/>
      </c>
      <c r="K208" s="144"/>
      <c r="L208" s="141"/>
      <c r="M208" s="142" t="str">
        <f>IF(L207="","",IF(L207=N207,"△",IF(L207&gt;N207,"○","●")))</f>
        <v/>
      </c>
      <c r="N208" s="144"/>
      <c r="O208" s="141"/>
      <c r="P208" s="142" t="str">
        <f>IF(O207="","",IF(O207=Q207,"△",IF(O207&gt;Q207,"○","●")))</f>
        <v/>
      </c>
      <c r="Q208" s="144"/>
      <c r="R208" s="145"/>
      <c r="S208" s="142" t="str">
        <f>IF(R207="","",IF(R207=T207,"△",IF(R207&gt;T207,"○","●")))</f>
        <v/>
      </c>
      <c r="T208" s="143"/>
      <c r="U208" s="141"/>
      <c r="V208" s="142" t="str">
        <f>IF(U207="","",IF(U207=W207,"△",IF(U207&gt;W207,"○","●")))</f>
        <v/>
      </c>
      <c r="W208" s="144"/>
      <c r="X208" s="141"/>
      <c r="Y208" s="142" t="str">
        <f>IF(X207="","",IF(X207=Z207,"△",IF(X207&gt;Z207,"○","●")))</f>
        <v/>
      </c>
      <c r="Z208" s="144"/>
      <c r="AA208" s="141"/>
      <c r="AB208" s="142" t="str">
        <f>IF(AA207="","",IF(AA207=AC207,"△",IF(AA207&gt;AC207,"○","●")))</f>
        <v/>
      </c>
      <c r="AC208" s="144"/>
      <c r="AD208" s="145"/>
      <c r="AE208" s="142" t="str">
        <f>IF(AD207="","",IF(AD207=AF207,"△",IF(AD207&gt;AF207,"○","●")))</f>
        <v/>
      </c>
      <c r="AF208" s="144"/>
      <c r="AG208" s="146"/>
      <c r="AH208" s="147" t="str">
        <f>IF(AG207="","",IF(AG207=AI207,"△",IF(AG207&gt;AI207,"○","●")))</f>
        <v/>
      </c>
      <c r="AI208" s="148"/>
      <c r="AJ208" s="146"/>
      <c r="AK208" s="147" t="str">
        <f>IF(AJ207="","",IF(AJ207=AL207,"△",IF(AJ207&gt;AL207,"○","●")))</f>
        <v/>
      </c>
      <c r="AL208" s="148"/>
      <c r="AM208" s="146"/>
      <c r="AN208" s="147" t="str">
        <f>IF(AM207="","",IF(AM207=AO207,"△",IF(AM207&gt;AO207,"○","●")))</f>
        <v/>
      </c>
      <c r="AO208" s="148"/>
      <c r="AP208" s="146"/>
      <c r="AQ208" s="147" t="str">
        <f>IF(AP207="","",IF(AP207=AR207,"△",IF(AP207&gt;AR207,"○","●")))</f>
        <v/>
      </c>
      <c r="AR208" s="148"/>
      <c r="AS208" s="146"/>
      <c r="AT208" s="147" t="str">
        <f>IF(AS207="","",IF(AS207=AU207,"△",IF(AS207&gt;AU207,"○","●")))</f>
        <v/>
      </c>
      <c r="AU208" s="148"/>
      <c r="AV208" s="830"/>
      <c r="AW208" s="832"/>
      <c r="AX208" s="834"/>
      <c r="AY208" s="834"/>
      <c r="AZ208" s="834"/>
      <c r="BA208" s="834"/>
      <c r="BB208" s="834"/>
      <c r="BC208" s="837"/>
      <c r="BE208" s="839"/>
      <c r="BF208" s="841"/>
      <c r="BG208" s="841"/>
      <c r="BI208" s="853"/>
    </row>
    <row r="209" spans="1:61" ht="15" customHeight="1">
      <c r="A209" s="90" t="s">
        <v>70</v>
      </c>
      <c r="B209" s="848" t="s">
        <v>299</v>
      </c>
      <c r="C209" s="158" t="str">
        <f>IF(K201="","",K201)</f>
        <v/>
      </c>
      <c r="D209" s="159" t="s">
        <v>67</v>
      </c>
      <c r="E209" s="160" t="str">
        <f>IF(I201="","",I201)</f>
        <v/>
      </c>
      <c r="F209" s="158" t="str">
        <f>IF(K205="","",K205)</f>
        <v/>
      </c>
      <c r="G209" s="159" t="s">
        <v>67</v>
      </c>
      <c r="H209" s="160" t="str">
        <f>IF(I205="","",I205)</f>
        <v/>
      </c>
      <c r="I209" s="136"/>
      <c r="J209" s="152"/>
      <c r="K209" s="153"/>
      <c r="L209" s="133"/>
      <c r="M209" s="131"/>
      <c r="N209" s="134"/>
      <c r="O209" s="133"/>
      <c r="P209" s="131"/>
      <c r="Q209" s="134"/>
      <c r="R209" s="130"/>
      <c r="S209" s="131"/>
      <c r="T209" s="132"/>
      <c r="U209" s="133"/>
      <c r="V209" s="131"/>
      <c r="W209" s="134"/>
      <c r="X209" s="133"/>
      <c r="Y209" s="131"/>
      <c r="Z209" s="134"/>
      <c r="AA209" s="130"/>
      <c r="AB209" s="131"/>
      <c r="AC209" s="135"/>
      <c r="AD209" s="133"/>
      <c r="AE209" s="131"/>
      <c r="AF209" s="134"/>
      <c r="AG209" s="136"/>
      <c r="AH209" s="137" t="s">
        <v>67</v>
      </c>
      <c r="AI209" s="153"/>
      <c r="AJ209" s="136"/>
      <c r="AK209" s="137" t="s">
        <v>67</v>
      </c>
      <c r="AL209" s="153"/>
      <c r="AM209" s="136"/>
      <c r="AN209" s="137" t="s">
        <v>68</v>
      </c>
      <c r="AO209" s="153"/>
      <c r="AP209" s="136"/>
      <c r="AQ209" s="137" t="s">
        <v>68</v>
      </c>
      <c r="AR209" s="153"/>
      <c r="AS209" s="136"/>
      <c r="AT209" s="137" t="s">
        <v>67</v>
      </c>
      <c r="AU209" s="153"/>
      <c r="AV209" s="829">
        <f t="shared" ref="AV209" si="17">RANK(BG209,BG$201:BG$230)</f>
        <v>1</v>
      </c>
      <c r="AW209" s="831">
        <f>AY209*3+BA209</f>
        <v>0</v>
      </c>
      <c r="AX209" s="833">
        <f>BB209-BC209</f>
        <v>0</v>
      </c>
      <c r="AY209" s="835">
        <f>COUNTIF($D210:$AU210,"○")</f>
        <v>0</v>
      </c>
      <c r="AZ209" s="835">
        <f>COUNTIF($D210:$AU210,"●")</f>
        <v>0</v>
      </c>
      <c r="BA209" s="833">
        <f>COUNTIF($D210:AT210,"△")</f>
        <v>0</v>
      </c>
      <c r="BB209" s="833">
        <f>SUM(C209,F209,I209,L209,O209,R209,U209,X209,AA209,AD209,AG209,AJ209,AM209,AP209,AS209)</f>
        <v>0</v>
      </c>
      <c r="BC209" s="836">
        <f>SUM(E209,H209,K209,N209,Q209,T209,W209,Z209,AC209,AF209,AI209,AL209,AO209,AR209,AU209)</f>
        <v>0</v>
      </c>
      <c r="BE209" s="838">
        <f>0.5+AX209/1000</f>
        <v>0.5</v>
      </c>
      <c r="BF209" s="840">
        <f>BB209/100000</f>
        <v>0</v>
      </c>
      <c r="BG209" s="840">
        <f>SUM(AW209,BE209,BF209,AW211,BE211,BF211)</f>
        <v>1</v>
      </c>
      <c r="BI209" s="853">
        <f>SUM(AY209:BA210)</f>
        <v>0</v>
      </c>
    </row>
    <row r="210" spans="1:61" ht="15" customHeight="1">
      <c r="B210" s="849"/>
      <c r="C210" s="161"/>
      <c r="D210" s="155" t="str">
        <f>IF(C209="","",IF(C209=E209,"△",IF(C209&gt;E209,"○","●")))</f>
        <v/>
      </c>
      <c r="E210" s="156"/>
      <c r="F210" s="161"/>
      <c r="G210" s="161" t="str">
        <f>IF(F209="","",IF(F209=H209,"△",IF(F209&gt;H209,"○","●")))</f>
        <v/>
      </c>
      <c r="H210" s="162"/>
      <c r="I210" s="146"/>
      <c r="J210" s="157"/>
      <c r="K210" s="148"/>
      <c r="L210" s="141"/>
      <c r="M210" s="142" t="str">
        <f>IF(L209="","",IF(L209=N209,"△",IF(L209&gt;N209,"○","●")))</f>
        <v/>
      </c>
      <c r="N210" s="144"/>
      <c r="O210" s="141"/>
      <c r="P210" s="142" t="str">
        <f>IF(O209="","",IF(O209=Q209,"△",IF(O209&gt;Q209,"○","●")))</f>
        <v/>
      </c>
      <c r="Q210" s="144"/>
      <c r="R210" s="145"/>
      <c r="S210" s="142" t="str">
        <f>IF(R209="","",IF(R209=T209,"△",IF(R209&gt;T209,"○","●")))</f>
        <v/>
      </c>
      <c r="T210" s="143"/>
      <c r="U210" s="141"/>
      <c r="V210" s="142" t="str">
        <f>IF(U209="","",IF(U209=W209,"△",IF(U209&gt;W209,"○","●")))</f>
        <v/>
      </c>
      <c r="W210" s="144"/>
      <c r="X210" s="141"/>
      <c r="Y210" s="142" t="str">
        <f>IF(X209="","",IF(X209=Z209,"△",IF(X209&gt;Z209,"○","●")))</f>
        <v/>
      </c>
      <c r="Z210" s="144"/>
      <c r="AA210" s="141"/>
      <c r="AB210" s="142" t="str">
        <f>IF(AA209="","",IF(AA209=AC209,"△",IF(AA209&gt;AC209,"○","●")))</f>
        <v/>
      </c>
      <c r="AC210" s="144"/>
      <c r="AD210" s="145"/>
      <c r="AE210" s="142" t="str">
        <f>IF(AD209="","",IF(AD209=AF209,"△",IF(AD209&gt;AF209,"○","●")))</f>
        <v/>
      </c>
      <c r="AF210" s="144"/>
      <c r="AG210" s="146"/>
      <c r="AH210" s="147" t="str">
        <f>IF(AG209="","",IF(AG209=AI209,"△",IF(AG209&gt;AI209,"○","●")))</f>
        <v/>
      </c>
      <c r="AI210" s="148"/>
      <c r="AJ210" s="146"/>
      <c r="AK210" s="147" t="str">
        <f>IF(AJ209="","",IF(AJ209=AL209,"△",IF(AJ209&gt;AL209,"○","●")))</f>
        <v/>
      </c>
      <c r="AL210" s="148"/>
      <c r="AM210" s="146"/>
      <c r="AN210" s="147" t="str">
        <f>IF(AM209="","",IF(AM209=AO209,"△",IF(AM209&gt;AO209,"○","●")))</f>
        <v/>
      </c>
      <c r="AO210" s="148"/>
      <c r="AP210" s="146"/>
      <c r="AQ210" s="147" t="str">
        <f>IF(AP209="","",IF(AP209=AR209,"△",IF(AP209&gt;AR209,"○","●")))</f>
        <v/>
      </c>
      <c r="AR210" s="148"/>
      <c r="AS210" s="146"/>
      <c r="AT210" s="147" t="str">
        <f>IF(AS209="","",IF(AS209=AU209,"△",IF(AS209&gt;AU209,"○","●")))</f>
        <v/>
      </c>
      <c r="AU210" s="148"/>
      <c r="AV210" s="830"/>
      <c r="AW210" s="832"/>
      <c r="AX210" s="834"/>
      <c r="AY210" s="834"/>
      <c r="AZ210" s="834"/>
      <c r="BA210" s="834"/>
      <c r="BB210" s="834"/>
      <c r="BC210" s="837"/>
      <c r="BE210" s="839"/>
      <c r="BF210" s="841"/>
      <c r="BG210" s="841"/>
      <c r="BI210" s="854"/>
    </row>
    <row r="211" spans="1:61" ht="15" customHeight="1">
      <c r="B211" s="849"/>
      <c r="C211" s="158" t="str">
        <f>IF(K203="","",K203)</f>
        <v/>
      </c>
      <c r="D211" s="159" t="s">
        <v>67</v>
      </c>
      <c r="E211" s="160" t="str">
        <f>IF(I203="","",I203)</f>
        <v/>
      </c>
      <c r="F211" s="158" t="str">
        <f>IF(K207="","",K207)</f>
        <v/>
      </c>
      <c r="G211" s="159" t="s">
        <v>67</v>
      </c>
      <c r="H211" s="160" t="str">
        <f>IF(I207="","",I207)</f>
        <v/>
      </c>
      <c r="I211" s="136"/>
      <c r="J211" s="152"/>
      <c r="K211" s="153"/>
      <c r="L211" s="133"/>
      <c r="M211" s="131"/>
      <c r="N211" s="134"/>
      <c r="O211" s="133"/>
      <c r="P211" s="131"/>
      <c r="Q211" s="134"/>
      <c r="R211" s="130"/>
      <c r="S211" s="131"/>
      <c r="T211" s="132"/>
      <c r="U211" s="133"/>
      <c r="V211" s="131"/>
      <c r="W211" s="134"/>
      <c r="X211" s="133"/>
      <c r="Y211" s="131"/>
      <c r="Z211" s="134"/>
      <c r="AA211" s="130"/>
      <c r="AB211" s="131"/>
      <c r="AC211" s="135"/>
      <c r="AD211" s="133"/>
      <c r="AE211" s="131"/>
      <c r="AF211" s="134"/>
      <c r="AG211" s="136"/>
      <c r="AH211" s="137" t="s">
        <v>67</v>
      </c>
      <c r="AI211" s="153"/>
      <c r="AJ211" s="136"/>
      <c r="AK211" s="137" t="s">
        <v>67</v>
      </c>
      <c r="AL211" s="153"/>
      <c r="AM211" s="136"/>
      <c r="AN211" s="137" t="s">
        <v>68</v>
      </c>
      <c r="AO211" s="153"/>
      <c r="AP211" s="136"/>
      <c r="AQ211" s="137" t="s">
        <v>68</v>
      </c>
      <c r="AR211" s="153"/>
      <c r="AS211" s="136"/>
      <c r="AT211" s="137" t="s">
        <v>67</v>
      </c>
      <c r="AU211" s="153"/>
      <c r="AV211" s="829"/>
      <c r="AW211" s="831">
        <f>AY211*3+BA211</f>
        <v>0</v>
      </c>
      <c r="AX211" s="833">
        <f>BB211-BC211</f>
        <v>0</v>
      </c>
      <c r="AY211" s="835">
        <f>COUNTIF($D212:$AU212,"○")</f>
        <v>0</v>
      </c>
      <c r="AZ211" s="835">
        <f>COUNTIF($D212:$AU212,"●")</f>
        <v>0</v>
      </c>
      <c r="BA211" s="833">
        <f>COUNTIF($D212:AT212,"△")</f>
        <v>0</v>
      </c>
      <c r="BB211" s="833">
        <f>SUM(C211,F211,I211,L211,O211,R211,U211,X211,AA211,AD211,AG211,AJ211,AM211,AP211,AS211)</f>
        <v>0</v>
      </c>
      <c r="BC211" s="836">
        <f>SUM(E211,H211,K211,N211,Q211,T211,W211,Z211,AC211,AF211,AI211,AL211,AO211,AR211,AU211)</f>
        <v>0</v>
      </c>
      <c r="BE211" s="838">
        <f>0.5+AX211/1000</f>
        <v>0.5</v>
      </c>
      <c r="BF211" s="840">
        <f>BB211/100000</f>
        <v>0</v>
      </c>
      <c r="BG211" s="840"/>
      <c r="BI211" s="853">
        <f>SUM(AY211:BA212)</f>
        <v>0</v>
      </c>
    </row>
    <row r="212" spans="1:61" ht="15" customHeight="1">
      <c r="B212" s="850"/>
      <c r="C212" s="161"/>
      <c r="D212" s="155" t="str">
        <f>IF(C211="","",IF(C211=E211,"△",IF(C211&gt;E211,"○","●")))</f>
        <v/>
      </c>
      <c r="E212" s="156"/>
      <c r="F212" s="161"/>
      <c r="G212" s="161" t="str">
        <f>IF(F211="","",IF(F211=H211,"△",IF(F211&gt;H211,"○","●")))</f>
        <v/>
      </c>
      <c r="H212" s="162"/>
      <c r="I212" s="146"/>
      <c r="J212" s="157"/>
      <c r="K212" s="148"/>
      <c r="L212" s="141"/>
      <c r="M212" s="142" t="str">
        <f>IF(L211="","",IF(L211=N211,"△",IF(L211&gt;N211,"○","●")))</f>
        <v/>
      </c>
      <c r="N212" s="144"/>
      <c r="O212" s="141"/>
      <c r="P212" s="142" t="str">
        <f>IF(O211="","",IF(O211=Q211,"△",IF(O211&gt;Q211,"○","●")))</f>
        <v/>
      </c>
      <c r="Q212" s="144"/>
      <c r="R212" s="145"/>
      <c r="S212" s="142" t="str">
        <f>IF(R211="","",IF(R211=T211,"△",IF(R211&gt;T211,"○","●")))</f>
        <v/>
      </c>
      <c r="T212" s="143"/>
      <c r="U212" s="141"/>
      <c r="V212" s="142" t="str">
        <f>IF(U211="","",IF(U211=W211,"△",IF(U211&gt;W211,"○","●")))</f>
        <v/>
      </c>
      <c r="W212" s="144"/>
      <c r="X212" s="141"/>
      <c r="Y212" s="142" t="str">
        <f>IF(X211="","",IF(X211=Z211,"△",IF(X211&gt;Z211,"○","●")))</f>
        <v/>
      </c>
      <c r="Z212" s="144"/>
      <c r="AA212" s="141"/>
      <c r="AB212" s="142" t="str">
        <f>IF(AA211="","",IF(AA211=AC211,"△",IF(AA211&gt;AC211,"○","●")))</f>
        <v/>
      </c>
      <c r="AC212" s="144"/>
      <c r="AD212" s="145"/>
      <c r="AE212" s="142" t="str">
        <f>IF(AD211="","",IF(AD211=AF211,"△",IF(AD211&gt;AF211,"○","●")))</f>
        <v/>
      </c>
      <c r="AF212" s="144"/>
      <c r="AG212" s="146"/>
      <c r="AH212" s="147" t="str">
        <f>IF(AG211="","",IF(AG211=AI211,"△",IF(AG211&gt;AI211,"○","●")))</f>
        <v/>
      </c>
      <c r="AI212" s="148"/>
      <c r="AJ212" s="146"/>
      <c r="AK212" s="147" t="str">
        <f>IF(AJ211="","",IF(AJ211=AL211,"△",IF(AJ211&gt;AL211,"○","●")))</f>
        <v/>
      </c>
      <c r="AL212" s="148"/>
      <c r="AM212" s="146"/>
      <c r="AN212" s="147" t="str">
        <f>IF(AM211="","",IF(AM211=AO211,"△",IF(AM211&gt;AO211,"○","●")))</f>
        <v/>
      </c>
      <c r="AO212" s="148"/>
      <c r="AP212" s="146"/>
      <c r="AQ212" s="147" t="str">
        <f>IF(AP211="","",IF(AP211=AR211,"△",IF(AP211&gt;AR211,"○","●")))</f>
        <v/>
      </c>
      <c r="AR212" s="148"/>
      <c r="AS212" s="146"/>
      <c r="AT212" s="147" t="str">
        <f>IF(AS211="","",IF(AS211=AU211,"△",IF(AS211&gt;AU211,"○","●")))</f>
        <v/>
      </c>
      <c r="AU212" s="148"/>
      <c r="AV212" s="830"/>
      <c r="AW212" s="832"/>
      <c r="AX212" s="834"/>
      <c r="AY212" s="834"/>
      <c r="AZ212" s="834"/>
      <c r="BA212" s="834"/>
      <c r="BB212" s="834"/>
      <c r="BC212" s="837"/>
      <c r="BE212" s="839"/>
      <c r="BF212" s="841"/>
      <c r="BG212" s="841"/>
      <c r="BI212" s="854"/>
    </row>
    <row r="213" spans="1:61" ht="15" customHeight="1">
      <c r="A213" s="90" t="s">
        <v>71</v>
      </c>
      <c r="B213" s="848" t="s">
        <v>297</v>
      </c>
      <c r="C213" s="158" t="str">
        <f>IF(N201="","",N201)</f>
        <v/>
      </c>
      <c r="D213" s="159" t="s">
        <v>67</v>
      </c>
      <c r="E213" s="160" t="str">
        <f>IF(L201="","",L201)</f>
        <v/>
      </c>
      <c r="F213" s="158" t="str">
        <f>IF(N205="","",N205)</f>
        <v/>
      </c>
      <c r="G213" s="159" t="s">
        <v>67</v>
      </c>
      <c r="H213" s="160" t="str">
        <f>IF(L205="","",L205)</f>
        <v/>
      </c>
      <c r="I213" s="149" t="str">
        <f>IF(N209="","",N209)</f>
        <v/>
      </c>
      <c r="J213" s="150" t="s">
        <v>67</v>
      </c>
      <c r="K213" s="151" t="str">
        <f>IF(L209="","",L209)</f>
        <v/>
      </c>
      <c r="L213" s="136"/>
      <c r="M213" s="152"/>
      <c r="N213" s="153"/>
      <c r="O213" s="133"/>
      <c r="P213" s="131"/>
      <c r="Q213" s="134"/>
      <c r="R213" s="130"/>
      <c r="S213" s="131"/>
      <c r="T213" s="132"/>
      <c r="U213" s="133"/>
      <c r="V213" s="131"/>
      <c r="W213" s="134"/>
      <c r="X213" s="133"/>
      <c r="Y213" s="131"/>
      <c r="Z213" s="134"/>
      <c r="AA213" s="130"/>
      <c r="AB213" s="131"/>
      <c r="AC213" s="135"/>
      <c r="AD213" s="133"/>
      <c r="AE213" s="131"/>
      <c r="AF213" s="134"/>
      <c r="AG213" s="136"/>
      <c r="AH213" s="137" t="s">
        <v>67</v>
      </c>
      <c r="AI213" s="153"/>
      <c r="AJ213" s="136"/>
      <c r="AK213" s="137" t="s">
        <v>67</v>
      </c>
      <c r="AL213" s="153"/>
      <c r="AM213" s="136"/>
      <c r="AN213" s="137" t="s">
        <v>68</v>
      </c>
      <c r="AO213" s="153"/>
      <c r="AP213" s="136"/>
      <c r="AQ213" s="137" t="s">
        <v>68</v>
      </c>
      <c r="AR213" s="153"/>
      <c r="AS213" s="136"/>
      <c r="AT213" s="137" t="s">
        <v>67</v>
      </c>
      <c r="AU213" s="153"/>
      <c r="AV213" s="829">
        <f t="shared" ref="AV213" si="18">RANK(BG213,BG$201:BG$230)</f>
        <v>1</v>
      </c>
      <c r="AW213" s="831">
        <f>AY213*3+BA213</f>
        <v>0</v>
      </c>
      <c r="AX213" s="833">
        <f>BB213-BC213</f>
        <v>0</v>
      </c>
      <c r="AY213" s="835">
        <f>COUNTIF($D214:$AU214,"○")</f>
        <v>0</v>
      </c>
      <c r="AZ213" s="835">
        <f>COUNTIF($D214:$AU214,"●")</f>
        <v>0</v>
      </c>
      <c r="BA213" s="833">
        <f>COUNTIF($D214:AT214,"△")</f>
        <v>0</v>
      </c>
      <c r="BB213" s="833">
        <f>SUM(C213,F213,I213,L213,O213,R213,U213,X213,AA213,AD213,AG213,AJ213,AM213,AP213,AS213)</f>
        <v>0</v>
      </c>
      <c r="BC213" s="836">
        <f>SUM(E213,H213,K213,N213,Q213,T213,W213,Z213,AC213,AF213,AI213,AL213,AO213,AR213,AU213)</f>
        <v>0</v>
      </c>
      <c r="BE213" s="838">
        <f>0.5+AX213/1000</f>
        <v>0.5</v>
      </c>
      <c r="BF213" s="840">
        <f>BB213/100000</f>
        <v>0</v>
      </c>
      <c r="BG213" s="840">
        <f>SUM(AW213,BE213,BF213,AW215,BE215,BF215)</f>
        <v>1</v>
      </c>
      <c r="BI213" s="853">
        <f>SUM(AY213:BA214)</f>
        <v>0</v>
      </c>
    </row>
    <row r="214" spans="1:61" ht="15" customHeight="1">
      <c r="B214" s="849"/>
      <c r="C214" s="161"/>
      <c r="D214" s="161" t="str">
        <f>IF(C213="","",IF(C213=E213,"△",IF(C213&gt;E213,"○","●")))</f>
        <v/>
      </c>
      <c r="E214" s="162"/>
      <c r="F214" s="161"/>
      <c r="G214" s="161" t="str">
        <f>IF(F213="","",IF(F213=H213,"△",IF(F213&gt;H213,"○","●")))</f>
        <v/>
      </c>
      <c r="H214" s="162"/>
      <c r="I214" s="155"/>
      <c r="J214" s="155" t="str">
        <f>IF(I213="","",IF(I213=K213,"△",IF(I213&gt;K213,"○","●")))</f>
        <v/>
      </c>
      <c r="K214" s="156"/>
      <c r="L214" s="146"/>
      <c r="M214" s="157"/>
      <c r="N214" s="148"/>
      <c r="O214" s="141"/>
      <c r="P214" s="142" t="str">
        <f>IF(O213="","",IF(O213=Q213,"△",IF(O213&gt;Q213,"○","●")))</f>
        <v/>
      </c>
      <c r="Q214" s="144"/>
      <c r="R214" s="145"/>
      <c r="S214" s="142" t="str">
        <f>IF(R213="","",IF(R213=T213,"△",IF(R213&gt;T213,"○","●")))</f>
        <v/>
      </c>
      <c r="T214" s="143"/>
      <c r="U214" s="141"/>
      <c r="V214" s="142" t="str">
        <f>IF(U213="","",IF(U213=W213,"△",IF(U213&gt;W213,"○","●")))</f>
        <v/>
      </c>
      <c r="W214" s="144"/>
      <c r="X214" s="141"/>
      <c r="Y214" s="142" t="str">
        <f>IF(X213="","",IF(X213=Z213,"△",IF(X213&gt;Z213,"○","●")))</f>
        <v/>
      </c>
      <c r="Z214" s="144"/>
      <c r="AA214" s="141"/>
      <c r="AB214" s="142" t="str">
        <f>IF(AA213="","",IF(AA213=AC213,"△",IF(AA213&gt;AC213,"○","●")))</f>
        <v/>
      </c>
      <c r="AC214" s="144"/>
      <c r="AD214" s="145"/>
      <c r="AE214" s="142" t="str">
        <f>IF(AD213="","",IF(AD213=AF213,"△",IF(AD213&gt;AF213,"○","●")))</f>
        <v/>
      </c>
      <c r="AF214" s="144"/>
      <c r="AG214" s="146"/>
      <c r="AH214" s="147" t="str">
        <f>IF(AG213="","",IF(AG213=AI213,"△",IF(AG213&gt;AI213,"○","●")))</f>
        <v/>
      </c>
      <c r="AI214" s="148"/>
      <c r="AJ214" s="146"/>
      <c r="AK214" s="147" t="str">
        <f>IF(AJ213="","",IF(AJ213=AL213,"△",IF(AJ213&gt;AL213,"○","●")))</f>
        <v/>
      </c>
      <c r="AL214" s="148"/>
      <c r="AM214" s="146"/>
      <c r="AN214" s="147" t="str">
        <f>IF(AM213="","",IF(AM213=AO213,"△",IF(AM213&gt;AO213,"○","●")))</f>
        <v/>
      </c>
      <c r="AO214" s="148"/>
      <c r="AP214" s="146"/>
      <c r="AQ214" s="147" t="str">
        <f>IF(AP213="","",IF(AP213=AR213,"△",IF(AP213&gt;AR213,"○","●")))</f>
        <v/>
      </c>
      <c r="AR214" s="148"/>
      <c r="AS214" s="146"/>
      <c r="AT214" s="147" t="str">
        <f>IF(AS213="","",IF(AS213=AU213,"△",IF(AS213&gt;AU213,"○","●")))</f>
        <v/>
      </c>
      <c r="AU214" s="148"/>
      <c r="AV214" s="830"/>
      <c r="AW214" s="832"/>
      <c r="AX214" s="834"/>
      <c r="AY214" s="834"/>
      <c r="AZ214" s="834"/>
      <c r="BA214" s="834"/>
      <c r="BB214" s="834"/>
      <c r="BC214" s="837"/>
      <c r="BE214" s="839"/>
      <c r="BF214" s="841"/>
      <c r="BG214" s="841"/>
      <c r="BI214" s="854"/>
    </row>
    <row r="215" spans="1:61" ht="15" customHeight="1">
      <c r="B215" s="849"/>
      <c r="C215" s="158" t="str">
        <f>IF(N203="","",N203)</f>
        <v/>
      </c>
      <c r="D215" s="159" t="s">
        <v>67</v>
      </c>
      <c r="E215" s="160" t="str">
        <f>IF(L203="","",L203)</f>
        <v/>
      </c>
      <c r="F215" s="158" t="str">
        <f>IF(N207="","",N207)</f>
        <v/>
      </c>
      <c r="G215" s="159" t="s">
        <v>67</v>
      </c>
      <c r="H215" s="160" t="str">
        <f>IF(L207="","",L207)</f>
        <v/>
      </c>
      <c r="I215" s="149" t="str">
        <f>IF(N211="","",N211)</f>
        <v/>
      </c>
      <c r="J215" s="150" t="s">
        <v>67</v>
      </c>
      <c r="K215" s="151" t="str">
        <f>IF(L211="","",L211)</f>
        <v/>
      </c>
      <c r="L215" s="136"/>
      <c r="M215" s="152"/>
      <c r="N215" s="153"/>
      <c r="O215" s="133"/>
      <c r="P215" s="131"/>
      <c r="Q215" s="134"/>
      <c r="R215" s="130"/>
      <c r="S215" s="131"/>
      <c r="T215" s="132"/>
      <c r="U215" s="133"/>
      <c r="V215" s="131"/>
      <c r="W215" s="134"/>
      <c r="X215" s="133"/>
      <c r="Y215" s="131"/>
      <c r="Z215" s="134"/>
      <c r="AA215" s="130"/>
      <c r="AB215" s="131"/>
      <c r="AC215" s="135"/>
      <c r="AD215" s="133"/>
      <c r="AE215" s="131"/>
      <c r="AF215" s="134"/>
      <c r="AG215" s="136"/>
      <c r="AH215" s="137" t="s">
        <v>67</v>
      </c>
      <c r="AI215" s="153"/>
      <c r="AJ215" s="136"/>
      <c r="AK215" s="137" t="s">
        <v>67</v>
      </c>
      <c r="AL215" s="153"/>
      <c r="AM215" s="136"/>
      <c r="AN215" s="137" t="s">
        <v>68</v>
      </c>
      <c r="AO215" s="153"/>
      <c r="AP215" s="136"/>
      <c r="AQ215" s="137" t="s">
        <v>68</v>
      </c>
      <c r="AR215" s="153"/>
      <c r="AS215" s="136"/>
      <c r="AT215" s="137" t="s">
        <v>67</v>
      </c>
      <c r="AU215" s="153"/>
      <c r="AV215" s="829"/>
      <c r="AW215" s="831">
        <f>AY215*3+BA215</f>
        <v>0</v>
      </c>
      <c r="AX215" s="833">
        <f>BB215-BC215</f>
        <v>0</v>
      </c>
      <c r="AY215" s="835">
        <f>COUNTIF($D216:$AU216,"○")</f>
        <v>0</v>
      </c>
      <c r="AZ215" s="835">
        <f>COUNTIF($D216:$AU216,"●")</f>
        <v>0</v>
      </c>
      <c r="BA215" s="833">
        <f>COUNTIF($D216:AT216,"△")</f>
        <v>0</v>
      </c>
      <c r="BB215" s="833">
        <f>SUM(C215,F215,I215,L215,O215,R215,U215,X215,AA215,AD215,AG215,AJ215,AM215,AP215,AS215)</f>
        <v>0</v>
      </c>
      <c r="BC215" s="836">
        <f>SUM(E215,H215,K215,N215,Q215,T215,W215,Z215,AC215,AF215,AI215,AL215,AO215,AR215,AU215)</f>
        <v>0</v>
      </c>
      <c r="BE215" s="838">
        <f>0.5+AX215/1000</f>
        <v>0.5</v>
      </c>
      <c r="BF215" s="840">
        <f>BB215/100000</f>
        <v>0</v>
      </c>
      <c r="BG215" s="840"/>
      <c r="BI215" s="853">
        <f>SUM(AY215:BA216)</f>
        <v>0</v>
      </c>
    </row>
    <row r="216" spans="1:61" ht="15" customHeight="1">
      <c r="B216" s="850"/>
      <c r="C216" s="161"/>
      <c r="D216" s="161" t="str">
        <f>IF(C215="","",IF(C215=E215,"△",IF(C215&gt;E215,"○","●")))</f>
        <v/>
      </c>
      <c r="E216" s="162"/>
      <c r="F216" s="161"/>
      <c r="G216" s="161" t="str">
        <f>IF(F215="","",IF(F215=H215,"△",IF(F215&gt;H215,"○","●")))</f>
        <v/>
      </c>
      <c r="H216" s="162"/>
      <c r="I216" s="155"/>
      <c r="J216" s="155" t="str">
        <f>IF(I215="","",IF(I215=K215,"△",IF(I215&gt;K215,"○","●")))</f>
        <v/>
      </c>
      <c r="K216" s="156"/>
      <c r="L216" s="146"/>
      <c r="M216" s="157"/>
      <c r="N216" s="148"/>
      <c r="O216" s="141"/>
      <c r="P216" s="142" t="str">
        <f>IF(O215="","",IF(O215=Q215,"△",IF(O215&gt;Q215,"○","●")))</f>
        <v/>
      </c>
      <c r="Q216" s="144"/>
      <c r="R216" s="145"/>
      <c r="S216" s="142" t="str">
        <f>IF(R215="","",IF(R215=T215,"△",IF(R215&gt;T215,"○","●")))</f>
        <v/>
      </c>
      <c r="T216" s="143"/>
      <c r="U216" s="141"/>
      <c r="V216" s="142" t="str">
        <f>IF(U215="","",IF(U215=W215,"△",IF(U215&gt;W215,"○","●")))</f>
        <v/>
      </c>
      <c r="W216" s="144"/>
      <c r="X216" s="141"/>
      <c r="Y216" s="142" t="str">
        <f>IF(X215="","",IF(X215=Z215,"△",IF(X215&gt;Z215,"○","●")))</f>
        <v/>
      </c>
      <c r="Z216" s="144"/>
      <c r="AA216" s="141"/>
      <c r="AB216" s="142" t="str">
        <f>IF(AA215="","",IF(AA215=AC215,"△",IF(AA215&gt;AC215,"○","●")))</f>
        <v/>
      </c>
      <c r="AC216" s="144"/>
      <c r="AD216" s="145"/>
      <c r="AE216" s="142" t="str">
        <f>IF(AD215="","",IF(AD215=AF215,"△",IF(AD215&gt;AF215,"○","●")))</f>
        <v/>
      </c>
      <c r="AF216" s="144"/>
      <c r="AG216" s="146"/>
      <c r="AH216" s="147" t="str">
        <f>IF(AG215="","",IF(AG215=AI215,"△",IF(AG215&gt;AI215,"○","●")))</f>
        <v/>
      </c>
      <c r="AI216" s="148"/>
      <c r="AJ216" s="146"/>
      <c r="AK216" s="147" t="str">
        <f>IF(AJ215="","",IF(AJ215=AL215,"△",IF(AJ215&gt;AL215,"○","●")))</f>
        <v/>
      </c>
      <c r="AL216" s="148"/>
      <c r="AM216" s="146"/>
      <c r="AN216" s="147" t="str">
        <f>IF(AM215="","",IF(AM215=AO215,"△",IF(AM215&gt;AO215,"○","●")))</f>
        <v/>
      </c>
      <c r="AO216" s="148"/>
      <c r="AP216" s="146"/>
      <c r="AQ216" s="147" t="str">
        <f>IF(AP215="","",IF(AP215=AR215,"△",IF(AP215&gt;AR215,"○","●")))</f>
        <v/>
      </c>
      <c r="AR216" s="148"/>
      <c r="AS216" s="146"/>
      <c r="AT216" s="147" t="str">
        <f>IF(AS215="","",IF(AS215=AU215,"△",IF(AS215&gt;AU215,"○","●")))</f>
        <v/>
      </c>
      <c r="AU216" s="148"/>
      <c r="AV216" s="830"/>
      <c r="AW216" s="832"/>
      <c r="AX216" s="834"/>
      <c r="AY216" s="834"/>
      <c r="AZ216" s="834"/>
      <c r="BA216" s="834"/>
      <c r="BB216" s="834"/>
      <c r="BC216" s="837"/>
      <c r="BE216" s="839"/>
      <c r="BF216" s="841"/>
      <c r="BG216" s="841"/>
      <c r="BI216" s="854"/>
    </row>
    <row r="217" spans="1:61" ht="15" customHeight="1">
      <c r="A217" s="90" t="s">
        <v>72</v>
      </c>
      <c r="B217" s="848" t="s">
        <v>296</v>
      </c>
      <c r="C217" s="163" t="str">
        <f>IF(Q201="","",Q201)</f>
        <v/>
      </c>
      <c r="D217" s="150" t="s">
        <v>67</v>
      </c>
      <c r="E217" s="151" t="str">
        <f>IF(O201="","",O201)</f>
        <v/>
      </c>
      <c r="F217" s="158" t="str">
        <f>IF(Q205="","",Q205)</f>
        <v/>
      </c>
      <c r="G217" s="159" t="s">
        <v>67</v>
      </c>
      <c r="H217" s="160" t="str">
        <f>IF(O205="","",O205)</f>
        <v/>
      </c>
      <c r="I217" s="149" t="str">
        <f>IF(Q209="","",Q209)</f>
        <v/>
      </c>
      <c r="J217" s="150" t="s">
        <v>67</v>
      </c>
      <c r="K217" s="151" t="str">
        <f>IF(O209="","",O209)</f>
        <v/>
      </c>
      <c r="L217" s="158" t="str">
        <f>IF(Q213="","",Q213)</f>
        <v/>
      </c>
      <c r="M217" s="159" t="s">
        <v>67</v>
      </c>
      <c r="N217" s="160" t="str">
        <f>IF(O213="","",O213)</f>
        <v/>
      </c>
      <c r="O217" s="136"/>
      <c r="P217" s="152"/>
      <c r="Q217" s="153"/>
      <c r="R217" s="130"/>
      <c r="S217" s="131"/>
      <c r="T217" s="132"/>
      <c r="U217" s="133"/>
      <c r="V217" s="131"/>
      <c r="W217" s="134"/>
      <c r="X217" s="133"/>
      <c r="Y217" s="131"/>
      <c r="Z217" s="134"/>
      <c r="AA217" s="130"/>
      <c r="AB217" s="131"/>
      <c r="AC217" s="135"/>
      <c r="AD217" s="133"/>
      <c r="AE217" s="131"/>
      <c r="AF217" s="134"/>
      <c r="AG217" s="136"/>
      <c r="AH217" s="137" t="s">
        <v>67</v>
      </c>
      <c r="AI217" s="153"/>
      <c r="AJ217" s="136"/>
      <c r="AK217" s="137" t="s">
        <v>67</v>
      </c>
      <c r="AL217" s="153"/>
      <c r="AM217" s="136"/>
      <c r="AN217" s="137" t="s">
        <v>68</v>
      </c>
      <c r="AO217" s="153"/>
      <c r="AP217" s="136"/>
      <c r="AQ217" s="137" t="s">
        <v>68</v>
      </c>
      <c r="AR217" s="153"/>
      <c r="AS217" s="136"/>
      <c r="AT217" s="137" t="s">
        <v>67</v>
      </c>
      <c r="AU217" s="153"/>
      <c r="AV217" s="829">
        <f t="shared" ref="AV217" si="19">RANK(BG217,BG$201:BG$230)</f>
        <v>1</v>
      </c>
      <c r="AW217" s="831">
        <f>AY217*3+BA217</f>
        <v>0</v>
      </c>
      <c r="AX217" s="833">
        <f>BB217-BC217</f>
        <v>0</v>
      </c>
      <c r="AY217" s="833">
        <f>COUNTIF($D218:$AU218,"○")</f>
        <v>0</v>
      </c>
      <c r="AZ217" s="835">
        <f>COUNTIF($D218:$AU218,"●")</f>
        <v>0</v>
      </c>
      <c r="BA217" s="833">
        <f>COUNTIF($D218:AT218,"△")</f>
        <v>0</v>
      </c>
      <c r="BB217" s="833">
        <f>SUM(C217,F217,I217,L217,O217,R217,U217,X217,AA217,AD217,AG217,AJ217,AM217,AP217,AS217)</f>
        <v>0</v>
      </c>
      <c r="BC217" s="836">
        <f>SUM(E217,H217,K217,N217,Q217,T217,W217,Z217,AC217,AF217,AI217,AL217,AO217,AR217,AU217)</f>
        <v>0</v>
      </c>
      <c r="BE217" s="838">
        <f>0.5+AX217/1000</f>
        <v>0.5</v>
      </c>
      <c r="BF217" s="840">
        <f>BB217/100000</f>
        <v>0</v>
      </c>
      <c r="BG217" s="840">
        <f>SUM(AW217,BE217,BF217,AW219,BE219,BF219)</f>
        <v>1</v>
      </c>
      <c r="BI217" s="853">
        <f>SUM(AY217:BA218)</f>
        <v>0</v>
      </c>
    </row>
    <row r="218" spans="1:61" ht="15" customHeight="1">
      <c r="B218" s="849"/>
      <c r="C218" s="155"/>
      <c r="D218" s="155" t="str">
        <f>IF(C217="","",IF(C217=E217,"△",IF(C217&gt;E217,"○","●")))</f>
        <v/>
      </c>
      <c r="E218" s="156"/>
      <c r="F218" s="161"/>
      <c r="G218" s="161" t="str">
        <f>IF(F217="","",IF(F217=H217,"△",IF(F217&gt;H217,"○","●")))</f>
        <v/>
      </c>
      <c r="H218" s="162"/>
      <c r="I218" s="155"/>
      <c r="J218" s="155" t="str">
        <f>IF(I217="","",IF(I217=K217,"△",IF(I217&gt;K217,"○","●")))</f>
        <v/>
      </c>
      <c r="K218" s="156"/>
      <c r="L218" s="161"/>
      <c r="M218" s="161" t="str">
        <f>IF(L217="","",IF(L217=N217,"△",IF(L217&gt;N217,"○","●")))</f>
        <v/>
      </c>
      <c r="N218" s="162"/>
      <c r="O218" s="146"/>
      <c r="P218" s="157"/>
      <c r="Q218" s="148"/>
      <c r="R218" s="141"/>
      <c r="S218" s="142" t="str">
        <f>IF(R217="","",IF(R217=T217,"△",IF(R217&gt;T217,"○","●")))</f>
        <v/>
      </c>
      <c r="T218" s="143"/>
      <c r="U218" s="141"/>
      <c r="V218" s="142" t="str">
        <f>IF(U217="","",IF(U217=W217,"△",IF(U217&gt;W217,"○","●")))</f>
        <v/>
      </c>
      <c r="W218" s="144"/>
      <c r="X218" s="141"/>
      <c r="Y218" s="142" t="str">
        <f>IF(X217="","",IF(X217=Z217,"△",IF(X217&gt;Z217,"○","●")))</f>
        <v/>
      </c>
      <c r="Z218" s="144"/>
      <c r="AA218" s="141"/>
      <c r="AB218" s="142" t="str">
        <f>IF(AA217="","",IF(AA217=AC217,"△",IF(AA217&gt;AC217,"○","●")))</f>
        <v/>
      </c>
      <c r="AC218" s="144"/>
      <c r="AD218" s="145"/>
      <c r="AE218" s="142" t="str">
        <f>IF(AD217="","",IF(AD217=AF217,"△",IF(AD217&gt;AF217,"○","●")))</f>
        <v/>
      </c>
      <c r="AF218" s="144"/>
      <c r="AG218" s="146"/>
      <c r="AH218" s="147" t="str">
        <f>IF(AG217="","",IF(AG217=AI217,"△",IF(AG217&gt;AI217,"○","●")))</f>
        <v/>
      </c>
      <c r="AI218" s="148"/>
      <c r="AJ218" s="146"/>
      <c r="AK218" s="147" t="str">
        <f>IF(AJ217="","",IF(AJ217=AL217,"△",IF(AJ217&gt;AL217,"○","●")))</f>
        <v/>
      </c>
      <c r="AL218" s="148"/>
      <c r="AM218" s="146"/>
      <c r="AN218" s="147" t="str">
        <f>IF(AM217="","",IF(AM217=AO217,"△",IF(AM217&gt;AO217,"○","●")))</f>
        <v/>
      </c>
      <c r="AO218" s="148"/>
      <c r="AP218" s="146"/>
      <c r="AQ218" s="147" t="str">
        <f>IF(AP217="","",IF(AP217=AR217,"△",IF(AP217&gt;AR217,"○","●")))</f>
        <v/>
      </c>
      <c r="AR218" s="148"/>
      <c r="AS218" s="146"/>
      <c r="AT218" s="147" t="str">
        <f>IF(AS217="","",IF(AS217=AU217,"△",IF(AS217&gt;AU217,"○","●")))</f>
        <v/>
      </c>
      <c r="AU218" s="148"/>
      <c r="AV218" s="830"/>
      <c r="AW218" s="832"/>
      <c r="AX218" s="834"/>
      <c r="AY218" s="834"/>
      <c r="AZ218" s="834"/>
      <c r="BA218" s="834"/>
      <c r="BB218" s="834"/>
      <c r="BC218" s="837"/>
      <c r="BE218" s="839"/>
      <c r="BF218" s="841"/>
      <c r="BG218" s="841"/>
      <c r="BI218" s="854"/>
    </row>
    <row r="219" spans="1:61" ht="15" customHeight="1">
      <c r="B219" s="849"/>
      <c r="C219" s="163" t="str">
        <f>IF(Q203="","",Q203)</f>
        <v/>
      </c>
      <c r="D219" s="150" t="s">
        <v>67</v>
      </c>
      <c r="E219" s="151" t="str">
        <f>IF(O203="","",O203)</f>
        <v/>
      </c>
      <c r="F219" s="158" t="str">
        <f>IF(Q207="","",Q207)</f>
        <v/>
      </c>
      <c r="G219" s="159" t="s">
        <v>67</v>
      </c>
      <c r="H219" s="160" t="str">
        <f>IF(O207="","",O207)</f>
        <v/>
      </c>
      <c r="I219" s="149" t="str">
        <f>IF(Q211="","",Q211)</f>
        <v/>
      </c>
      <c r="J219" s="150" t="s">
        <v>67</v>
      </c>
      <c r="K219" s="151" t="str">
        <f>IF(O211="","",O211)</f>
        <v/>
      </c>
      <c r="L219" s="158" t="str">
        <f>IF(Q215="","",Q215)</f>
        <v/>
      </c>
      <c r="M219" s="159" t="s">
        <v>67</v>
      </c>
      <c r="N219" s="160" t="str">
        <f>IF(O215="","",O215)</f>
        <v/>
      </c>
      <c r="O219" s="136"/>
      <c r="P219" s="152"/>
      <c r="Q219" s="153"/>
      <c r="R219" s="130"/>
      <c r="S219" s="131"/>
      <c r="T219" s="132"/>
      <c r="U219" s="133"/>
      <c r="V219" s="131"/>
      <c r="W219" s="134"/>
      <c r="X219" s="133"/>
      <c r="Y219" s="131"/>
      <c r="Z219" s="134"/>
      <c r="AA219" s="130"/>
      <c r="AB219" s="131"/>
      <c r="AC219" s="135"/>
      <c r="AD219" s="133"/>
      <c r="AE219" s="131"/>
      <c r="AF219" s="134"/>
      <c r="AG219" s="136"/>
      <c r="AH219" s="137" t="s">
        <v>67</v>
      </c>
      <c r="AI219" s="153"/>
      <c r="AJ219" s="136"/>
      <c r="AK219" s="137" t="s">
        <v>67</v>
      </c>
      <c r="AL219" s="153"/>
      <c r="AM219" s="136"/>
      <c r="AN219" s="137" t="s">
        <v>68</v>
      </c>
      <c r="AO219" s="153"/>
      <c r="AP219" s="136"/>
      <c r="AQ219" s="137" t="s">
        <v>68</v>
      </c>
      <c r="AR219" s="153"/>
      <c r="AS219" s="136"/>
      <c r="AT219" s="137" t="s">
        <v>67</v>
      </c>
      <c r="AU219" s="153"/>
      <c r="AV219" s="829"/>
      <c r="AW219" s="831">
        <f>AY219*3+BA219</f>
        <v>0</v>
      </c>
      <c r="AX219" s="833">
        <f>BB219-BC219</f>
        <v>0</v>
      </c>
      <c r="AY219" s="833">
        <f>COUNTIF($D220:$AU220,"○")</f>
        <v>0</v>
      </c>
      <c r="AZ219" s="835">
        <f>COUNTIF($D220:$AU220,"●")</f>
        <v>0</v>
      </c>
      <c r="BA219" s="833">
        <f>COUNTIF($D220:AT220,"△")</f>
        <v>0</v>
      </c>
      <c r="BB219" s="833">
        <f>SUM(C219,F219,I219,L219,O219,R219,U219,X219,AA219,AD219,AG219,AJ219,AM219,AP219,AS219)</f>
        <v>0</v>
      </c>
      <c r="BC219" s="836">
        <f>SUM(E219,H219,K219,N219,Q219,T219,W219,Z219,AC219,AF219,AI219,AL219,AO219,AR219,AU219)</f>
        <v>0</v>
      </c>
      <c r="BE219" s="838">
        <f>0.5+AX219/1000</f>
        <v>0.5</v>
      </c>
      <c r="BF219" s="840">
        <f>BB219/100000</f>
        <v>0</v>
      </c>
      <c r="BG219" s="840"/>
      <c r="BI219" s="853">
        <f>SUM(AY219:BA220)</f>
        <v>0</v>
      </c>
    </row>
    <row r="220" spans="1:61" ht="15" customHeight="1">
      <c r="B220" s="850"/>
      <c r="C220" s="155"/>
      <c r="D220" s="155" t="str">
        <f>IF(C219="","",IF(C219=E219,"△",IF(C219&gt;E219,"○","●")))</f>
        <v/>
      </c>
      <c r="E220" s="156"/>
      <c r="F220" s="161"/>
      <c r="G220" s="161" t="str">
        <f>IF(F219="","",IF(F219=H219,"△",IF(F219&gt;H219,"○","●")))</f>
        <v/>
      </c>
      <c r="H220" s="162"/>
      <c r="I220" s="155"/>
      <c r="J220" s="155" t="str">
        <f>IF(I219="","",IF(I219=K219,"△",IF(I219&gt;K219,"○","●")))</f>
        <v/>
      </c>
      <c r="K220" s="156"/>
      <c r="L220" s="161"/>
      <c r="M220" s="161" t="str">
        <f>IF(L219="","",IF(L219=N219,"△",IF(L219&gt;N219,"○","●")))</f>
        <v/>
      </c>
      <c r="N220" s="162"/>
      <c r="O220" s="146"/>
      <c r="P220" s="157"/>
      <c r="Q220" s="148"/>
      <c r="R220" s="141"/>
      <c r="S220" s="142" t="str">
        <f>IF(R219="","",IF(R219=T219,"△",IF(R219&gt;T219,"○","●")))</f>
        <v/>
      </c>
      <c r="T220" s="143"/>
      <c r="U220" s="141"/>
      <c r="V220" s="142" t="str">
        <f>IF(U219="","",IF(U219=W219,"△",IF(U219&gt;W219,"○","●")))</f>
        <v/>
      </c>
      <c r="W220" s="144"/>
      <c r="X220" s="141"/>
      <c r="Y220" s="142" t="str">
        <f>IF(X219="","",IF(X219=Z219,"△",IF(X219&gt;Z219,"○","●")))</f>
        <v/>
      </c>
      <c r="Z220" s="144"/>
      <c r="AA220" s="141"/>
      <c r="AB220" s="142" t="str">
        <f>IF(AA219="","",IF(AA219=AC219,"△",IF(AA219&gt;AC219,"○","●")))</f>
        <v/>
      </c>
      <c r="AC220" s="144"/>
      <c r="AD220" s="145"/>
      <c r="AE220" s="142" t="str">
        <f>IF(AD219="","",IF(AD219=AF219,"△",IF(AD219&gt;AF219,"○","●")))</f>
        <v/>
      </c>
      <c r="AF220" s="144"/>
      <c r="AG220" s="146"/>
      <c r="AH220" s="147" t="str">
        <f>IF(AG219="","",IF(AG219=AI219,"△",IF(AG219&gt;AI219,"○","●")))</f>
        <v/>
      </c>
      <c r="AI220" s="148"/>
      <c r="AJ220" s="146"/>
      <c r="AK220" s="147" t="str">
        <f>IF(AJ219="","",IF(AJ219=AL219,"△",IF(AJ219&gt;AL219,"○","●")))</f>
        <v/>
      </c>
      <c r="AL220" s="148"/>
      <c r="AM220" s="146"/>
      <c r="AN220" s="147" t="str">
        <f>IF(AM219="","",IF(AM219=AO219,"△",IF(AM219&gt;AO219,"○","●")))</f>
        <v/>
      </c>
      <c r="AO220" s="148"/>
      <c r="AP220" s="146"/>
      <c r="AQ220" s="147" t="str">
        <f>IF(AP219="","",IF(AP219=AR219,"△",IF(AP219&gt;AR219,"○","●")))</f>
        <v/>
      </c>
      <c r="AR220" s="148"/>
      <c r="AS220" s="146"/>
      <c r="AT220" s="147" t="str">
        <f>IF(AS219="","",IF(AS219=AU219,"△",IF(AS219&gt;AU219,"○","●")))</f>
        <v/>
      </c>
      <c r="AU220" s="148"/>
      <c r="AV220" s="830"/>
      <c r="AW220" s="832"/>
      <c r="AX220" s="834"/>
      <c r="AY220" s="834"/>
      <c r="AZ220" s="834"/>
      <c r="BA220" s="834"/>
      <c r="BB220" s="834"/>
      <c r="BC220" s="837"/>
      <c r="BE220" s="839"/>
      <c r="BF220" s="841"/>
      <c r="BG220" s="841"/>
      <c r="BI220" s="854"/>
    </row>
    <row r="221" spans="1:61" ht="15" customHeight="1">
      <c r="A221" s="90" t="s">
        <v>73</v>
      </c>
      <c r="B221" s="873" t="s">
        <v>167</v>
      </c>
      <c r="C221" s="149" t="str">
        <f>IF(T201="","",T201)</f>
        <v/>
      </c>
      <c r="D221" s="150" t="s">
        <v>67</v>
      </c>
      <c r="E221" s="151" t="str">
        <f>IF(R201="","",R201)</f>
        <v/>
      </c>
      <c r="F221" s="158" t="str">
        <f>IF(T205="","",T205)</f>
        <v/>
      </c>
      <c r="G221" s="159" t="s">
        <v>67</v>
      </c>
      <c r="H221" s="160" t="str">
        <f>IF(R205="","",R205)</f>
        <v/>
      </c>
      <c r="I221" s="149" t="str">
        <f>IF(T209="","",T209)</f>
        <v/>
      </c>
      <c r="J221" s="150" t="s">
        <v>67</v>
      </c>
      <c r="K221" s="151" t="str">
        <f>IF(R209="","",R209)</f>
        <v/>
      </c>
      <c r="L221" s="149" t="str">
        <f>IF(T213="","",T213)</f>
        <v/>
      </c>
      <c r="M221" s="150" t="s">
        <v>67</v>
      </c>
      <c r="N221" s="151" t="str">
        <f>IF(R213="","",R213)</f>
        <v/>
      </c>
      <c r="O221" s="149" t="str">
        <f>IF(T217="","",T217)</f>
        <v/>
      </c>
      <c r="P221" s="150" t="s">
        <v>67</v>
      </c>
      <c r="Q221" s="151" t="str">
        <f>IF(R217="","",R217)</f>
        <v/>
      </c>
      <c r="R221" s="136"/>
      <c r="S221" s="152"/>
      <c r="T221" s="153"/>
      <c r="U221" s="133"/>
      <c r="V221" s="131"/>
      <c r="W221" s="134"/>
      <c r="X221" s="133"/>
      <c r="Y221" s="131"/>
      <c r="Z221" s="134"/>
      <c r="AA221" s="130"/>
      <c r="AB221" s="131"/>
      <c r="AC221" s="135"/>
      <c r="AD221" s="133"/>
      <c r="AE221" s="131"/>
      <c r="AF221" s="134"/>
      <c r="AG221" s="136"/>
      <c r="AH221" s="137" t="s">
        <v>67</v>
      </c>
      <c r="AI221" s="153"/>
      <c r="AJ221" s="136"/>
      <c r="AK221" s="137" t="s">
        <v>67</v>
      </c>
      <c r="AL221" s="153"/>
      <c r="AM221" s="136"/>
      <c r="AN221" s="137" t="s">
        <v>68</v>
      </c>
      <c r="AO221" s="153"/>
      <c r="AP221" s="136"/>
      <c r="AQ221" s="137" t="s">
        <v>68</v>
      </c>
      <c r="AR221" s="153"/>
      <c r="AS221" s="136"/>
      <c r="AT221" s="137" t="s">
        <v>67</v>
      </c>
      <c r="AU221" s="153"/>
      <c r="AV221" s="829">
        <f t="shared" ref="AV221" si="20">RANK(BG221,BG$201:BG$230)</f>
        <v>1</v>
      </c>
      <c r="AW221" s="831">
        <f>AY221*3+BA221</f>
        <v>0</v>
      </c>
      <c r="AX221" s="833">
        <f>BB221-BC221</f>
        <v>0</v>
      </c>
      <c r="AY221" s="833">
        <f>COUNTIF($D222:$AU222,"○")</f>
        <v>0</v>
      </c>
      <c r="AZ221" s="835">
        <f>COUNTIF($D222:$AU222,"●")</f>
        <v>0</v>
      </c>
      <c r="BA221" s="833">
        <f>COUNTIF($D222:AT222,"△")</f>
        <v>0</v>
      </c>
      <c r="BB221" s="833">
        <f>SUM(C221,F221,I221,L221,O221,R221,U221,X221,AA221,AD221,AG221,AJ221,AM221,AP221,AS221)</f>
        <v>0</v>
      </c>
      <c r="BC221" s="836">
        <f>SUM(E221,H221,K221,N221,Q221,T221,W221,Z221,AC221,AF221,AI221,AL221,AO221,AR221,AU221)</f>
        <v>0</v>
      </c>
      <c r="BD221" s="138"/>
      <c r="BE221" s="838">
        <f>0.5+AX221/1000</f>
        <v>0.5</v>
      </c>
      <c r="BF221" s="840">
        <f>BB221/100000</f>
        <v>0</v>
      </c>
      <c r="BG221" s="840">
        <f>SUM(AW221,BE221,BF221,AW223,BE223,BF223)</f>
        <v>1</v>
      </c>
      <c r="BI221" s="853">
        <f>SUM(AY221:BA222)</f>
        <v>0</v>
      </c>
    </row>
    <row r="222" spans="1:61" ht="15" customHeight="1">
      <c r="B222" s="892"/>
      <c r="C222" s="155"/>
      <c r="D222" s="155" t="str">
        <f>IF(C221="","",IF(C221=E221,"△",IF(C221&gt;E221,"○","●")))</f>
        <v/>
      </c>
      <c r="E222" s="156"/>
      <c r="F222" s="161"/>
      <c r="G222" s="161" t="str">
        <f>IF(F221="","",IF(F221=H221,"△",IF(F221&gt;H221,"○","●")))</f>
        <v/>
      </c>
      <c r="H222" s="162"/>
      <c r="I222" s="155"/>
      <c r="J222" s="155" t="str">
        <f>IF(I221="","",IF(I221=K221,"△",IF(I221&gt;K221,"○","●")))</f>
        <v/>
      </c>
      <c r="K222" s="156"/>
      <c r="L222" s="155"/>
      <c r="M222" s="155" t="str">
        <f>IF(L221="","",IF(L221=N221,"△",IF(L221&gt;N221,"○","●")))</f>
        <v/>
      </c>
      <c r="N222" s="156"/>
      <c r="O222" s="155"/>
      <c r="P222" s="155" t="str">
        <f>IF(O221="","",IF(O221=Q221,"△",IF(O221&gt;Q221,"○","●")))</f>
        <v/>
      </c>
      <c r="Q222" s="156"/>
      <c r="R222" s="146"/>
      <c r="S222" s="157"/>
      <c r="T222" s="148"/>
      <c r="U222" s="141"/>
      <c r="V222" s="142" t="str">
        <f>IF(U221="","",IF(U221=W221,"△",IF(U221&gt;W221,"○","●")))</f>
        <v/>
      </c>
      <c r="W222" s="144"/>
      <c r="X222" s="141"/>
      <c r="Y222" s="142" t="str">
        <f>IF(X221="","",IF(X221=Z221,"△",IF(X221&gt;Z221,"○","●")))</f>
        <v/>
      </c>
      <c r="Z222" s="144"/>
      <c r="AA222" s="141"/>
      <c r="AB222" s="142" t="str">
        <f>IF(AA221="","",IF(AA221=AC221,"△",IF(AA221&gt;AC221,"○","●")))</f>
        <v/>
      </c>
      <c r="AC222" s="144"/>
      <c r="AD222" s="145"/>
      <c r="AE222" s="142" t="str">
        <f>IF(AD221="","",IF(AD221=AF221,"△",IF(AD221&gt;AF221,"○","●")))</f>
        <v/>
      </c>
      <c r="AF222" s="144"/>
      <c r="AG222" s="146"/>
      <c r="AH222" s="147" t="str">
        <f>IF(AG221="","",IF(AG221=AI221,"△",IF(AG221&gt;AI221,"○","●")))</f>
        <v/>
      </c>
      <c r="AI222" s="148"/>
      <c r="AJ222" s="146"/>
      <c r="AK222" s="147" t="str">
        <f>IF(AJ221="","",IF(AJ221=AL221,"△",IF(AJ221&gt;AL221,"○","●")))</f>
        <v/>
      </c>
      <c r="AL222" s="148"/>
      <c r="AM222" s="146"/>
      <c r="AN222" s="147" t="str">
        <f>IF(AM221="","",IF(AM221=AO221,"△",IF(AM221&gt;AO221,"○","●")))</f>
        <v/>
      </c>
      <c r="AO222" s="148"/>
      <c r="AP222" s="146"/>
      <c r="AQ222" s="147" t="str">
        <f>IF(AP221="","",IF(AP221=AR221,"△",IF(AP221&gt;AR221,"○","●")))</f>
        <v/>
      </c>
      <c r="AR222" s="148"/>
      <c r="AS222" s="146"/>
      <c r="AT222" s="147" t="str">
        <f>IF(AS221="","",IF(AS221=AU221,"△",IF(AS221&gt;AU221,"○","●")))</f>
        <v/>
      </c>
      <c r="AU222" s="148"/>
      <c r="AV222" s="830"/>
      <c r="AW222" s="832"/>
      <c r="AX222" s="834"/>
      <c r="AY222" s="834"/>
      <c r="AZ222" s="834"/>
      <c r="BA222" s="834"/>
      <c r="BB222" s="834"/>
      <c r="BC222" s="837"/>
      <c r="BD222" s="138"/>
      <c r="BE222" s="839"/>
      <c r="BF222" s="841"/>
      <c r="BG222" s="841"/>
      <c r="BI222" s="854"/>
    </row>
    <row r="223" spans="1:61" ht="15" customHeight="1">
      <c r="B223" s="892"/>
      <c r="C223" s="149" t="str">
        <f>IF(T203="","",T203)</f>
        <v/>
      </c>
      <c r="D223" s="150" t="s">
        <v>67</v>
      </c>
      <c r="E223" s="151" t="str">
        <f>IF(R203="","",R203)</f>
        <v/>
      </c>
      <c r="F223" s="158" t="str">
        <f>IF(T207="","",T207)</f>
        <v/>
      </c>
      <c r="G223" s="159" t="s">
        <v>67</v>
      </c>
      <c r="H223" s="160" t="str">
        <f>IF(R207="","",R207)</f>
        <v/>
      </c>
      <c r="I223" s="149" t="str">
        <f>IF(T211="","",T211)</f>
        <v/>
      </c>
      <c r="J223" s="150" t="s">
        <v>67</v>
      </c>
      <c r="K223" s="151" t="str">
        <f>IF(R211="","",R211)</f>
        <v/>
      </c>
      <c r="L223" s="149" t="str">
        <f>IF(T215="","",T215)</f>
        <v/>
      </c>
      <c r="M223" s="150" t="s">
        <v>67</v>
      </c>
      <c r="N223" s="151" t="str">
        <f>IF(R215="","",R215)</f>
        <v/>
      </c>
      <c r="O223" s="149" t="str">
        <f>IF(T219="","",T219)</f>
        <v/>
      </c>
      <c r="P223" s="150" t="s">
        <v>67</v>
      </c>
      <c r="Q223" s="151" t="str">
        <f>IF(R219="","",R219)</f>
        <v/>
      </c>
      <c r="R223" s="136"/>
      <c r="S223" s="152"/>
      <c r="T223" s="153"/>
      <c r="U223" s="133"/>
      <c r="V223" s="131"/>
      <c r="W223" s="134"/>
      <c r="X223" s="133"/>
      <c r="Y223" s="131"/>
      <c r="Z223" s="134"/>
      <c r="AA223" s="130"/>
      <c r="AB223" s="131"/>
      <c r="AC223" s="135"/>
      <c r="AD223" s="133"/>
      <c r="AE223" s="131"/>
      <c r="AF223" s="134"/>
      <c r="AG223" s="136"/>
      <c r="AH223" s="137" t="s">
        <v>67</v>
      </c>
      <c r="AI223" s="153"/>
      <c r="AJ223" s="136"/>
      <c r="AK223" s="137" t="s">
        <v>67</v>
      </c>
      <c r="AL223" s="153"/>
      <c r="AM223" s="136"/>
      <c r="AN223" s="137" t="s">
        <v>68</v>
      </c>
      <c r="AO223" s="153"/>
      <c r="AP223" s="136"/>
      <c r="AQ223" s="137" t="s">
        <v>68</v>
      </c>
      <c r="AR223" s="153"/>
      <c r="AS223" s="136"/>
      <c r="AT223" s="137" t="s">
        <v>67</v>
      </c>
      <c r="AU223" s="153"/>
      <c r="AV223" s="829"/>
      <c r="AW223" s="831">
        <f>AY223*3+BA223</f>
        <v>0</v>
      </c>
      <c r="AX223" s="833">
        <f>BB223-BC223</f>
        <v>0</v>
      </c>
      <c r="AY223" s="833">
        <f>COUNTIF($D224:$AU224,"○")</f>
        <v>0</v>
      </c>
      <c r="AZ223" s="835">
        <f>COUNTIF($D224:$AU224,"●")</f>
        <v>0</v>
      </c>
      <c r="BA223" s="833">
        <f>COUNTIF($D224:AT224,"△")</f>
        <v>0</v>
      </c>
      <c r="BB223" s="833">
        <f>SUM(C223,F223,I223,L223,O223,R223,U223,X223,AA223,AD223,AG223,AJ223,AM223,AP223,AS223)</f>
        <v>0</v>
      </c>
      <c r="BC223" s="836">
        <f>SUM(E223,H223,K223,N223,Q223,T223,W223,Z223,AC223,AF223,AI223,AL223,AO223,AR223,AU223)</f>
        <v>0</v>
      </c>
      <c r="BD223" s="138"/>
      <c r="BE223" s="838">
        <f>0.5+AX223/1000</f>
        <v>0.5</v>
      </c>
      <c r="BF223" s="840">
        <f>BB223/100000</f>
        <v>0</v>
      </c>
      <c r="BG223" s="840"/>
      <c r="BI223" s="853">
        <f>SUM(AY223:BA224)</f>
        <v>0</v>
      </c>
    </row>
    <row r="224" spans="1:61" ht="15" customHeight="1">
      <c r="B224" s="874"/>
      <c r="C224" s="155"/>
      <c r="D224" s="155" t="str">
        <f>IF(C223="","",IF(C223=E223,"△",IF(C223&gt;E223,"○","●")))</f>
        <v/>
      </c>
      <c r="E224" s="156"/>
      <c r="F224" s="161"/>
      <c r="G224" s="161" t="str">
        <f>IF(F223="","",IF(F223=H223,"△",IF(F223&gt;H223,"○","●")))</f>
        <v/>
      </c>
      <c r="H224" s="162"/>
      <c r="I224" s="155"/>
      <c r="J224" s="155" t="str">
        <f>IF(I223="","",IF(I223=K223,"△",IF(I223&gt;K223,"○","●")))</f>
        <v/>
      </c>
      <c r="K224" s="156"/>
      <c r="L224" s="155"/>
      <c r="M224" s="155" t="str">
        <f>IF(L223="","",IF(L223=N223,"△",IF(L223&gt;N223,"○","●")))</f>
        <v/>
      </c>
      <c r="N224" s="156"/>
      <c r="O224" s="155"/>
      <c r="P224" s="155" t="str">
        <f>IF(O223="","",IF(O223=Q223,"△",IF(O223&gt;Q223,"○","●")))</f>
        <v/>
      </c>
      <c r="Q224" s="156"/>
      <c r="R224" s="146"/>
      <c r="S224" s="157"/>
      <c r="T224" s="148"/>
      <c r="U224" s="141"/>
      <c r="V224" s="142" t="str">
        <f>IF(U223="","",IF(U223=W223,"△",IF(U223&gt;W223,"○","●")))</f>
        <v/>
      </c>
      <c r="W224" s="144"/>
      <c r="X224" s="141"/>
      <c r="Y224" s="142" t="str">
        <f>IF(X223="","",IF(X223=Z223,"△",IF(X223&gt;Z223,"○","●")))</f>
        <v/>
      </c>
      <c r="Z224" s="144"/>
      <c r="AA224" s="141"/>
      <c r="AB224" s="142" t="str">
        <f>IF(AA223="","",IF(AA223=AC223,"△",IF(AA223&gt;AC223,"○","●")))</f>
        <v/>
      </c>
      <c r="AC224" s="144"/>
      <c r="AD224" s="145"/>
      <c r="AE224" s="142" t="str">
        <f>IF(AD223="","",IF(AD223=AF223,"△",IF(AD223&gt;AF223,"○","●")))</f>
        <v/>
      </c>
      <c r="AF224" s="144"/>
      <c r="AG224" s="146"/>
      <c r="AH224" s="147" t="str">
        <f>IF(AG223="","",IF(AG223=AI223,"△",IF(AG223&gt;AI223,"○","●")))</f>
        <v/>
      </c>
      <c r="AI224" s="148"/>
      <c r="AJ224" s="146"/>
      <c r="AK224" s="147" t="str">
        <f>IF(AJ223="","",IF(AJ223=AL223,"△",IF(AJ223&gt;AL223,"○","●")))</f>
        <v/>
      </c>
      <c r="AL224" s="148"/>
      <c r="AM224" s="146"/>
      <c r="AN224" s="147" t="str">
        <f>IF(AM223="","",IF(AM223=AO223,"△",IF(AM223&gt;AO223,"○","●")))</f>
        <v/>
      </c>
      <c r="AO224" s="148"/>
      <c r="AP224" s="146"/>
      <c r="AQ224" s="147" t="str">
        <f>IF(AP223="","",IF(AP223=AR223,"△",IF(AP223&gt;AR223,"○","●")))</f>
        <v/>
      </c>
      <c r="AR224" s="148"/>
      <c r="AS224" s="146"/>
      <c r="AT224" s="147" t="str">
        <f>IF(AS223="","",IF(AS223=AU223,"△",IF(AS223&gt;AU223,"○","●")))</f>
        <v/>
      </c>
      <c r="AU224" s="148"/>
      <c r="AV224" s="830"/>
      <c r="AW224" s="832"/>
      <c r="AX224" s="834"/>
      <c r="AY224" s="834"/>
      <c r="AZ224" s="834"/>
      <c r="BA224" s="834"/>
      <c r="BB224" s="834"/>
      <c r="BC224" s="837"/>
      <c r="BD224" s="138"/>
      <c r="BE224" s="839"/>
      <c r="BF224" s="841"/>
      <c r="BG224" s="841"/>
      <c r="BI224" s="854"/>
    </row>
    <row r="225" spans="1:62" ht="15" customHeight="1">
      <c r="A225" s="90" t="s">
        <v>74</v>
      </c>
      <c r="B225" s="848" t="s">
        <v>168</v>
      </c>
      <c r="C225" s="149" t="str">
        <f>IF(W201="","",W201)</f>
        <v/>
      </c>
      <c r="D225" s="150" t="s">
        <v>67</v>
      </c>
      <c r="E225" s="151" t="str">
        <f>IF(U201="","",U201)</f>
        <v/>
      </c>
      <c r="F225" s="158" t="str">
        <f>IF(W205="","",W205)</f>
        <v/>
      </c>
      <c r="G225" s="159" t="s">
        <v>67</v>
      </c>
      <c r="H225" s="160" t="str">
        <f>IF(U205="","",U205)</f>
        <v/>
      </c>
      <c r="I225" s="149" t="str">
        <f>IF(W209="","",W209)</f>
        <v/>
      </c>
      <c r="J225" s="150" t="s">
        <v>67</v>
      </c>
      <c r="K225" s="151" t="str">
        <f>IF(U209="","",U209)</f>
        <v/>
      </c>
      <c r="L225" s="149" t="str">
        <f>IF(W213="","",W213)</f>
        <v/>
      </c>
      <c r="M225" s="150" t="s">
        <v>67</v>
      </c>
      <c r="N225" s="151" t="str">
        <f>IF(U213="","",U213)</f>
        <v/>
      </c>
      <c r="O225" s="149" t="str">
        <f>IF(W217="","",W217)</f>
        <v/>
      </c>
      <c r="P225" s="150" t="s">
        <v>67</v>
      </c>
      <c r="Q225" s="151" t="str">
        <f>IF(U217="","",U217)</f>
        <v/>
      </c>
      <c r="R225" s="149" t="str">
        <f>IF(W221="","",W221)</f>
        <v/>
      </c>
      <c r="S225" s="150" t="s">
        <v>67</v>
      </c>
      <c r="T225" s="151" t="str">
        <f>IF(U221="","",U221)</f>
        <v/>
      </c>
      <c r="U225" s="136"/>
      <c r="V225" s="152"/>
      <c r="W225" s="153"/>
      <c r="X225" s="133"/>
      <c r="Y225" s="131"/>
      <c r="Z225" s="134"/>
      <c r="AA225" s="130"/>
      <c r="AB225" s="131"/>
      <c r="AC225" s="135"/>
      <c r="AD225" s="133"/>
      <c r="AE225" s="131"/>
      <c r="AF225" s="134"/>
      <c r="AG225" s="136"/>
      <c r="AH225" s="137" t="s">
        <v>67</v>
      </c>
      <c r="AI225" s="153"/>
      <c r="AJ225" s="136"/>
      <c r="AK225" s="137" t="s">
        <v>67</v>
      </c>
      <c r="AL225" s="153"/>
      <c r="AM225" s="136"/>
      <c r="AN225" s="137" t="s">
        <v>68</v>
      </c>
      <c r="AO225" s="153"/>
      <c r="AP225" s="136"/>
      <c r="AQ225" s="137" t="s">
        <v>68</v>
      </c>
      <c r="AR225" s="153"/>
      <c r="AS225" s="136"/>
      <c r="AT225" s="137" t="s">
        <v>67</v>
      </c>
      <c r="AU225" s="153"/>
      <c r="AV225" s="829">
        <f t="shared" ref="AV225" si="21">RANK(BG225,BG$201:BG$230)</f>
        <v>1</v>
      </c>
      <c r="AW225" s="831">
        <f>AY225*3+BA225</f>
        <v>0</v>
      </c>
      <c r="AX225" s="833">
        <f>BB225-BC225</f>
        <v>0</v>
      </c>
      <c r="AY225" s="833">
        <f>COUNTIF($D226:$AU226,"○")</f>
        <v>0</v>
      </c>
      <c r="AZ225" s="835">
        <f>COUNTIF($D226:$AU226,"●")</f>
        <v>0</v>
      </c>
      <c r="BA225" s="833">
        <f>COUNTIF($D226:AT226,"△")</f>
        <v>0</v>
      </c>
      <c r="BB225" s="833">
        <f>SUM(C225,F225,I225,L225,O225,R225,U225,X225,AA225,AD225,AG225,AJ225,AM225,AP225,AS225)</f>
        <v>0</v>
      </c>
      <c r="BC225" s="836">
        <f>SUM(E225,H225,K225,N225,Q225,T225,W225,Z225,AC225,AF225,AI225,AL225,AO225,AR225,AU225)</f>
        <v>0</v>
      </c>
      <c r="BD225" s="138"/>
      <c r="BE225" s="838">
        <f>0.5+AX225/1000</f>
        <v>0.5</v>
      </c>
      <c r="BF225" s="840">
        <f>BB225/100000</f>
        <v>0</v>
      </c>
      <c r="BG225" s="840">
        <f>SUM(AW225,BE225,BF225,AW227,BE227,BF227)</f>
        <v>1</v>
      </c>
      <c r="BI225" s="853">
        <f>SUM(AY225:BA226)</f>
        <v>0</v>
      </c>
    </row>
    <row r="226" spans="1:62" ht="15" customHeight="1">
      <c r="B226" s="849"/>
      <c r="C226" s="155"/>
      <c r="D226" s="155" t="str">
        <f>IF(C225="","",IF(C225=E225,"△",IF(C225&gt;E225,"○","●")))</f>
        <v/>
      </c>
      <c r="E226" s="156"/>
      <c r="F226" s="161"/>
      <c r="G226" s="161" t="str">
        <f>IF(F225="","",IF(F225=H225,"△",IF(F225&gt;H225,"○","●")))</f>
        <v/>
      </c>
      <c r="H226" s="162"/>
      <c r="I226" s="155"/>
      <c r="J226" s="155" t="str">
        <f>IF(I225="","",IF(I225=K225,"△",IF(I225&gt;K225,"○","●")))</f>
        <v/>
      </c>
      <c r="K226" s="156"/>
      <c r="L226" s="155"/>
      <c r="M226" s="155" t="str">
        <f>IF(L225="","",IF(L225=N225,"△",IF(L225&gt;N225,"○","●")))</f>
        <v/>
      </c>
      <c r="N226" s="156"/>
      <c r="O226" s="155"/>
      <c r="P226" s="155" t="str">
        <f>IF(O225="","",IF(O225=Q225,"△",IF(O225&gt;Q225,"○","●")))</f>
        <v/>
      </c>
      <c r="Q226" s="156"/>
      <c r="R226" s="155"/>
      <c r="S226" s="155" t="str">
        <f>IF(R225="","",IF(R225=T225,"△",IF(R225&gt;T225,"○","●")))</f>
        <v/>
      </c>
      <c r="T226" s="156"/>
      <c r="U226" s="146"/>
      <c r="V226" s="157"/>
      <c r="W226" s="148"/>
      <c r="X226" s="141"/>
      <c r="Y226" s="142" t="str">
        <f>IF(X225="","",IF(X225=Z225,"△",IF(X225&gt;Z225,"○","●")))</f>
        <v/>
      </c>
      <c r="Z226" s="144"/>
      <c r="AA226" s="141"/>
      <c r="AB226" s="142" t="str">
        <f>IF(AA225="","",IF(AA225=AC225,"△",IF(AA225&gt;AC225,"○","●")))</f>
        <v/>
      </c>
      <c r="AC226" s="144"/>
      <c r="AD226" s="145"/>
      <c r="AE226" s="142" t="str">
        <f>IF(AD225="","",IF(AD225=AF225,"△",IF(AD225&gt;AF225,"○","●")))</f>
        <v/>
      </c>
      <c r="AF226" s="144"/>
      <c r="AG226" s="146"/>
      <c r="AH226" s="147" t="str">
        <f>IF(AG225="","",IF(AG225=AI225,"△",IF(AG225&gt;AI225,"○","●")))</f>
        <v/>
      </c>
      <c r="AI226" s="148"/>
      <c r="AJ226" s="146"/>
      <c r="AK226" s="147" t="str">
        <f>IF(AJ225="","",IF(AJ225=AL225,"△",IF(AJ225&gt;AL225,"○","●")))</f>
        <v/>
      </c>
      <c r="AL226" s="148"/>
      <c r="AM226" s="146"/>
      <c r="AN226" s="147" t="str">
        <f>IF(AM225="","",IF(AM225=AO225,"△",IF(AM225&gt;AO225,"○","●")))</f>
        <v/>
      </c>
      <c r="AO226" s="148"/>
      <c r="AP226" s="146"/>
      <c r="AQ226" s="147" t="str">
        <f>IF(AP225="","",IF(AP225=AR225,"△",IF(AP225&gt;AR225,"○","●")))</f>
        <v/>
      </c>
      <c r="AR226" s="148"/>
      <c r="AS226" s="146"/>
      <c r="AT226" s="147" t="str">
        <f>IF(AS225="","",IF(AS225=AU225,"△",IF(AS225&gt;AU225,"○","●")))</f>
        <v/>
      </c>
      <c r="AU226" s="148"/>
      <c r="AV226" s="830"/>
      <c r="AW226" s="832"/>
      <c r="AX226" s="834"/>
      <c r="AY226" s="834"/>
      <c r="AZ226" s="834"/>
      <c r="BA226" s="834"/>
      <c r="BB226" s="834"/>
      <c r="BC226" s="837"/>
      <c r="BE226" s="839"/>
      <c r="BF226" s="841"/>
      <c r="BG226" s="841"/>
      <c r="BI226" s="854"/>
    </row>
    <row r="227" spans="1:62" ht="15" customHeight="1">
      <c r="B227" s="849"/>
      <c r="C227" s="149" t="str">
        <f>IF(W203="","",W203)</f>
        <v/>
      </c>
      <c r="D227" s="150" t="s">
        <v>67</v>
      </c>
      <c r="E227" s="151" t="str">
        <f>IF(U203="","",U203)</f>
        <v/>
      </c>
      <c r="F227" s="158" t="str">
        <f>IF(W207="","",W207)</f>
        <v/>
      </c>
      <c r="G227" s="159" t="s">
        <v>67</v>
      </c>
      <c r="H227" s="160" t="str">
        <f>IF(U207="","",U207)</f>
        <v/>
      </c>
      <c r="I227" s="149" t="str">
        <f>IF(W211="","",W211)</f>
        <v/>
      </c>
      <c r="J227" s="150" t="s">
        <v>67</v>
      </c>
      <c r="K227" s="151" t="str">
        <f>IF(U211="","",U211)</f>
        <v/>
      </c>
      <c r="L227" s="149" t="str">
        <f>IF(W215="","",W215)</f>
        <v/>
      </c>
      <c r="M227" s="150" t="s">
        <v>67</v>
      </c>
      <c r="N227" s="151" t="str">
        <f>IF(U215="","",U215)</f>
        <v/>
      </c>
      <c r="O227" s="149" t="str">
        <f>IF(W219="","",W219)</f>
        <v/>
      </c>
      <c r="P227" s="150" t="s">
        <v>67</v>
      </c>
      <c r="Q227" s="151" t="str">
        <f>IF(U219="","",U219)</f>
        <v/>
      </c>
      <c r="R227" s="149" t="str">
        <f>IF(W223="","",W223)</f>
        <v/>
      </c>
      <c r="S227" s="150" t="s">
        <v>67</v>
      </c>
      <c r="T227" s="151" t="str">
        <f>IF(U223="","",U223)</f>
        <v/>
      </c>
      <c r="U227" s="136"/>
      <c r="V227" s="152"/>
      <c r="W227" s="153"/>
      <c r="X227" s="133"/>
      <c r="Y227" s="131"/>
      <c r="Z227" s="134"/>
      <c r="AA227" s="130"/>
      <c r="AB227" s="131"/>
      <c r="AC227" s="135"/>
      <c r="AD227" s="133"/>
      <c r="AE227" s="131"/>
      <c r="AF227" s="134"/>
      <c r="AG227" s="136"/>
      <c r="AH227" s="137" t="s">
        <v>67</v>
      </c>
      <c r="AI227" s="153"/>
      <c r="AJ227" s="136"/>
      <c r="AK227" s="137" t="s">
        <v>67</v>
      </c>
      <c r="AL227" s="153"/>
      <c r="AM227" s="136"/>
      <c r="AN227" s="137" t="s">
        <v>68</v>
      </c>
      <c r="AO227" s="153"/>
      <c r="AP227" s="136"/>
      <c r="AQ227" s="137" t="s">
        <v>68</v>
      </c>
      <c r="AR227" s="153"/>
      <c r="AS227" s="136"/>
      <c r="AT227" s="137" t="s">
        <v>67</v>
      </c>
      <c r="AU227" s="153"/>
      <c r="AV227" s="829"/>
      <c r="AW227" s="831">
        <f>AY227*3+BA227</f>
        <v>0</v>
      </c>
      <c r="AX227" s="833">
        <f>BB227-BC227</f>
        <v>0</v>
      </c>
      <c r="AY227" s="833">
        <f>COUNTIF($D228:$AU228,"○")</f>
        <v>0</v>
      </c>
      <c r="AZ227" s="835">
        <f>COUNTIF($D228:$AU228,"●")</f>
        <v>0</v>
      </c>
      <c r="BA227" s="833">
        <f>COUNTIF($D228:AT228,"△")</f>
        <v>0</v>
      </c>
      <c r="BB227" s="833">
        <f>SUM(C227,F227,I227,L227,O227,R227,U227,X227,AA227,AD227,AG227,AJ227,AM227,AP227,AS227)</f>
        <v>0</v>
      </c>
      <c r="BC227" s="836">
        <f>SUM(E227,H227,K227,N227,Q227,T227,W227,Z227,AC227,AF227,AI227,AL227,AO227,AR227,AU227)</f>
        <v>0</v>
      </c>
      <c r="BD227" s="138"/>
      <c r="BE227" s="838">
        <f>0.5+AX227/1000</f>
        <v>0.5</v>
      </c>
      <c r="BF227" s="840">
        <f>BB227/100000</f>
        <v>0</v>
      </c>
      <c r="BG227" s="840"/>
      <c r="BI227" s="853">
        <f>SUM(AY227:BA228)</f>
        <v>0</v>
      </c>
    </row>
    <row r="228" spans="1:62" ht="15" customHeight="1">
      <c r="B228" s="850"/>
      <c r="C228" s="155"/>
      <c r="D228" s="155" t="str">
        <f>IF(C227="","",IF(C227=E227,"△",IF(C227&gt;E227,"○","●")))</f>
        <v/>
      </c>
      <c r="E228" s="156"/>
      <c r="F228" s="161"/>
      <c r="G228" s="161" t="str">
        <f>IF(F227="","",IF(F227=H227,"△",IF(F227&gt;H227,"○","●")))</f>
        <v/>
      </c>
      <c r="H228" s="162"/>
      <c r="I228" s="155"/>
      <c r="J228" s="155" t="str">
        <f>IF(I227="","",IF(I227=K227,"△",IF(I227&gt;K227,"○","●")))</f>
        <v/>
      </c>
      <c r="K228" s="156"/>
      <c r="L228" s="155"/>
      <c r="M228" s="155" t="str">
        <f>IF(L227="","",IF(L227=N227,"△",IF(L227&gt;N227,"○","●")))</f>
        <v/>
      </c>
      <c r="N228" s="156"/>
      <c r="O228" s="155"/>
      <c r="P228" s="155" t="str">
        <f>IF(O227="","",IF(O227=Q227,"△",IF(O227&gt;Q227,"○","●")))</f>
        <v/>
      </c>
      <c r="Q228" s="156"/>
      <c r="R228" s="155"/>
      <c r="S228" s="155" t="str">
        <f>IF(R227="","",IF(R227=T227,"△",IF(R227&gt;T227,"○","●")))</f>
        <v/>
      </c>
      <c r="T228" s="156"/>
      <c r="U228" s="146"/>
      <c r="V228" s="157"/>
      <c r="W228" s="148"/>
      <c r="X228" s="141"/>
      <c r="Y228" s="142" t="str">
        <f>IF(X227="","",IF(X227=Z227,"△",IF(X227&gt;Z227,"○","●")))</f>
        <v/>
      </c>
      <c r="Z228" s="144"/>
      <c r="AA228" s="141"/>
      <c r="AB228" s="142" t="str">
        <f>IF(AA227="","",IF(AA227=AC227,"△",IF(AA227&gt;AC227,"○","●")))</f>
        <v/>
      </c>
      <c r="AC228" s="144"/>
      <c r="AD228" s="145"/>
      <c r="AE228" s="142" t="str">
        <f>IF(AD227="","",IF(AD227=AF227,"△",IF(AD227&gt;AF227,"○","●")))</f>
        <v/>
      </c>
      <c r="AF228" s="144"/>
      <c r="AG228" s="146"/>
      <c r="AH228" s="147" t="str">
        <f>IF(AG227="","",IF(AG227=AI227,"△",IF(AG227&gt;AI227,"○","●")))</f>
        <v/>
      </c>
      <c r="AI228" s="148"/>
      <c r="AJ228" s="146"/>
      <c r="AK228" s="147" t="str">
        <f>IF(AJ227="","",IF(AJ227=AL227,"△",IF(AJ227&gt;AL227,"○","●")))</f>
        <v/>
      </c>
      <c r="AL228" s="148"/>
      <c r="AM228" s="146"/>
      <c r="AN228" s="147" t="str">
        <f>IF(AM227="","",IF(AM227=AO227,"△",IF(AM227&gt;AO227,"○","●")))</f>
        <v/>
      </c>
      <c r="AO228" s="148"/>
      <c r="AP228" s="146"/>
      <c r="AQ228" s="147" t="str">
        <f>IF(AP227="","",IF(AP227=AR227,"△",IF(AP227&gt;AR227,"○","●")))</f>
        <v/>
      </c>
      <c r="AR228" s="148"/>
      <c r="AS228" s="146"/>
      <c r="AT228" s="147" t="str">
        <f>IF(AS227="","",IF(AS227=AU227,"△",IF(AS227&gt;AU227,"○","●")))</f>
        <v/>
      </c>
      <c r="AU228" s="148"/>
      <c r="AV228" s="830"/>
      <c r="AW228" s="832"/>
      <c r="AX228" s="834"/>
      <c r="AY228" s="834"/>
      <c r="AZ228" s="834"/>
      <c r="BA228" s="834"/>
      <c r="BB228" s="834"/>
      <c r="BC228" s="837"/>
      <c r="BE228" s="839"/>
      <c r="BF228" s="841"/>
      <c r="BG228" s="841"/>
      <c r="BI228" s="854"/>
    </row>
    <row r="229" spans="1:62" ht="15" customHeight="1">
      <c r="A229" s="90" t="s">
        <v>75</v>
      </c>
      <c r="B229" s="848" t="s">
        <v>166</v>
      </c>
      <c r="C229" s="149" t="str">
        <f>IF(Z201="","",Z201)</f>
        <v/>
      </c>
      <c r="D229" s="150" t="s">
        <v>67</v>
      </c>
      <c r="E229" s="151" t="str">
        <f>IF(X201="","",X201)</f>
        <v/>
      </c>
      <c r="F229" s="158" t="str">
        <f>IF(Z205="","",Z205)</f>
        <v/>
      </c>
      <c r="G229" s="159" t="s">
        <v>67</v>
      </c>
      <c r="H229" s="160" t="str">
        <f>IF(X205="","",X205)</f>
        <v/>
      </c>
      <c r="I229" s="149" t="str">
        <f>IF(Z209="","",Z209)</f>
        <v/>
      </c>
      <c r="J229" s="150" t="s">
        <v>67</v>
      </c>
      <c r="K229" s="151" t="str">
        <f>IF(X209="","",X209)</f>
        <v/>
      </c>
      <c r="L229" s="149" t="str">
        <f>IF(Z213="","",Z213)</f>
        <v/>
      </c>
      <c r="M229" s="150" t="s">
        <v>67</v>
      </c>
      <c r="N229" s="151" t="str">
        <f>IF(X213="","",X213)</f>
        <v/>
      </c>
      <c r="O229" s="149" t="str">
        <f>IF(Z217="","",Z217)</f>
        <v/>
      </c>
      <c r="P229" s="150" t="s">
        <v>67</v>
      </c>
      <c r="Q229" s="151" t="str">
        <f>IF(X217="","",X217)</f>
        <v/>
      </c>
      <c r="R229" s="149" t="str">
        <f>IF(Z221="","",Z221)</f>
        <v/>
      </c>
      <c r="S229" s="150" t="s">
        <v>67</v>
      </c>
      <c r="T229" s="151" t="str">
        <f>IF(X221="","",X221)</f>
        <v/>
      </c>
      <c r="U229" s="149" t="str">
        <f>IF(Z225="","",Z225)</f>
        <v/>
      </c>
      <c r="V229" s="150" t="s">
        <v>67</v>
      </c>
      <c r="W229" s="151" t="str">
        <f>IF(X225="","",X225)</f>
        <v/>
      </c>
      <c r="X229" s="136"/>
      <c r="Y229" s="152"/>
      <c r="Z229" s="153"/>
      <c r="AA229" s="130"/>
      <c r="AB229" s="131"/>
      <c r="AC229" s="135"/>
      <c r="AD229" s="133"/>
      <c r="AE229" s="131"/>
      <c r="AF229" s="134"/>
      <c r="AG229" s="136"/>
      <c r="AH229" s="137" t="s">
        <v>67</v>
      </c>
      <c r="AI229" s="153"/>
      <c r="AJ229" s="136"/>
      <c r="AK229" s="137" t="s">
        <v>67</v>
      </c>
      <c r="AL229" s="153"/>
      <c r="AM229" s="136"/>
      <c r="AN229" s="137" t="s">
        <v>68</v>
      </c>
      <c r="AO229" s="153"/>
      <c r="AP229" s="136"/>
      <c r="AQ229" s="137" t="s">
        <v>68</v>
      </c>
      <c r="AR229" s="153"/>
      <c r="AS229" s="136"/>
      <c r="AT229" s="137" t="s">
        <v>67</v>
      </c>
      <c r="AU229" s="153"/>
      <c r="AV229" s="829">
        <f t="shared" ref="AV229" si="22">RANK(BG229,BG$201:BG$230)</f>
        <v>1</v>
      </c>
      <c r="AW229" s="831">
        <f>AY229*3+BA229</f>
        <v>0</v>
      </c>
      <c r="AX229" s="833">
        <f>BB229-BC229</f>
        <v>0</v>
      </c>
      <c r="AY229" s="833">
        <f>COUNTIF($D230:$AU230,"○")</f>
        <v>0</v>
      </c>
      <c r="AZ229" s="835">
        <f>COUNTIF($D230:$AU230,"●")</f>
        <v>0</v>
      </c>
      <c r="BA229" s="833">
        <f>COUNTIF($D230:AT230,"△")</f>
        <v>0</v>
      </c>
      <c r="BB229" s="833">
        <f>SUM(C229,F229,I229,L229,O229,R229,U229,X229,AA229,AD229,AG229,AJ229,AM229,AP229,AS229)</f>
        <v>0</v>
      </c>
      <c r="BC229" s="836">
        <f>SUM(E229,H229,K229,N229,Q229,T229,W229,Z229,AC229,AF229,AI229,AL229,AO229,AR229,AU229)</f>
        <v>0</v>
      </c>
      <c r="BE229" s="838">
        <f>0.5+AX229/1000</f>
        <v>0.5</v>
      </c>
      <c r="BF229" s="840">
        <f>BB229/100000</f>
        <v>0</v>
      </c>
      <c r="BG229" s="840">
        <f>SUM(AW229,BE229,BF229,AW231,BE231,BF231)</f>
        <v>1</v>
      </c>
      <c r="BI229" s="853">
        <f>SUM(AY229:BA230)</f>
        <v>0</v>
      </c>
    </row>
    <row r="230" spans="1:62" ht="15" customHeight="1">
      <c r="B230" s="849"/>
      <c r="C230" s="155"/>
      <c r="D230" s="155" t="str">
        <f>IF(C229="","",IF(C229=E229,"△",IF(C229&gt;E229,"○","●")))</f>
        <v/>
      </c>
      <c r="E230" s="156"/>
      <c r="F230" s="161"/>
      <c r="G230" s="161" t="str">
        <f>IF(F229="","",IF(F229=H229,"△",IF(F229&gt;H229,"○","●")))</f>
        <v/>
      </c>
      <c r="H230" s="162"/>
      <c r="I230" s="155"/>
      <c r="J230" s="155" t="str">
        <f>IF(I229="","",IF(I229=K229,"△",IF(I229&gt;K229,"○","●")))</f>
        <v/>
      </c>
      <c r="K230" s="156"/>
      <c r="L230" s="155"/>
      <c r="M230" s="155" t="str">
        <f>IF(L229="","",IF(L229=N229,"△",IF(L229&gt;N229,"○","●")))</f>
        <v/>
      </c>
      <c r="N230" s="156"/>
      <c r="O230" s="155"/>
      <c r="P230" s="155" t="str">
        <f>IF(O229="","",IF(O229=Q229,"△",IF(O229&gt;Q229,"○","●")))</f>
        <v/>
      </c>
      <c r="Q230" s="156"/>
      <c r="R230" s="155"/>
      <c r="S230" s="155" t="str">
        <f>IF(R229="","",IF(R229=T229,"△",IF(R229&gt;T229,"○","●")))</f>
        <v/>
      </c>
      <c r="T230" s="156"/>
      <c r="U230" s="155"/>
      <c r="V230" s="155" t="str">
        <f>IF(U229="","",IF(U229=W229,"△",IF(U229&gt;W229,"○","●")))</f>
        <v/>
      </c>
      <c r="W230" s="156"/>
      <c r="X230" s="146"/>
      <c r="Y230" s="157"/>
      <c r="Z230" s="148"/>
      <c r="AA230" s="141"/>
      <c r="AB230" s="142" t="str">
        <f>IF(AA229="","",IF(AA229=AC229,"△",IF(AA229&gt;AC229,"○","●")))</f>
        <v/>
      </c>
      <c r="AC230" s="144"/>
      <c r="AD230" s="145"/>
      <c r="AE230" s="142" t="str">
        <f>IF(AD229="","",IF(AD229=AF229,"△",IF(AD229&gt;AF229,"○","●")))</f>
        <v/>
      </c>
      <c r="AF230" s="144"/>
      <c r="AG230" s="146"/>
      <c r="AH230" s="147" t="str">
        <f>IF(AG229="","",IF(AG229=AI229,"△",IF(AG229&gt;AI229,"○","●")))</f>
        <v/>
      </c>
      <c r="AI230" s="148"/>
      <c r="AJ230" s="146"/>
      <c r="AK230" s="147" t="str">
        <f>IF(AJ229="","",IF(AJ229=AL229,"△",IF(AJ229&gt;AL229,"○","●")))</f>
        <v/>
      </c>
      <c r="AL230" s="148"/>
      <c r="AM230" s="146"/>
      <c r="AN230" s="147" t="str">
        <f>IF(AM229="","",IF(AM229=AO229,"△",IF(AM229&gt;AO229,"○","●")))</f>
        <v/>
      </c>
      <c r="AO230" s="148"/>
      <c r="AP230" s="146"/>
      <c r="AQ230" s="147" t="str">
        <f>IF(AP229="","",IF(AP229=AR229,"△",IF(AP229&gt;AR229,"○","●")))</f>
        <v/>
      </c>
      <c r="AR230" s="148"/>
      <c r="AS230" s="146"/>
      <c r="AT230" s="147" t="str">
        <f>IF(AS229="","",IF(AS229=AU229,"△",IF(AS229&gt;AU229,"○","●")))</f>
        <v/>
      </c>
      <c r="AU230" s="148"/>
      <c r="AV230" s="830"/>
      <c r="AW230" s="832"/>
      <c r="AX230" s="834"/>
      <c r="AY230" s="834"/>
      <c r="AZ230" s="834"/>
      <c r="BA230" s="834"/>
      <c r="BB230" s="834"/>
      <c r="BC230" s="837"/>
      <c r="BE230" s="839"/>
      <c r="BF230" s="841"/>
      <c r="BG230" s="841"/>
      <c r="BI230" s="854"/>
    </row>
    <row r="231" spans="1:62" ht="15" customHeight="1">
      <c r="B231" s="849"/>
      <c r="C231" s="149" t="str">
        <f>IF(Z203="","",Z203)</f>
        <v/>
      </c>
      <c r="D231" s="150" t="s">
        <v>67</v>
      </c>
      <c r="E231" s="151" t="str">
        <f>IF(X203="","",X203)</f>
        <v/>
      </c>
      <c r="F231" s="158" t="str">
        <f>IF(Z207="","",Z207)</f>
        <v/>
      </c>
      <c r="G231" s="159" t="s">
        <v>67</v>
      </c>
      <c r="H231" s="160" t="str">
        <f>IF(X207="","",X207)</f>
        <v/>
      </c>
      <c r="I231" s="149" t="str">
        <f>IF(Z211="","",Z211)</f>
        <v/>
      </c>
      <c r="J231" s="150" t="s">
        <v>67</v>
      </c>
      <c r="K231" s="151" t="str">
        <f>IF(X211="","",X211)</f>
        <v/>
      </c>
      <c r="L231" s="149" t="str">
        <f>IF(Z215="","",Z215)</f>
        <v/>
      </c>
      <c r="M231" s="150" t="s">
        <v>67</v>
      </c>
      <c r="N231" s="151" t="str">
        <f>IF(X215="","",X215)</f>
        <v/>
      </c>
      <c r="O231" s="149" t="str">
        <f>IF(Z219="","",Z219)</f>
        <v/>
      </c>
      <c r="P231" s="150" t="s">
        <v>67</v>
      </c>
      <c r="Q231" s="151" t="str">
        <f>IF(X219="","",X219)</f>
        <v/>
      </c>
      <c r="R231" s="149" t="str">
        <f>IF(Z223="","",Z223)</f>
        <v/>
      </c>
      <c r="S231" s="150" t="s">
        <v>67</v>
      </c>
      <c r="T231" s="151" t="str">
        <f>IF(X223="","",X223)</f>
        <v/>
      </c>
      <c r="U231" s="149" t="str">
        <f>IF(Z227="","",Z227)</f>
        <v/>
      </c>
      <c r="V231" s="150" t="s">
        <v>67</v>
      </c>
      <c r="W231" s="151" t="str">
        <f>IF(X227="","",X227)</f>
        <v/>
      </c>
      <c r="X231" s="136"/>
      <c r="Y231" s="152"/>
      <c r="Z231" s="153"/>
      <c r="AA231" s="130"/>
      <c r="AB231" s="131"/>
      <c r="AC231" s="135"/>
      <c r="AD231" s="133"/>
      <c r="AE231" s="131"/>
      <c r="AF231" s="134"/>
      <c r="AG231" s="136"/>
      <c r="AH231" s="137" t="s">
        <v>67</v>
      </c>
      <c r="AI231" s="153"/>
      <c r="AJ231" s="136"/>
      <c r="AK231" s="137" t="s">
        <v>67</v>
      </c>
      <c r="AL231" s="153"/>
      <c r="AM231" s="136"/>
      <c r="AN231" s="137" t="s">
        <v>68</v>
      </c>
      <c r="AO231" s="153"/>
      <c r="AP231" s="136"/>
      <c r="AQ231" s="137" t="s">
        <v>68</v>
      </c>
      <c r="AR231" s="153"/>
      <c r="AS231" s="136"/>
      <c r="AT231" s="137" t="s">
        <v>67</v>
      </c>
      <c r="AU231" s="153"/>
      <c r="AV231" s="829"/>
      <c r="AW231" s="831">
        <f>AY231*3+BA231</f>
        <v>0</v>
      </c>
      <c r="AX231" s="833">
        <f>BB231-BC231</f>
        <v>0</v>
      </c>
      <c r="AY231" s="833">
        <f>COUNTIF($D232:$AU232,"○")</f>
        <v>0</v>
      </c>
      <c r="AZ231" s="835">
        <f>COUNTIF($D232:$AU232,"●")</f>
        <v>0</v>
      </c>
      <c r="BA231" s="833">
        <f>COUNTIF($D232:AT232,"△")</f>
        <v>0</v>
      </c>
      <c r="BB231" s="833">
        <f>SUM(C231,F231,I231,L231,O231,R231,U231,X231,AA231,AD231,AG231,AJ231,AM231,AP231,AS231)</f>
        <v>0</v>
      </c>
      <c r="BC231" s="836">
        <f>SUM(E231,H231,K231,N231,Q231,T231,W231,Z231,AC231,AF231,AI231,AL231,AO231,AR231,AU231)</f>
        <v>0</v>
      </c>
      <c r="BE231" s="838">
        <f>0.5+AX231/1000</f>
        <v>0.5</v>
      </c>
      <c r="BF231" s="840">
        <f>BB231/100000</f>
        <v>0</v>
      </c>
      <c r="BG231" s="840"/>
      <c r="BI231" s="853">
        <f>SUM(AY231:BA232)</f>
        <v>0</v>
      </c>
    </row>
    <row r="232" spans="1:62" ht="15" customHeight="1">
      <c r="B232" s="850"/>
      <c r="C232" s="155"/>
      <c r="D232" s="155" t="str">
        <f>IF(C231="","",IF(C231=E231,"△",IF(C231&gt;E231,"○","●")))</f>
        <v/>
      </c>
      <c r="E232" s="156"/>
      <c r="F232" s="161"/>
      <c r="G232" s="161" t="str">
        <f>IF(F231="","",IF(F231=H231,"△",IF(F231&gt;H231,"○","●")))</f>
        <v/>
      </c>
      <c r="H232" s="162"/>
      <c r="I232" s="155"/>
      <c r="J232" s="155" t="str">
        <f>IF(I231="","",IF(I231=K231,"△",IF(I231&gt;K231,"○","●")))</f>
        <v/>
      </c>
      <c r="K232" s="156"/>
      <c r="L232" s="155"/>
      <c r="M232" s="155" t="str">
        <f>IF(L231="","",IF(L231=N231,"△",IF(L231&gt;N231,"○","●")))</f>
        <v/>
      </c>
      <c r="N232" s="156"/>
      <c r="O232" s="155"/>
      <c r="P232" s="155" t="str">
        <f>IF(O231="","",IF(O231=Q231,"△",IF(O231&gt;Q231,"○","●")))</f>
        <v/>
      </c>
      <c r="Q232" s="156"/>
      <c r="R232" s="155"/>
      <c r="S232" s="155" t="str">
        <f>IF(R231="","",IF(R231=T231,"△",IF(R231&gt;T231,"○","●")))</f>
        <v/>
      </c>
      <c r="T232" s="156"/>
      <c r="U232" s="155"/>
      <c r="V232" s="155" t="str">
        <f>IF(U231="","",IF(U231=W231,"△",IF(U231&gt;W231,"○","●")))</f>
        <v/>
      </c>
      <c r="W232" s="156"/>
      <c r="X232" s="146"/>
      <c r="Y232" s="157"/>
      <c r="Z232" s="148"/>
      <c r="AA232" s="141"/>
      <c r="AB232" s="142" t="str">
        <f>IF(AA231="","",IF(AA231=AC231,"△",IF(AA231&gt;AC231,"○","●")))</f>
        <v/>
      </c>
      <c r="AC232" s="144"/>
      <c r="AD232" s="145"/>
      <c r="AE232" s="142" t="str">
        <f>IF(AD231="","",IF(AD231=AF231,"△",IF(AD231&gt;AF231,"○","●")))</f>
        <v/>
      </c>
      <c r="AF232" s="144"/>
      <c r="AG232" s="146"/>
      <c r="AH232" s="147" t="str">
        <f>IF(AG231="","",IF(AG231=AI231,"△",IF(AG231&gt;AI231,"○","●")))</f>
        <v/>
      </c>
      <c r="AI232" s="148"/>
      <c r="AJ232" s="146"/>
      <c r="AK232" s="147" t="str">
        <f>IF(AJ231="","",IF(AJ231=AL231,"△",IF(AJ231&gt;AL231,"○","●")))</f>
        <v/>
      </c>
      <c r="AL232" s="148"/>
      <c r="AM232" s="146"/>
      <c r="AN232" s="147" t="str">
        <f>IF(AM231="","",IF(AM231=AO231,"△",IF(AM231&gt;AO231,"○","●")))</f>
        <v/>
      </c>
      <c r="AO232" s="148"/>
      <c r="AP232" s="146"/>
      <c r="AQ232" s="147" t="str">
        <f>IF(AP231="","",IF(AP231=AR231,"△",IF(AP231&gt;AR231,"○","●")))</f>
        <v/>
      </c>
      <c r="AR232" s="148"/>
      <c r="AS232" s="146"/>
      <c r="AT232" s="147" t="str">
        <f>IF(AS231="","",IF(AS231=AU231,"△",IF(AS231&gt;AU231,"○","●")))</f>
        <v/>
      </c>
      <c r="AU232" s="148"/>
      <c r="AV232" s="830"/>
      <c r="AW232" s="832"/>
      <c r="AX232" s="834"/>
      <c r="AY232" s="834"/>
      <c r="AZ232" s="834"/>
      <c r="BA232" s="834"/>
      <c r="BB232" s="834"/>
      <c r="BC232" s="837"/>
      <c r="BE232" s="839"/>
      <c r="BF232" s="841"/>
      <c r="BG232" s="841"/>
      <c r="BI232" s="854"/>
    </row>
    <row r="233" spans="1:62" ht="15" customHeight="1">
      <c r="B233" s="851">
        <v>0</v>
      </c>
      <c r="C233" s="149" t="str">
        <f>IF(AC201="","",AC201)</f>
        <v/>
      </c>
      <c r="D233" s="150" t="s">
        <v>67</v>
      </c>
      <c r="E233" s="151" t="str">
        <f>IF(AA201="","",AA201)</f>
        <v/>
      </c>
      <c r="F233" s="158" t="str">
        <f>IF(AC205="","",AC205)</f>
        <v/>
      </c>
      <c r="G233" s="159" t="s">
        <v>67</v>
      </c>
      <c r="H233" s="160" t="str">
        <f>IF(AA205="","",AA205)</f>
        <v/>
      </c>
      <c r="I233" s="149" t="str">
        <f>IF(AC209="","",AC209)</f>
        <v/>
      </c>
      <c r="J233" s="150" t="s">
        <v>67</v>
      </c>
      <c r="K233" s="151" t="str">
        <f>IF(AA209="","",AA209)</f>
        <v/>
      </c>
      <c r="L233" s="149" t="str">
        <f>IF(AC213="","",AC213)</f>
        <v/>
      </c>
      <c r="M233" s="150" t="s">
        <v>67</v>
      </c>
      <c r="N233" s="151" t="str">
        <f>IF(AA213="","",AA213)</f>
        <v/>
      </c>
      <c r="O233" s="149" t="str">
        <f>IF(AC217="","",AC217)</f>
        <v/>
      </c>
      <c r="P233" s="150" t="s">
        <v>67</v>
      </c>
      <c r="Q233" s="151" t="str">
        <f>IF(AA217="","",AA217)</f>
        <v/>
      </c>
      <c r="R233" s="149" t="str">
        <f>IF(AC221="","",AC221)</f>
        <v/>
      </c>
      <c r="S233" s="150" t="s">
        <v>67</v>
      </c>
      <c r="T233" s="151" t="str">
        <f>IF(AA221="","",AA221)</f>
        <v/>
      </c>
      <c r="U233" s="149" t="str">
        <f>IF(AC225="","",AC225)</f>
        <v/>
      </c>
      <c r="V233" s="150" t="s">
        <v>67</v>
      </c>
      <c r="W233" s="151" t="str">
        <f>IF(AA225="","",AA225)</f>
        <v/>
      </c>
      <c r="X233" s="149" t="str">
        <f>IF(AC229="","",AC229)</f>
        <v/>
      </c>
      <c r="Y233" s="150" t="s">
        <v>67</v>
      </c>
      <c r="Z233" s="151" t="str">
        <f>IF(AA229="","",AA229)</f>
        <v/>
      </c>
      <c r="AA233" s="136"/>
      <c r="AB233" s="152"/>
      <c r="AC233" s="153"/>
      <c r="AD233" s="133"/>
      <c r="AE233" s="131"/>
      <c r="AF233" s="134"/>
      <c r="AG233" s="136"/>
      <c r="AH233" s="137" t="s">
        <v>67</v>
      </c>
      <c r="AI233" s="153"/>
      <c r="AJ233" s="136"/>
      <c r="AK233" s="137" t="s">
        <v>67</v>
      </c>
      <c r="AL233" s="153"/>
      <c r="AM233" s="136"/>
      <c r="AN233" s="137" t="s">
        <v>68</v>
      </c>
      <c r="AO233" s="153"/>
      <c r="AP233" s="136"/>
      <c r="AQ233" s="137" t="s">
        <v>68</v>
      </c>
      <c r="AR233" s="153"/>
      <c r="AS233" s="136"/>
      <c r="AT233" s="137" t="s">
        <v>67</v>
      </c>
      <c r="AU233" s="153"/>
      <c r="AV233" s="829"/>
      <c r="AW233" s="831">
        <f>AY233*3+BA233</f>
        <v>0</v>
      </c>
      <c r="AX233" s="833">
        <f>BB233-BC233</f>
        <v>0</v>
      </c>
      <c r="AY233" s="835">
        <f>COUNTIF($D234:$AU234,"○")</f>
        <v>0</v>
      </c>
      <c r="AZ233" s="835">
        <f>COUNTIF($D234:$AU234,"●")</f>
        <v>0</v>
      </c>
      <c r="BA233" s="833">
        <f>COUNTIF($D234:AT234,"△")</f>
        <v>0</v>
      </c>
      <c r="BB233" s="833">
        <f>SUM(C233,F233,I233,L233,O233,R233,U233,X233,AA233,AD233,AG233,AJ233,AM233,AP233,AS233)</f>
        <v>0</v>
      </c>
      <c r="BC233" s="836">
        <f>SUM(E233,H233,K233,N233,Q233,T233,W233,Z233,AC233,AF233,AI233,AL233,AO233,AR233,AU233)</f>
        <v>0</v>
      </c>
      <c r="BE233" s="838">
        <f>0.5+AX233/1000</f>
        <v>0.5</v>
      </c>
      <c r="BF233" s="840">
        <f>BB233/100000</f>
        <v>0</v>
      </c>
      <c r="BG233" s="840">
        <f>SUM(AW233,BE233,BF233)</f>
        <v>0.5</v>
      </c>
      <c r="BI233" s="853">
        <f>SUM(AY233:BA234)</f>
        <v>0</v>
      </c>
    </row>
    <row r="234" spans="1:62" ht="15" customHeight="1">
      <c r="B234" s="851"/>
      <c r="C234" s="155"/>
      <c r="D234" s="155" t="str">
        <f>IF(C233="","",IF(C233=E233,"△",IF(C233&gt;E233,"○","●")))</f>
        <v/>
      </c>
      <c r="E234" s="156"/>
      <c r="F234" s="161"/>
      <c r="G234" s="161" t="str">
        <f>IF(F233="","",IF(F233=H233,"△",IF(F233&gt;H233,"○","●")))</f>
        <v/>
      </c>
      <c r="H234" s="162"/>
      <c r="I234" s="155"/>
      <c r="J234" s="155" t="str">
        <f>IF(I233="","",IF(I233=K233,"△",IF(I233&gt;K233,"○","●")))</f>
        <v/>
      </c>
      <c r="K234" s="156"/>
      <c r="L234" s="155"/>
      <c r="M234" s="155" t="str">
        <f>IF(L233="","",IF(L233=N233,"△",IF(L233&gt;N233,"○","●")))</f>
        <v/>
      </c>
      <c r="N234" s="156"/>
      <c r="O234" s="155"/>
      <c r="P234" s="155" t="str">
        <f>IF(O233="","",IF(O233=Q233,"△",IF(O233&gt;Q233,"○","●")))</f>
        <v/>
      </c>
      <c r="Q234" s="156"/>
      <c r="R234" s="155"/>
      <c r="S234" s="155" t="str">
        <f>IF(R233="","",IF(R233=T233,"△",IF(R233&gt;T233,"○","●")))</f>
        <v/>
      </c>
      <c r="T234" s="156"/>
      <c r="U234" s="155"/>
      <c r="V234" s="155" t="str">
        <f>IF(U233="","",IF(U233=W233,"△",IF(U233&gt;W233,"○","●")))</f>
        <v/>
      </c>
      <c r="W234" s="156"/>
      <c r="X234" s="155"/>
      <c r="Y234" s="155" t="str">
        <f>IF(X233="","",IF(X233=Z233,"△",IF(X233&gt;Z233,"○","●")))</f>
        <v/>
      </c>
      <c r="Z234" s="156"/>
      <c r="AA234" s="146"/>
      <c r="AB234" s="157"/>
      <c r="AC234" s="148"/>
      <c r="AD234" s="141"/>
      <c r="AE234" s="142" t="str">
        <f>IF(AD233="","",IF(AD233=AF233,"△",IF(AD233&gt;AF233,"○","●")))</f>
        <v/>
      </c>
      <c r="AF234" s="144"/>
      <c r="AG234" s="146"/>
      <c r="AH234" s="147" t="str">
        <f>IF(AG233="","",IF(AG233=AI233,"△",IF(AG233&gt;AI233,"○","●")))</f>
        <v/>
      </c>
      <c r="AI234" s="148"/>
      <c r="AJ234" s="146"/>
      <c r="AK234" s="147" t="str">
        <f>IF(AJ233="","",IF(AJ233=AL233,"△",IF(AJ233&gt;AL233,"○","●")))</f>
        <v/>
      </c>
      <c r="AL234" s="148"/>
      <c r="AM234" s="146"/>
      <c r="AN234" s="147" t="str">
        <f>IF(AM233="","",IF(AM233=AO233,"△",IF(AM233&gt;AO233,"○","●")))</f>
        <v/>
      </c>
      <c r="AO234" s="148"/>
      <c r="AP234" s="146"/>
      <c r="AQ234" s="147" t="str">
        <f>IF(AP233="","",IF(AP233=AR233,"△",IF(AP233&gt;AR233,"○","●")))</f>
        <v/>
      </c>
      <c r="AR234" s="148"/>
      <c r="AS234" s="146"/>
      <c r="AT234" s="147" t="str">
        <f>IF(AS233="","",IF(AS233=AU233,"△",IF(AS233&gt;AU233,"○","●")))</f>
        <v/>
      </c>
      <c r="AU234" s="148"/>
      <c r="AV234" s="830"/>
      <c r="AW234" s="832"/>
      <c r="AX234" s="834"/>
      <c r="AY234" s="834"/>
      <c r="AZ234" s="834"/>
      <c r="BA234" s="834"/>
      <c r="BB234" s="834"/>
      <c r="BC234" s="837"/>
      <c r="BE234" s="839"/>
      <c r="BF234" s="841"/>
      <c r="BG234" s="841"/>
      <c r="BI234" s="854"/>
    </row>
    <row r="235" spans="1:62" ht="15" customHeight="1">
      <c r="B235" s="851">
        <v>0</v>
      </c>
      <c r="C235" s="163" t="str">
        <f>IF(AF201="","",AF201)</f>
        <v/>
      </c>
      <c r="D235" s="164" t="s">
        <v>67</v>
      </c>
      <c r="E235" s="165" t="str">
        <f>IF(AD201="","",AD201)</f>
        <v/>
      </c>
      <c r="F235" s="264" t="str">
        <f>IF(AF205="","",AF205)</f>
        <v/>
      </c>
      <c r="G235" s="265" t="s">
        <v>67</v>
      </c>
      <c r="H235" s="266" t="str">
        <f>IF(AD205="","",AD205)</f>
        <v/>
      </c>
      <c r="I235" s="163" t="str">
        <f>IF(AF209="","",AF209)</f>
        <v/>
      </c>
      <c r="J235" s="164" t="s">
        <v>67</v>
      </c>
      <c r="K235" s="165" t="str">
        <f>IF(AD209="","",AD209)</f>
        <v/>
      </c>
      <c r="L235" s="163" t="str">
        <f>IF(AF213="","",AF213)</f>
        <v/>
      </c>
      <c r="M235" s="164" t="s">
        <v>67</v>
      </c>
      <c r="N235" s="165" t="str">
        <f>IF(AD213="","",AD213)</f>
        <v/>
      </c>
      <c r="O235" s="163" t="str">
        <f>IF(AF217="","",AF217)</f>
        <v/>
      </c>
      <c r="P235" s="164" t="s">
        <v>67</v>
      </c>
      <c r="Q235" s="165" t="str">
        <f>IF(AD217="","",AD217)</f>
        <v/>
      </c>
      <c r="R235" s="163" t="str">
        <f>IF(AF221="","",AF221)</f>
        <v/>
      </c>
      <c r="S235" s="164" t="s">
        <v>67</v>
      </c>
      <c r="T235" s="165" t="str">
        <f>IF(AD221="","",AD221)</f>
        <v/>
      </c>
      <c r="U235" s="163" t="str">
        <f>IF(AF225="","",AF225)</f>
        <v/>
      </c>
      <c r="V235" s="164" t="s">
        <v>67</v>
      </c>
      <c r="W235" s="165" t="str">
        <f>IF(AD225="","",AD225)</f>
        <v/>
      </c>
      <c r="X235" s="163" t="str">
        <f>IF(AF229="","",AF229)</f>
        <v/>
      </c>
      <c r="Y235" s="164" t="s">
        <v>67</v>
      </c>
      <c r="Z235" s="165" t="str">
        <f>IF(AD229="","",AD229)</f>
        <v/>
      </c>
      <c r="AA235" s="163" t="str">
        <f>IF(AF233="","",AF233)</f>
        <v/>
      </c>
      <c r="AB235" s="164" t="s">
        <v>67</v>
      </c>
      <c r="AC235" s="165" t="str">
        <f>IF(AD233="","",AD233)</f>
        <v/>
      </c>
      <c r="AD235" s="136"/>
      <c r="AE235" s="152"/>
      <c r="AF235" s="153"/>
      <c r="AG235" s="136"/>
      <c r="AH235" s="191" t="s">
        <v>67</v>
      </c>
      <c r="AI235" s="153"/>
      <c r="AJ235" s="136"/>
      <c r="AK235" s="191" t="s">
        <v>67</v>
      </c>
      <c r="AL235" s="153"/>
      <c r="AM235" s="136"/>
      <c r="AN235" s="191" t="s">
        <v>68</v>
      </c>
      <c r="AO235" s="153"/>
      <c r="AP235" s="136"/>
      <c r="AQ235" s="191" t="s">
        <v>68</v>
      </c>
      <c r="AR235" s="153"/>
      <c r="AS235" s="136"/>
      <c r="AT235" s="191" t="s">
        <v>67</v>
      </c>
      <c r="AU235" s="153"/>
      <c r="AV235" s="829"/>
      <c r="AW235" s="831">
        <f>AY235*3+BA235</f>
        <v>0</v>
      </c>
      <c r="AX235" s="833">
        <f>BB235-BC235</f>
        <v>0</v>
      </c>
      <c r="AY235" s="833">
        <f>COUNTIF($D236:$AU236,"○")</f>
        <v>0</v>
      </c>
      <c r="AZ235" s="833">
        <f>COUNTIF($D236:$AU236,"●")</f>
        <v>0</v>
      </c>
      <c r="BA235" s="833">
        <f>COUNTIF($D236:AT236,"△")</f>
        <v>0</v>
      </c>
      <c r="BB235" s="833">
        <f>SUM(C235,F235,I235,L235,O235,R235,U235,X235,AA235,AD235,AG235,AJ235,AM235,AP235,AS235)</f>
        <v>0</v>
      </c>
      <c r="BC235" s="836">
        <f>SUM(E235,H235,K235,N235,Q235,T235,W235,Z235,AC235,AF235,AI235,AL235,AO235,AR235,AU235)</f>
        <v>0</v>
      </c>
      <c r="BE235" s="838">
        <f>0.5+AX235/1000</f>
        <v>0.5</v>
      </c>
      <c r="BF235" s="840">
        <f>BB235/100000</f>
        <v>0</v>
      </c>
      <c r="BG235" s="840">
        <f>SUM(AW235,BE235,BF235)</f>
        <v>0.5</v>
      </c>
      <c r="BI235" s="853">
        <f>SUM(AY235:BA236)</f>
        <v>0</v>
      </c>
    </row>
    <row r="236" spans="1:62" ht="15" customHeight="1" thickBot="1">
      <c r="B236" s="852"/>
      <c r="C236" s="172"/>
      <c r="D236" s="172" t="str">
        <f>IF(C235="","",IF(C235=E235,"△",IF(C235&gt;E235,"○","●")))</f>
        <v/>
      </c>
      <c r="E236" s="173"/>
      <c r="F236" s="195"/>
      <c r="G236" s="195" t="str">
        <f>IF(F235="","",IF(F235=H235,"△",IF(F235&gt;H235,"○","●")))</f>
        <v/>
      </c>
      <c r="H236" s="196"/>
      <c r="I236" s="172"/>
      <c r="J236" s="172" t="str">
        <f>IF(I235="","",IF(I235=K235,"△",IF(I235&gt;K235,"○","●")))</f>
        <v/>
      </c>
      <c r="K236" s="173"/>
      <c r="L236" s="172"/>
      <c r="M236" s="172" t="str">
        <f>IF(L235="","",IF(L235=N235,"△",IF(L235&gt;N235,"○","●")))</f>
        <v/>
      </c>
      <c r="N236" s="173"/>
      <c r="O236" s="172"/>
      <c r="P236" s="172" t="str">
        <f>IF(O235="","",IF(O235=Q235,"△",IF(O235&gt;Q235,"○","●")))</f>
        <v/>
      </c>
      <c r="Q236" s="173"/>
      <c r="R236" s="172"/>
      <c r="S236" s="172" t="str">
        <f>IF(R235="","",IF(R235=T235,"△",IF(R235&gt;T235,"○","●")))</f>
        <v/>
      </c>
      <c r="T236" s="173"/>
      <c r="U236" s="172"/>
      <c r="V236" s="172" t="str">
        <f>IF(U235="","",IF(U235=W235,"△",IF(U235&gt;W235,"○","●")))</f>
        <v/>
      </c>
      <c r="W236" s="173"/>
      <c r="X236" s="172"/>
      <c r="Y236" s="172" t="str">
        <f>IF(X235="","",IF(X235=Z235,"△",IF(X235&gt;Z235,"○","●")))</f>
        <v/>
      </c>
      <c r="Z236" s="173"/>
      <c r="AA236" s="172"/>
      <c r="AB236" s="172" t="str">
        <f>IF(AA235="","",IF(AA235=AC235,"△",IF(AA235&gt;AC235,"○","●")))</f>
        <v/>
      </c>
      <c r="AC236" s="173"/>
      <c r="AD236" s="177"/>
      <c r="AE236" s="203"/>
      <c r="AF236" s="179"/>
      <c r="AG236" s="177"/>
      <c r="AH236" s="178" t="str">
        <f>IF(AG235="","",IF(AG235=AI235,"△",IF(AG235&gt;AI235,"○","●")))</f>
        <v/>
      </c>
      <c r="AI236" s="179"/>
      <c r="AJ236" s="177"/>
      <c r="AK236" s="178" t="str">
        <f>IF(AJ235="","",IF(AJ235=AL235,"△",IF(AJ235&gt;AL235,"○","●")))</f>
        <v/>
      </c>
      <c r="AL236" s="179"/>
      <c r="AM236" s="177"/>
      <c r="AN236" s="178" t="str">
        <f>IF(AM235="","",IF(AM235=AO235,"△",IF(AM235&gt;AO235,"○","●")))</f>
        <v/>
      </c>
      <c r="AO236" s="179"/>
      <c r="AP236" s="177"/>
      <c r="AQ236" s="178" t="str">
        <f>IF(AP235="","",IF(AP235=AR235,"△",IF(AP235&gt;AR235,"○","●")))</f>
        <v/>
      </c>
      <c r="AR236" s="179"/>
      <c r="AS236" s="177"/>
      <c r="AT236" s="178" t="str">
        <f>IF(AS235="","",IF(AS235=AU235,"△",IF(AS235&gt;AU235,"○","●")))</f>
        <v/>
      </c>
      <c r="AU236" s="179"/>
      <c r="AV236" s="830"/>
      <c r="AW236" s="844"/>
      <c r="AX236" s="845"/>
      <c r="AY236" s="845"/>
      <c r="AZ236" s="845"/>
      <c r="BA236" s="845"/>
      <c r="BB236" s="845"/>
      <c r="BC236" s="846"/>
      <c r="BE236" s="839"/>
      <c r="BF236" s="841"/>
      <c r="BG236" s="841"/>
      <c r="BI236" s="854"/>
    </row>
    <row r="237" spans="1:62" ht="15" customHeight="1" thickTop="1">
      <c r="AL237" s="205"/>
      <c r="AM237" s="205"/>
      <c r="AN237" s="205"/>
      <c r="AO237" s="205"/>
      <c r="AP237" s="205"/>
      <c r="AQ237" s="205"/>
      <c r="AR237" s="205"/>
      <c r="AS237" s="205"/>
      <c r="AT237" s="205"/>
      <c r="AU237" s="205"/>
      <c r="AV237" s="206"/>
      <c r="AW237" s="206"/>
      <c r="AX237" s="184"/>
      <c r="AY237" s="184"/>
      <c r="AZ237" s="184"/>
      <c r="BA237" s="184"/>
      <c r="BB237" s="184"/>
    </row>
    <row r="238" spans="1:62" ht="15" customHeight="1" thickBot="1">
      <c r="A238" s="103"/>
      <c r="B238" s="104" t="s">
        <v>220</v>
      </c>
      <c r="C238" s="105"/>
      <c r="D238" s="105"/>
      <c r="E238" s="105"/>
      <c r="F238" s="105"/>
      <c r="G238" s="106"/>
      <c r="H238" s="105"/>
      <c r="I238" s="106"/>
      <c r="J238" s="105"/>
      <c r="K238" s="105"/>
      <c r="L238" s="105"/>
      <c r="M238" s="105"/>
      <c r="N238" s="105"/>
      <c r="O238" s="105"/>
      <c r="P238" s="105"/>
      <c r="Q238" s="106"/>
      <c r="R238" s="105"/>
      <c r="S238" s="105"/>
      <c r="T238" s="105"/>
      <c r="U238" s="107"/>
      <c r="V238" s="860">
        <f>(BE238-1)*BE238/2</f>
        <v>36</v>
      </c>
      <c r="W238" s="860"/>
      <c r="X238" s="108" t="s">
        <v>54</v>
      </c>
      <c r="Y238" s="105"/>
      <c r="Z238" s="105"/>
      <c r="AA238" s="105"/>
      <c r="AB238" s="105"/>
      <c r="AC238" s="106"/>
      <c r="AD238" s="109"/>
      <c r="AE238" s="110"/>
      <c r="AF238" s="111"/>
      <c r="AG238" s="111"/>
      <c r="AH238" s="111"/>
      <c r="AI238" s="113"/>
      <c r="AJ238" s="111"/>
      <c r="AK238" s="111"/>
      <c r="AL238" s="113"/>
      <c r="AM238" s="111"/>
      <c r="AN238" s="111"/>
      <c r="AO238" s="113"/>
      <c r="AV238" s="114"/>
      <c r="AZ238" s="90"/>
      <c r="BA238" s="90"/>
      <c r="BE238" s="115">
        <v>9</v>
      </c>
      <c r="BF238" s="116" t="s">
        <v>55</v>
      </c>
      <c r="BI238" s="117"/>
    </row>
    <row r="239" spans="1:62" ht="15" customHeight="1" thickTop="1">
      <c r="B239" s="118"/>
      <c r="C239" s="861" t="str">
        <f>IF(B240="","",B240)</f>
        <v>習台6570</v>
      </c>
      <c r="D239" s="862"/>
      <c r="E239" s="863"/>
      <c r="F239" s="861" t="str">
        <f>IF(B242="","",B242)</f>
        <v>古河シ65</v>
      </c>
      <c r="G239" s="862"/>
      <c r="H239" s="863"/>
      <c r="I239" s="861" t="str">
        <f>IF(B244="","",B244)</f>
        <v>佐倉シ65</v>
      </c>
      <c r="J239" s="862"/>
      <c r="K239" s="863"/>
      <c r="L239" s="861" t="str">
        <f>IF(B246="","",B246)</f>
        <v>65龍子会</v>
      </c>
      <c r="M239" s="862"/>
      <c r="N239" s="863"/>
      <c r="O239" s="861" t="str">
        <f>IF(B248="","",B248)</f>
        <v>千葉65</v>
      </c>
      <c r="P239" s="862"/>
      <c r="Q239" s="863"/>
      <c r="R239" s="861" t="str">
        <f>IF(B250="","",B250)</f>
        <v>BAY65</v>
      </c>
      <c r="S239" s="862"/>
      <c r="T239" s="863"/>
      <c r="U239" s="867" t="str">
        <f>IF(B252="","",B252)</f>
        <v>AC65</v>
      </c>
      <c r="V239" s="868"/>
      <c r="W239" s="869"/>
      <c r="X239" s="861" t="str">
        <f>IF(B254="","",B254)</f>
        <v>葛城クラブ</v>
      </c>
      <c r="Y239" s="862"/>
      <c r="Z239" s="863"/>
      <c r="AA239" s="861" t="str">
        <f>IF(B256="","",B256)</f>
        <v>65アスレタ</v>
      </c>
      <c r="AB239" s="862"/>
      <c r="AC239" s="863"/>
      <c r="AD239" s="864"/>
      <c r="AE239" s="865"/>
      <c r="AF239" s="866"/>
      <c r="AG239" s="870"/>
      <c r="AH239" s="871"/>
      <c r="AI239" s="872"/>
      <c r="AJ239" s="870"/>
      <c r="AK239" s="871"/>
      <c r="AL239" s="872"/>
      <c r="AM239" s="864"/>
      <c r="AN239" s="865"/>
      <c r="AO239" s="866"/>
      <c r="AP239" s="864"/>
      <c r="AQ239" s="865"/>
      <c r="AR239" s="866"/>
      <c r="AS239" s="864"/>
      <c r="AT239" s="865"/>
      <c r="AU239" s="866"/>
      <c r="AV239" s="119" t="s">
        <v>56</v>
      </c>
      <c r="AW239" s="197" t="s">
        <v>57</v>
      </c>
      <c r="AX239" s="198" t="s">
        <v>58</v>
      </c>
      <c r="AY239" s="199" t="s">
        <v>59</v>
      </c>
      <c r="AZ239" s="199" t="s">
        <v>60</v>
      </c>
      <c r="BA239" s="199" t="s">
        <v>61</v>
      </c>
      <c r="BB239" s="199" t="s">
        <v>62</v>
      </c>
      <c r="BC239" s="200" t="s">
        <v>63</v>
      </c>
      <c r="BE239" s="124" t="s">
        <v>64</v>
      </c>
      <c r="BF239" s="125" t="s">
        <v>62</v>
      </c>
      <c r="BG239" s="125" t="s">
        <v>65</v>
      </c>
    </row>
    <row r="240" spans="1:62" ht="15" customHeight="1">
      <c r="A240" s="90" t="s">
        <v>66</v>
      </c>
      <c r="B240" s="859" t="s">
        <v>301</v>
      </c>
      <c r="C240" s="136"/>
      <c r="D240" s="152"/>
      <c r="E240" s="153"/>
      <c r="F240" s="130"/>
      <c r="G240" s="131"/>
      <c r="H240" s="132"/>
      <c r="I240" s="133"/>
      <c r="J240" s="131"/>
      <c r="K240" s="134"/>
      <c r="L240" s="133"/>
      <c r="M240" s="131"/>
      <c r="N240" s="134"/>
      <c r="O240" s="133"/>
      <c r="P240" s="131"/>
      <c r="Q240" s="134"/>
      <c r="R240" s="130"/>
      <c r="S240" s="131"/>
      <c r="T240" s="132"/>
      <c r="U240" s="133"/>
      <c r="V240" s="131"/>
      <c r="W240" s="134"/>
      <c r="X240" s="133"/>
      <c r="Y240" s="131"/>
      <c r="Z240" s="134"/>
      <c r="AA240" s="130"/>
      <c r="AB240" s="131"/>
      <c r="AC240" s="135"/>
      <c r="AD240" s="136"/>
      <c r="AE240" s="137"/>
      <c r="AF240" s="153"/>
      <c r="AG240" s="136"/>
      <c r="AH240" s="137" t="s">
        <v>67</v>
      </c>
      <c r="AI240" s="153"/>
      <c r="AJ240" s="136"/>
      <c r="AK240" s="137" t="s">
        <v>67</v>
      </c>
      <c r="AL240" s="153"/>
      <c r="AM240" s="136"/>
      <c r="AN240" s="137" t="s">
        <v>68</v>
      </c>
      <c r="AO240" s="153"/>
      <c r="AP240" s="136"/>
      <c r="AQ240" s="137" t="s">
        <v>68</v>
      </c>
      <c r="AR240" s="153"/>
      <c r="AS240" s="136"/>
      <c r="AT240" s="137" t="s">
        <v>67</v>
      </c>
      <c r="AU240" s="153"/>
      <c r="AV240" s="829">
        <f>RANK(BG240,BG$240:BG$257)</f>
        <v>1</v>
      </c>
      <c r="AW240" s="831">
        <f>AY240*3+BA240</f>
        <v>0</v>
      </c>
      <c r="AX240" s="833">
        <f>BB240-BC240</f>
        <v>0</v>
      </c>
      <c r="AY240" s="833">
        <f>COUNTIF($D241:$AU241,"○")</f>
        <v>0</v>
      </c>
      <c r="AZ240" s="833">
        <f>COUNTIF($D241:$AU241,"●")</f>
        <v>0</v>
      </c>
      <c r="BA240" s="833">
        <f>COUNTIF($D241:AT241,"△")</f>
        <v>0</v>
      </c>
      <c r="BB240" s="833">
        <f>SUM(C240,F240,I240,L240,O240,R240,U240,X240,AA240,AD240,AG240,AJ240,AM240,AP240,AS240)</f>
        <v>0</v>
      </c>
      <c r="BC240" s="836">
        <f>SUM(E240,H240,K240,N240,Q240,T240,W240,Z240,AC240,AF240,AI240,AL240,AO240,AR240,AU240)</f>
        <v>0</v>
      </c>
      <c r="BD240" s="138"/>
      <c r="BE240" s="838">
        <f>0.5+AX240/1000</f>
        <v>0.5</v>
      </c>
      <c r="BF240" s="840">
        <f>BB240/100000</f>
        <v>0</v>
      </c>
      <c r="BG240" s="840">
        <f>SUM(AW240,BE240,BF240)</f>
        <v>0.5</v>
      </c>
      <c r="BI240" s="853">
        <f>SUM(AY240:BA241)</f>
        <v>0</v>
      </c>
      <c r="BJ240" s="192"/>
    </row>
    <row r="241" spans="1:61" ht="15" customHeight="1">
      <c r="B241" s="857"/>
      <c r="C241" s="146"/>
      <c r="D241" s="157"/>
      <c r="E241" s="148"/>
      <c r="F241" s="141"/>
      <c r="G241" s="142" t="str">
        <f>IF(F240="","",IF(F240=H240,"△",IF(F240&gt;H240,"○","●")))</f>
        <v/>
      </c>
      <c r="H241" s="143"/>
      <c r="I241" s="141"/>
      <c r="J241" s="142" t="str">
        <f>IF(I240="","",IF(I240=K240,"△",IF(I240&gt;K240,"○","●")))</f>
        <v/>
      </c>
      <c r="K241" s="144"/>
      <c r="L241" s="141"/>
      <c r="M241" s="142" t="str">
        <f>IF(L240="","",IF(L240=N240,"△",IF(L240&gt;N240,"○","●")))</f>
        <v/>
      </c>
      <c r="N241" s="144"/>
      <c r="O241" s="141"/>
      <c r="P241" s="142" t="str">
        <f>IF(O240="","",IF(O240=Q240,"△",IF(O240&gt;Q240,"○","●")))</f>
        <v/>
      </c>
      <c r="Q241" s="144"/>
      <c r="R241" s="145"/>
      <c r="S241" s="142" t="str">
        <f>IF(R240="","",IF(R240=T240,"△",IF(R240&gt;T240,"○","●")))</f>
        <v/>
      </c>
      <c r="T241" s="143"/>
      <c r="U241" s="141"/>
      <c r="V241" s="142" t="str">
        <f>IF(U240="","",IF(U240=W240,"△",IF(U240&gt;W240,"○","●")))</f>
        <v/>
      </c>
      <c r="W241" s="144"/>
      <c r="X241" s="141"/>
      <c r="Y241" s="142" t="str">
        <f>IF(X240="","",IF(X240=Z240,"△",IF(X240&gt;Z240,"○","●")))</f>
        <v/>
      </c>
      <c r="Z241" s="144"/>
      <c r="AA241" s="141"/>
      <c r="AB241" s="142" t="str">
        <f>IF(AA240="","",IF(AA240=AC240,"△",IF(AA240&gt;AC240,"○","●")))</f>
        <v/>
      </c>
      <c r="AC241" s="144"/>
      <c r="AD241" s="201"/>
      <c r="AE241" s="202" t="str">
        <f>IF(AD240="","",IF(AD240=AF240,"△",IF(AD240&gt;AF240,"○","●")))</f>
        <v/>
      </c>
      <c r="AF241" s="148"/>
      <c r="AG241" s="146"/>
      <c r="AH241" s="147" t="str">
        <f>IF(AG240="","",IF(AG240=AI240,"△",IF(AG240&gt;AI240,"○","●")))</f>
        <v/>
      </c>
      <c r="AI241" s="148"/>
      <c r="AJ241" s="146"/>
      <c r="AK241" s="147" t="str">
        <f>IF(AJ240="","",IF(AJ240=AL240,"△",IF(AJ240&gt;AL240,"○","●")))</f>
        <v/>
      </c>
      <c r="AL241" s="148"/>
      <c r="AM241" s="146"/>
      <c r="AN241" s="147" t="str">
        <f>IF(AM240="","",IF(AM240=AO240,"△",IF(AM240&gt;AO240,"○","●")))</f>
        <v/>
      </c>
      <c r="AO241" s="148"/>
      <c r="AP241" s="146"/>
      <c r="AQ241" s="147" t="str">
        <f>IF(AP240="","",IF(AP240=AR240,"△",IF(AP240&gt;AR240,"○","●")))</f>
        <v/>
      </c>
      <c r="AR241" s="148"/>
      <c r="AS241" s="146"/>
      <c r="AT241" s="147" t="str">
        <f>IF(AS240="","",IF(AS240=AU240,"△",IF(AS240&gt;AU240,"○","●")))</f>
        <v/>
      </c>
      <c r="AU241" s="148"/>
      <c r="AV241" s="830"/>
      <c r="AW241" s="832"/>
      <c r="AX241" s="834"/>
      <c r="AY241" s="834"/>
      <c r="AZ241" s="834"/>
      <c r="BA241" s="834"/>
      <c r="BB241" s="834"/>
      <c r="BC241" s="837"/>
      <c r="BD241" s="138"/>
      <c r="BE241" s="839"/>
      <c r="BF241" s="841"/>
      <c r="BG241" s="841"/>
      <c r="BI241" s="853"/>
    </row>
    <row r="242" spans="1:61" ht="15" customHeight="1">
      <c r="A242" s="90" t="s">
        <v>69</v>
      </c>
      <c r="B242" s="859" t="s">
        <v>322</v>
      </c>
      <c r="C242" s="149" t="str">
        <f>IF(H240="","",H240)</f>
        <v/>
      </c>
      <c r="D242" s="150" t="s">
        <v>67</v>
      </c>
      <c r="E242" s="151" t="str">
        <f>IF(F240="","",F240)</f>
        <v/>
      </c>
      <c r="F242" s="136"/>
      <c r="G242" s="152"/>
      <c r="H242" s="153"/>
      <c r="I242" s="133"/>
      <c r="J242" s="131"/>
      <c r="K242" s="134"/>
      <c r="L242" s="133"/>
      <c r="M242" s="131"/>
      <c r="N242" s="134"/>
      <c r="O242" s="133"/>
      <c r="P242" s="131"/>
      <c r="Q242" s="134"/>
      <c r="R242" s="130"/>
      <c r="S242" s="131"/>
      <c r="T242" s="132"/>
      <c r="U242" s="133"/>
      <c r="V242" s="131"/>
      <c r="W242" s="134"/>
      <c r="X242" s="133"/>
      <c r="Y242" s="131"/>
      <c r="Z242" s="134"/>
      <c r="AA242" s="130"/>
      <c r="AB242" s="131"/>
      <c r="AC242" s="135"/>
      <c r="AD242" s="136"/>
      <c r="AE242" s="137"/>
      <c r="AF242" s="153"/>
      <c r="AG242" s="136"/>
      <c r="AH242" s="137" t="s">
        <v>67</v>
      </c>
      <c r="AI242" s="153"/>
      <c r="AJ242" s="136"/>
      <c r="AK242" s="137" t="s">
        <v>67</v>
      </c>
      <c r="AL242" s="153"/>
      <c r="AM242" s="136"/>
      <c r="AN242" s="137" t="s">
        <v>68</v>
      </c>
      <c r="AO242" s="153"/>
      <c r="AP242" s="136"/>
      <c r="AQ242" s="137" t="s">
        <v>68</v>
      </c>
      <c r="AR242" s="153"/>
      <c r="AS242" s="136"/>
      <c r="AT242" s="137" t="s">
        <v>67</v>
      </c>
      <c r="AU242" s="153"/>
      <c r="AV242" s="829">
        <f>RANK(BG242,BG$240:BG$257)</f>
        <v>1</v>
      </c>
      <c r="AW242" s="831">
        <f>AY242*3+BA242</f>
        <v>0</v>
      </c>
      <c r="AX242" s="833">
        <f>BB242-BC242</f>
        <v>0</v>
      </c>
      <c r="AY242" s="833">
        <f>COUNTIF($D243:$AU243,"○")</f>
        <v>0</v>
      </c>
      <c r="AZ242" s="833">
        <f>COUNTIF($D243:$AU243,"●")</f>
        <v>0</v>
      </c>
      <c r="BA242" s="833">
        <f>COUNTIF($D243:AT243,"△")</f>
        <v>0</v>
      </c>
      <c r="BB242" s="833">
        <f>SUM(C242,F242,I242,L242,O242,R242,U242,X242,AA242,AD242,AG242,AJ242,AM242,AP242,AS242)</f>
        <v>0</v>
      </c>
      <c r="BC242" s="836">
        <f>SUM(E242,H242,K242,N242,Q242,T242,W242,Z242,AC242,AF242,AI242,AL242,AO242,AR242,AU242)</f>
        <v>0</v>
      </c>
      <c r="BD242" s="138"/>
      <c r="BE242" s="838">
        <f>0.5+AX242/1000</f>
        <v>0.5</v>
      </c>
      <c r="BF242" s="840">
        <f>BB242/100000</f>
        <v>0</v>
      </c>
      <c r="BG242" s="840">
        <f>SUM(AW242,BE242,BF242)</f>
        <v>0.5</v>
      </c>
      <c r="BI242" s="853">
        <f>SUM(AY242:BA243)</f>
        <v>0</v>
      </c>
    </row>
    <row r="243" spans="1:61" ht="15" customHeight="1">
      <c r="B243" s="857"/>
      <c r="C243" s="155"/>
      <c r="D243" s="155" t="str">
        <f>IF(C242="","",IF(C242=E242,"△",IF(C242&gt;E242,"○","●")))</f>
        <v/>
      </c>
      <c r="E243" s="156"/>
      <c r="F243" s="146"/>
      <c r="G243" s="157"/>
      <c r="H243" s="148"/>
      <c r="I243" s="141"/>
      <c r="J243" s="142" t="str">
        <f>IF(I242="","",IF(I242=K242,"△",IF(I242&gt;K242,"○","●")))</f>
        <v/>
      </c>
      <c r="K243" s="144"/>
      <c r="L243" s="141"/>
      <c r="M243" s="142" t="str">
        <f>IF(L242="","",IF(L242=N242,"△",IF(L242&gt;N242,"○","●")))</f>
        <v/>
      </c>
      <c r="N243" s="144"/>
      <c r="O243" s="141"/>
      <c r="P243" s="142" t="str">
        <f>IF(O242="","",IF(O242=Q242,"△",IF(O242&gt;Q242,"○","●")))</f>
        <v/>
      </c>
      <c r="Q243" s="144"/>
      <c r="R243" s="145"/>
      <c r="S243" s="142" t="str">
        <f>IF(R242="","",IF(R242=T242,"△",IF(R242&gt;T242,"○","●")))</f>
        <v/>
      </c>
      <c r="T243" s="143"/>
      <c r="U243" s="141"/>
      <c r="V243" s="142" t="str">
        <f>IF(U242="","",IF(U242=W242,"△",IF(U242&gt;W242,"○","●")))</f>
        <v/>
      </c>
      <c r="W243" s="144"/>
      <c r="X243" s="141"/>
      <c r="Y243" s="142" t="str">
        <f>IF(X242="","",IF(X242=Z242,"△",IF(X242&gt;Z242,"○","●")))</f>
        <v/>
      </c>
      <c r="Z243" s="144"/>
      <c r="AA243" s="141"/>
      <c r="AB243" s="142" t="str">
        <f>IF(AA242="","",IF(AA242=AC242,"△",IF(AA242&gt;AC242,"○","●")))</f>
        <v/>
      </c>
      <c r="AC243" s="144"/>
      <c r="AD243" s="201"/>
      <c r="AE243" s="202" t="str">
        <f>IF(AD242="","",IF(AD242=AF242,"△",IF(AD242&gt;AF242,"○","●")))</f>
        <v/>
      </c>
      <c r="AF243" s="148"/>
      <c r="AG243" s="146"/>
      <c r="AH243" s="147" t="str">
        <f>IF(AG242="","",IF(AG242=AI242,"△",IF(AG242&gt;AI242,"○","●")))</f>
        <v/>
      </c>
      <c r="AI243" s="148"/>
      <c r="AJ243" s="146"/>
      <c r="AK243" s="147" t="str">
        <f>IF(AJ242="","",IF(AJ242=AL242,"△",IF(AJ242&gt;AL242,"○","●")))</f>
        <v/>
      </c>
      <c r="AL243" s="148"/>
      <c r="AM243" s="146"/>
      <c r="AN243" s="147" t="str">
        <f>IF(AM242="","",IF(AM242=AO242,"△",IF(AM242&gt;AO242,"○","●")))</f>
        <v/>
      </c>
      <c r="AO243" s="148"/>
      <c r="AP243" s="146"/>
      <c r="AQ243" s="147" t="str">
        <f>IF(AP242="","",IF(AP242=AR242,"△",IF(AP242&gt;AR242,"○","●")))</f>
        <v/>
      </c>
      <c r="AR243" s="148"/>
      <c r="AS243" s="146"/>
      <c r="AT243" s="147" t="str">
        <f>IF(AS242="","",IF(AS242=AU242,"△",IF(AS242&gt;AU242,"○","●")))</f>
        <v/>
      </c>
      <c r="AU243" s="148"/>
      <c r="AV243" s="830"/>
      <c r="AW243" s="832"/>
      <c r="AX243" s="834"/>
      <c r="AY243" s="834"/>
      <c r="AZ243" s="834"/>
      <c r="BA243" s="834"/>
      <c r="BB243" s="834"/>
      <c r="BC243" s="837"/>
      <c r="BE243" s="839"/>
      <c r="BF243" s="841"/>
      <c r="BG243" s="841"/>
      <c r="BI243" s="853"/>
    </row>
    <row r="244" spans="1:61" ht="15" customHeight="1">
      <c r="A244" s="90" t="s">
        <v>70</v>
      </c>
      <c r="B244" s="859" t="s">
        <v>203</v>
      </c>
      <c r="C244" s="149" t="str">
        <f>IF(K240="","",K240)</f>
        <v/>
      </c>
      <c r="D244" s="150" t="s">
        <v>67</v>
      </c>
      <c r="E244" s="151" t="str">
        <f>IF(I240="","",I240)</f>
        <v/>
      </c>
      <c r="F244" s="149" t="str">
        <f>IF(K242="","",K242)</f>
        <v/>
      </c>
      <c r="G244" s="150" t="s">
        <v>67</v>
      </c>
      <c r="H244" s="151" t="str">
        <f>IF(I242="","",I242)</f>
        <v/>
      </c>
      <c r="I244" s="136"/>
      <c r="J244" s="152"/>
      <c r="K244" s="153"/>
      <c r="L244" s="133"/>
      <c r="M244" s="131"/>
      <c r="N244" s="134"/>
      <c r="O244" s="133"/>
      <c r="P244" s="131"/>
      <c r="Q244" s="134"/>
      <c r="R244" s="130"/>
      <c r="S244" s="131"/>
      <c r="T244" s="132"/>
      <c r="U244" s="133"/>
      <c r="V244" s="131"/>
      <c r="W244" s="134"/>
      <c r="X244" s="133"/>
      <c r="Y244" s="131"/>
      <c r="Z244" s="134"/>
      <c r="AA244" s="130"/>
      <c r="AB244" s="131"/>
      <c r="AC244" s="135"/>
      <c r="AD244" s="136"/>
      <c r="AE244" s="137"/>
      <c r="AF244" s="153"/>
      <c r="AG244" s="136"/>
      <c r="AH244" s="137" t="s">
        <v>67</v>
      </c>
      <c r="AI244" s="153"/>
      <c r="AJ244" s="136"/>
      <c r="AK244" s="137" t="s">
        <v>67</v>
      </c>
      <c r="AL244" s="153"/>
      <c r="AM244" s="136"/>
      <c r="AN244" s="137" t="s">
        <v>68</v>
      </c>
      <c r="AO244" s="153"/>
      <c r="AP244" s="136"/>
      <c r="AQ244" s="137" t="s">
        <v>68</v>
      </c>
      <c r="AR244" s="153"/>
      <c r="AS244" s="136"/>
      <c r="AT244" s="137" t="s">
        <v>67</v>
      </c>
      <c r="AU244" s="153"/>
      <c r="AV244" s="829">
        <f>RANK(BG244,BG$240:BG$257)</f>
        <v>1</v>
      </c>
      <c r="AW244" s="831">
        <f>AY244*3+BA244</f>
        <v>0</v>
      </c>
      <c r="AX244" s="833">
        <f>BB244-BC244</f>
        <v>0</v>
      </c>
      <c r="AY244" s="835">
        <f>COUNTIF($D245:$AU245,"○")</f>
        <v>0</v>
      </c>
      <c r="AZ244" s="835">
        <f>COUNTIF($D245:$AU245,"●")</f>
        <v>0</v>
      </c>
      <c r="BA244" s="833">
        <f>COUNTIF($D245:AT245,"△")</f>
        <v>0</v>
      </c>
      <c r="BB244" s="833">
        <f>SUM(C244,F244,I244,L244,O244,R244,U244,X244,AA244,AD244,AG244,AJ244,AM244,AP244,AS244)</f>
        <v>0</v>
      </c>
      <c r="BC244" s="836">
        <f>SUM(E244,H244,K244,N244,Q244,T244,W244,Z244,AC244,AF244,AI244,AL244,AO244,AR244,AU244)</f>
        <v>0</v>
      </c>
      <c r="BE244" s="838">
        <f>0.5+AX244/1000</f>
        <v>0.5</v>
      </c>
      <c r="BF244" s="840">
        <f>BB244/100000</f>
        <v>0</v>
      </c>
      <c r="BG244" s="840">
        <f>SUM(AW244,BE244,BF244)</f>
        <v>0.5</v>
      </c>
      <c r="BI244" s="853">
        <f>SUM(AY244:BA245)</f>
        <v>0</v>
      </c>
    </row>
    <row r="245" spans="1:61" ht="15" customHeight="1">
      <c r="B245" s="857"/>
      <c r="C245" s="155"/>
      <c r="D245" s="155" t="str">
        <f>IF(C244="","",IF(C244=E244,"△",IF(C244&gt;E244,"○","●")))</f>
        <v/>
      </c>
      <c r="E245" s="156"/>
      <c r="F245" s="155"/>
      <c r="G245" s="155" t="str">
        <f>IF(F244="","",IF(F244=H244,"△",IF(F244&gt;H244,"○","●")))</f>
        <v/>
      </c>
      <c r="H245" s="156"/>
      <c r="I245" s="146"/>
      <c r="J245" s="157"/>
      <c r="K245" s="148"/>
      <c r="L245" s="141"/>
      <c r="M245" s="142" t="str">
        <f>IF(L244="","",IF(L244=N244,"△",IF(L244&gt;N244,"○","●")))</f>
        <v/>
      </c>
      <c r="N245" s="144"/>
      <c r="O245" s="141"/>
      <c r="P245" s="142" t="str">
        <f>IF(O244="","",IF(O244=Q244,"△",IF(O244&gt;Q244,"○","●")))</f>
        <v/>
      </c>
      <c r="Q245" s="144"/>
      <c r="R245" s="145"/>
      <c r="S245" s="142" t="str">
        <f>IF(R244="","",IF(R244=T244,"△",IF(R244&gt;T244,"○","●")))</f>
        <v/>
      </c>
      <c r="T245" s="143"/>
      <c r="U245" s="141"/>
      <c r="V245" s="142" t="str">
        <f>IF(U244="","",IF(U244=W244,"△",IF(U244&gt;W244,"○","●")))</f>
        <v/>
      </c>
      <c r="W245" s="144"/>
      <c r="X245" s="141"/>
      <c r="Y245" s="142" t="str">
        <f>IF(X244="","",IF(X244=Z244,"△",IF(X244&gt;Z244,"○","●")))</f>
        <v/>
      </c>
      <c r="Z245" s="144"/>
      <c r="AA245" s="141"/>
      <c r="AB245" s="142" t="str">
        <f>IF(AA244="","",IF(AA244=AC244,"△",IF(AA244&gt;AC244,"○","●")))</f>
        <v/>
      </c>
      <c r="AC245" s="144"/>
      <c r="AD245" s="201"/>
      <c r="AE245" s="202" t="str">
        <f>IF(AD244="","",IF(AD244=AF244,"△",IF(AD244&gt;AF244,"○","●")))</f>
        <v/>
      </c>
      <c r="AF245" s="148"/>
      <c r="AG245" s="146"/>
      <c r="AH245" s="147" t="str">
        <f>IF(AG244="","",IF(AG244=AI244,"△",IF(AG244&gt;AI244,"○","●")))</f>
        <v/>
      </c>
      <c r="AI245" s="148"/>
      <c r="AJ245" s="146"/>
      <c r="AK245" s="147" t="str">
        <f>IF(AJ244="","",IF(AJ244=AL244,"△",IF(AJ244&gt;AL244,"○","●")))</f>
        <v/>
      </c>
      <c r="AL245" s="148"/>
      <c r="AM245" s="146"/>
      <c r="AN245" s="147" t="str">
        <f>IF(AM244="","",IF(AM244=AO244,"△",IF(AM244&gt;AO244,"○","●")))</f>
        <v/>
      </c>
      <c r="AO245" s="148"/>
      <c r="AP245" s="146"/>
      <c r="AQ245" s="147" t="str">
        <f>IF(AP244="","",IF(AP244=AR244,"△",IF(AP244&gt;AR244,"○","●")))</f>
        <v/>
      </c>
      <c r="AR245" s="148"/>
      <c r="AS245" s="146"/>
      <c r="AT245" s="147" t="str">
        <f>IF(AS244="","",IF(AS244=AU244,"△",IF(AS244&gt;AU244,"○","●")))</f>
        <v/>
      </c>
      <c r="AU245" s="148"/>
      <c r="AV245" s="830"/>
      <c r="AW245" s="832"/>
      <c r="AX245" s="834"/>
      <c r="AY245" s="834"/>
      <c r="AZ245" s="834"/>
      <c r="BA245" s="834"/>
      <c r="BB245" s="834"/>
      <c r="BC245" s="837"/>
      <c r="BE245" s="839"/>
      <c r="BF245" s="841"/>
      <c r="BG245" s="841"/>
      <c r="BI245" s="854"/>
    </row>
    <row r="246" spans="1:61" ht="15" customHeight="1">
      <c r="A246" s="90" t="s">
        <v>71</v>
      </c>
      <c r="B246" s="855" t="s">
        <v>463</v>
      </c>
      <c r="C246" s="158" t="str">
        <f>IF(N240="","",N240)</f>
        <v/>
      </c>
      <c r="D246" s="159" t="s">
        <v>67</v>
      </c>
      <c r="E246" s="160" t="str">
        <f>IF(L240="","",L240)</f>
        <v/>
      </c>
      <c r="F246" s="149" t="str">
        <f>IF(N242="","",N242)</f>
        <v/>
      </c>
      <c r="G246" s="150" t="s">
        <v>67</v>
      </c>
      <c r="H246" s="151" t="str">
        <f>IF(L242="","",L242)</f>
        <v/>
      </c>
      <c r="I246" s="149" t="str">
        <f>IF(N244="","",N244)</f>
        <v/>
      </c>
      <c r="J246" s="150" t="s">
        <v>67</v>
      </c>
      <c r="K246" s="151" t="str">
        <f>IF(L244="","",L244)</f>
        <v/>
      </c>
      <c r="L246" s="136"/>
      <c r="M246" s="152"/>
      <c r="N246" s="153"/>
      <c r="O246" s="133"/>
      <c r="P246" s="131"/>
      <c r="Q246" s="134"/>
      <c r="R246" s="130"/>
      <c r="S246" s="131"/>
      <c r="T246" s="132"/>
      <c r="U246" s="133"/>
      <c r="V246" s="131"/>
      <c r="W246" s="134"/>
      <c r="X246" s="133"/>
      <c r="Y246" s="131"/>
      <c r="Z246" s="134"/>
      <c r="AA246" s="130"/>
      <c r="AB246" s="131"/>
      <c r="AC246" s="135"/>
      <c r="AD246" s="136"/>
      <c r="AE246" s="137"/>
      <c r="AF246" s="153"/>
      <c r="AG246" s="136"/>
      <c r="AH246" s="137" t="s">
        <v>67</v>
      </c>
      <c r="AI246" s="153"/>
      <c r="AJ246" s="136"/>
      <c r="AK246" s="137" t="s">
        <v>67</v>
      </c>
      <c r="AL246" s="153"/>
      <c r="AM246" s="136"/>
      <c r="AN246" s="137" t="s">
        <v>68</v>
      </c>
      <c r="AO246" s="153"/>
      <c r="AP246" s="136"/>
      <c r="AQ246" s="137" t="s">
        <v>68</v>
      </c>
      <c r="AR246" s="153"/>
      <c r="AS246" s="136"/>
      <c r="AT246" s="137" t="s">
        <v>67</v>
      </c>
      <c r="AU246" s="153"/>
      <c r="AV246" s="829">
        <f>RANK(BG246,BG$240:BG$257)</f>
        <v>1</v>
      </c>
      <c r="AW246" s="831">
        <f>AY246*3+BA246</f>
        <v>0</v>
      </c>
      <c r="AX246" s="833">
        <f>BB246-BC246</f>
        <v>0</v>
      </c>
      <c r="AY246" s="835">
        <f>COUNTIF($D247:$AU247,"○")</f>
        <v>0</v>
      </c>
      <c r="AZ246" s="835">
        <f>COUNTIF($D247:$AU247,"●")</f>
        <v>0</v>
      </c>
      <c r="BA246" s="833">
        <f>COUNTIF($D247:AT247,"△")</f>
        <v>0</v>
      </c>
      <c r="BB246" s="833">
        <f>SUM(C246,F246,I246,L246,O246,R246,U246,X246,AA246,AD246,AG246,AJ246,AM246,AP246,AS246)</f>
        <v>0</v>
      </c>
      <c r="BC246" s="836">
        <f>SUM(E246,H246,K246,N246,Q246,T246,W246,Z246,AC246,AF246,AI246,AL246,AO246,AR246,AU246)</f>
        <v>0</v>
      </c>
      <c r="BE246" s="838">
        <f>0.5+AX246/1000</f>
        <v>0.5</v>
      </c>
      <c r="BF246" s="840">
        <f>BB246/100000</f>
        <v>0</v>
      </c>
      <c r="BG246" s="840">
        <f>SUM(AW246,BE246,BF246)</f>
        <v>0.5</v>
      </c>
      <c r="BI246" s="853">
        <f>SUM(AY246:BA247)</f>
        <v>0</v>
      </c>
    </row>
    <row r="247" spans="1:61" ht="15" customHeight="1">
      <c r="B247" s="855"/>
      <c r="C247" s="161"/>
      <c r="D247" s="161" t="str">
        <f>IF(C246="","",IF(C246=E246,"△",IF(C246&gt;E246,"○","●")))</f>
        <v/>
      </c>
      <c r="E247" s="162"/>
      <c r="F247" s="155"/>
      <c r="G247" s="155" t="str">
        <f>IF(F246="","",IF(F246=H246,"△",IF(F246&gt;H246,"○","●")))</f>
        <v/>
      </c>
      <c r="H247" s="156"/>
      <c r="I247" s="155"/>
      <c r="J247" s="155" t="str">
        <f>IF(I246="","",IF(I246=K246,"△",IF(I246&gt;K246,"○","●")))</f>
        <v/>
      </c>
      <c r="K247" s="156"/>
      <c r="L247" s="146"/>
      <c r="M247" s="157"/>
      <c r="N247" s="148"/>
      <c r="O247" s="141"/>
      <c r="P247" s="142" t="str">
        <f>IF(O246="","",IF(O246=Q246,"△",IF(O246&gt;Q246,"○","●")))</f>
        <v/>
      </c>
      <c r="Q247" s="144"/>
      <c r="R247" s="145"/>
      <c r="S247" s="142" t="str">
        <f>IF(R246="","",IF(R246=T246,"△",IF(R246&gt;T246,"○","●")))</f>
        <v/>
      </c>
      <c r="T247" s="143"/>
      <c r="U247" s="141"/>
      <c r="V247" s="142" t="str">
        <f>IF(U246="","",IF(U246=W246,"△",IF(U246&gt;W246,"○","●")))</f>
        <v/>
      </c>
      <c r="W247" s="144"/>
      <c r="X247" s="141"/>
      <c r="Y247" s="142" t="str">
        <f>IF(X246="","",IF(X246=Z246,"△",IF(X246&gt;Z246,"○","●")))</f>
        <v/>
      </c>
      <c r="Z247" s="144"/>
      <c r="AA247" s="141"/>
      <c r="AB247" s="142" t="str">
        <f>IF(AA246="","",IF(AA246=AC246,"△",IF(AA246&gt;AC246,"○","●")))</f>
        <v/>
      </c>
      <c r="AC247" s="144"/>
      <c r="AD247" s="201"/>
      <c r="AE247" s="202" t="str">
        <f>IF(AD246="","",IF(AD246=AF246,"△",IF(AD246&gt;AF246,"○","●")))</f>
        <v/>
      </c>
      <c r="AF247" s="148"/>
      <c r="AG247" s="146"/>
      <c r="AH247" s="147" t="str">
        <f>IF(AG246="","",IF(AG246=AI246,"△",IF(AG246&gt;AI246,"○","●")))</f>
        <v/>
      </c>
      <c r="AI247" s="148"/>
      <c r="AJ247" s="146"/>
      <c r="AK247" s="147" t="str">
        <f>IF(AJ246="","",IF(AJ246=AL246,"△",IF(AJ246&gt;AL246,"○","●")))</f>
        <v/>
      </c>
      <c r="AL247" s="148"/>
      <c r="AM247" s="146"/>
      <c r="AN247" s="147" t="str">
        <f>IF(AM246="","",IF(AM246=AO246,"△",IF(AM246&gt;AO246,"○","●")))</f>
        <v/>
      </c>
      <c r="AO247" s="148"/>
      <c r="AP247" s="146"/>
      <c r="AQ247" s="147" t="str">
        <f>IF(AP246="","",IF(AP246=AR246,"△",IF(AP246&gt;AR246,"○","●")))</f>
        <v/>
      </c>
      <c r="AR247" s="148"/>
      <c r="AS247" s="146"/>
      <c r="AT247" s="147" t="str">
        <f>IF(AS246="","",IF(AS246=AU246,"△",IF(AS246&gt;AU246,"○","●")))</f>
        <v/>
      </c>
      <c r="AU247" s="148"/>
      <c r="AV247" s="830"/>
      <c r="AW247" s="832"/>
      <c r="AX247" s="834"/>
      <c r="AY247" s="834"/>
      <c r="AZ247" s="834"/>
      <c r="BA247" s="834"/>
      <c r="BB247" s="834"/>
      <c r="BC247" s="837"/>
      <c r="BE247" s="839"/>
      <c r="BF247" s="841"/>
      <c r="BG247" s="841"/>
      <c r="BI247" s="854"/>
    </row>
    <row r="248" spans="1:61" ht="15" customHeight="1">
      <c r="A248" s="90" t="s">
        <v>72</v>
      </c>
      <c r="B248" s="828" t="s">
        <v>461</v>
      </c>
      <c r="C248" s="163" t="str">
        <f>IF(Q240="","",Q240)</f>
        <v/>
      </c>
      <c r="D248" s="150" t="s">
        <v>67</v>
      </c>
      <c r="E248" s="151" t="str">
        <f>IF(O240="","",O240)</f>
        <v/>
      </c>
      <c r="F248" s="149" t="str">
        <f>IF(Q242="","",Q242)</f>
        <v/>
      </c>
      <c r="G248" s="150" t="s">
        <v>67</v>
      </c>
      <c r="H248" s="151" t="str">
        <f>IF(O242="","",O242)</f>
        <v/>
      </c>
      <c r="I248" s="149" t="str">
        <f>IF(Q244="","",Q244)</f>
        <v/>
      </c>
      <c r="J248" s="150" t="s">
        <v>67</v>
      </c>
      <c r="K248" s="151" t="str">
        <f>IF(O244="","",O244)</f>
        <v/>
      </c>
      <c r="L248" s="158" t="str">
        <f>IF(Q246="","",Q246)</f>
        <v/>
      </c>
      <c r="M248" s="159" t="s">
        <v>67</v>
      </c>
      <c r="N248" s="160" t="str">
        <f>IF(O246="","",O246)</f>
        <v/>
      </c>
      <c r="O248" s="136"/>
      <c r="P248" s="152"/>
      <c r="Q248" s="153"/>
      <c r="R248" s="130"/>
      <c r="S248" s="131"/>
      <c r="T248" s="132"/>
      <c r="U248" s="133"/>
      <c r="V248" s="131"/>
      <c r="W248" s="134"/>
      <c r="X248" s="133"/>
      <c r="Y248" s="131"/>
      <c r="Z248" s="134"/>
      <c r="AA248" s="130"/>
      <c r="AB248" s="131"/>
      <c r="AC248" s="135"/>
      <c r="AD248" s="136"/>
      <c r="AE248" s="137"/>
      <c r="AF248" s="153"/>
      <c r="AG248" s="136"/>
      <c r="AH248" s="137" t="s">
        <v>67</v>
      </c>
      <c r="AI248" s="153"/>
      <c r="AJ248" s="136"/>
      <c r="AK248" s="137" t="s">
        <v>67</v>
      </c>
      <c r="AL248" s="153"/>
      <c r="AM248" s="136"/>
      <c r="AN248" s="137" t="s">
        <v>68</v>
      </c>
      <c r="AO248" s="153"/>
      <c r="AP248" s="136"/>
      <c r="AQ248" s="137" t="s">
        <v>68</v>
      </c>
      <c r="AR248" s="153"/>
      <c r="AS248" s="136"/>
      <c r="AT248" s="137" t="s">
        <v>67</v>
      </c>
      <c r="AU248" s="153"/>
      <c r="AV248" s="829">
        <f>RANK(BG248,BG$240:BG$257)</f>
        <v>1</v>
      </c>
      <c r="AW248" s="831">
        <f>AY248*3+BA248</f>
        <v>0</v>
      </c>
      <c r="AX248" s="833">
        <f>BB248-BC248</f>
        <v>0</v>
      </c>
      <c r="AY248" s="833">
        <f>COUNTIF($D249:$AU249,"○")</f>
        <v>0</v>
      </c>
      <c r="AZ248" s="835">
        <f>COUNTIF($D249:$AU249,"●")</f>
        <v>0</v>
      </c>
      <c r="BA248" s="833">
        <f>COUNTIF($D249:AT249,"△")</f>
        <v>0</v>
      </c>
      <c r="BB248" s="833">
        <f>SUM(C248,F248,I248,L248,O248,R248,U248,X248,AA248,AD248,AG248,AJ248,AM248,AP248,AS248)</f>
        <v>0</v>
      </c>
      <c r="BC248" s="836">
        <f>SUM(E248,H248,K248,N248,Q248,T248,W248,Z248,AC248,AF248,AI248,AL248,AO248,AR248,AU248)</f>
        <v>0</v>
      </c>
      <c r="BE248" s="838">
        <f>0.5+AX248/1000</f>
        <v>0.5</v>
      </c>
      <c r="BF248" s="840">
        <f>BB248/100000</f>
        <v>0</v>
      </c>
      <c r="BG248" s="840">
        <f>SUM(AW248,BE248,BF248)</f>
        <v>0.5</v>
      </c>
      <c r="BI248" s="853">
        <f>SUM(AY248:BA249)</f>
        <v>0</v>
      </c>
    </row>
    <row r="249" spans="1:61" ht="15" customHeight="1">
      <c r="B249" s="855"/>
      <c r="C249" s="155"/>
      <c r="D249" s="155" t="str">
        <f>IF(C248="","",IF(C248=E248,"△",IF(C248&gt;E248,"○","●")))</f>
        <v/>
      </c>
      <c r="E249" s="156"/>
      <c r="F249" s="155"/>
      <c r="G249" s="155" t="str">
        <f>IF(F248="","",IF(F248=H248,"△",IF(F248&gt;H248,"○","●")))</f>
        <v/>
      </c>
      <c r="H249" s="156"/>
      <c r="I249" s="155"/>
      <c r="J249" s="155" t="str">
        <f>IF(I248="","",IF(I248=K248,"△",IF(I248&gt;K248,"○","●")))</f>
        <v/>
      </c>
      <c r="K249" s="156"/>
      <c r="L249" s="161"/>
      <c r="M249" s="161" t="str">
        <f>IF(L248="","",IF(L248=N248,"△",IF(L248&gt;N248,"○","●")))</f>
        <v/>
      </c>
      <c r="N249" s="162"/>
      <c r="O249" s="146"/>
      <c r="P249" s="157"/>
      <c r="Q249" s="148"/>
      <c r="R249" s="141"/>
      <c r="S249" s="142" t="str">
        <f>IF(R248="","",IF(R248=T248,"△",IF(R248&gt;T248,"○","●")))</f>
        <v/>
      </c>
      <c r="T249" s="143"/>
      <c r="U249" s="141"/>
      <c r="V249" s="142" t="str">
        <f>IF(U248="","",IF(U248=W248,"△",IF(U248&gt;W248,"○","●")))</f>
        <v/>
      </c>
      <c r="W249" s="144"/>
      <c r="X249" s="141"/>
      <c r="Y249" s="142" t="str">
        <f>IF(X248="","",IF(X248=Z248,"△",IF(X248&gt;Z248,"○","●")))</f>
        <v/>
      </c>
      <c r="Z249" s="144"/>
      <c r="AA249" s="141"/>
      <c r="AB249" s="142" t="str">
        <f>IF(AA248="","",IF(AA248=AC248,"△",IF(AA248&gt;AC248,"○","●")))</f>
        <v/>
      </c>
      <c r="AC249" s="144"/>
      <c r="AD249" s="201"/>
      <c r="AE249" s="202" t="str">
        <f>IF(AD248="","",IF(AD248=AF248,"△",IF(AD248&gt;AF248,"○","●")))</f>
        <v/>
      </c>
      <c r="AF249" s="148"/>
      <c r="AG249" s="146"/>
      <c r="AH249" s="147" t="str">
        <f>IF(AG248="","",IF(AG248=AI248,"△",IF(AG248&gt;AI248,"○","●")))</f>
        <v/>
      </c>
      <c r="AI249" s="148"/>
      <c r="AJ249" s="146"/>
      <c r="AK249" s="147" t="str">
        <f>IF(AJ248="","",IF(AJ248=AL248,"△",IF(AJ248&gt;AL248,"○","●")))</f>
        <v/>
      </c>
      <c r="AL249" s="148"/>
      <c r="AM249" s="146"/>
      <c r="AN249" s="147" t="str">
        <f>IF(AM248="","",IF(AM248=AO248,"△",IF(AM248&gt;AO248,"○","●")))</f>
        <v/>
      </c>
      <c r="AO249" s="148"/>
      <c r="AP249" s="146"/>
      <c r="AQ249" s="147" t="str">
        <f>IF(AP248="","",IF(AP248=AR248,"△",IF(AP248&gt;AR248,"○","●")))</f>
        <v/>
      </c>
      <c r="AR249" s="148"/>
      <c r="AS249" s="146"/>
      <c r="AT249" s="147" t="str">
        <f>IF(AS248="","",IF(AS248=AU248,"△",IF(AS248&gt;AU248,"○","●")))</f>
        <v/>
      </c>
      <c r="AU249" s="148"/>
      <c r="AV249" s="830"/>
      <c r="AW249" s="832"/>
      <c r="AX249" s="834"/>
      <c r="AY249" s="834"/>
      <c r="AZ249" s="834"/>
      <c r="BA249" s="834"/>
      <c r="BB249" s="834"/>
      <c r="BC249" s="837"/>
      <c r="BE249" s="839"/>
      <c r="BF249" s="841"/>
      <c r="BG249" s="841"/>
      <c r="BI249" s="854"/>
    </row>
    <row r="250" spans="1:61" ht="15" customHeight="1">
      <c r="A250" s="90" t="s">
        <v>73</v>
      </c>
      <c r="B250" s="857" t="s">
        <v>116</v>
      </c>
      <c r="C250" s="149" t="str">
        <f>IF(T240="","",T240)</f>
        <v/>
      </c>
      <c r="D250" s="150" t="s">
        <v>67</v>
      </c>
      <c r="E250" s="151" t="str">
        <f>IF(R240="","",R240)</f>
        <v/>
      </c>
      <c r="F250" s="149" t="str">
        <f>IF(T242="","",T242)</f>
        <v/>
      </c>
      <c r="G250" s="150" t="s">
        <v>67</v>
      </c>
      <c r="H250" s="151" t="str">
        <f>IF(R242="","",R242)</f>
        <v/>
      </c>
      <c r="I250" s="149" t="str">
        <f>IF(T244="","",T244)</f>
        <v/>
      </c>
      <c r="J250" s="150" t="s">
        <v>67</v>
      </c>
      <c r="K250" s="151" t="str">
        <f>IF(R244="","",R244)</f>
        <v/>
      </c>
      <c r="L250" s="149" t="str">
        <f>IF(T246="","",T246)</f>
        <v/>
      </c>
      <c r="M250" s="150" t="s">
        <v>67</v>
      </c>
      <c r="N250" s="151" t="str">
        <f>IF(R246="","",R246)</f>
        <v/>
      </c>
      <c r="O250" s="149" t="str">
        <f>IF(T248="","",T248)</f>
        <v/>
      </c>
      <c r="P250" s="150" t="s">
        <v>67</v>
      </c>
      <c r="Q250" s="151" t="str">
        <f>IF(R248="","",R248)</f>
        <v/>
      </c>
      <c r="R250" s="136"/>
      <c r="S250" s="152"/>
      <c r="T250" s="153"/>
      <c r="U250" s="133"/>
      <c r="V250" s="131"/>
      <c r="W250" s="134"/>
      <c r="X250" s="133"/>
      <c r="Y250" s="131"/>
      <c r="Z250" s="134"/>
      <c r="AA250" s="130"/>
      <c r="AB250" s="131"/>
      <c r="AC250" s="135"/>
      <c r="AD250" s="136"/>
      <c r="AE250" s="137"/>
      <c r="AF250" s="153"/>
      <c r="AG250" s="136"/>
      <c r="AH250" s="137" t="s">
        <v>67</v>
      </c>
      <c r="AI250" s="153"/>
      <c r="AJ250" s="136"/>
      <c r="AK250" s="137" t="s">
        <v>67</v>
      </c>
      <c r="AL250" s="153"/>
      <c r="AM250" s="136"/>
      <c r="AN250" s="137" t="s">
        <v>68</v>
      </c>
      <c r="AO250" s="153"/>
      <c r="AP250" s="136"/>
      <c r="AQ250" s="137" t="s">
        <v>68</v>
      </c>
      <c r="AR250" s="153"/>
      <c r="AS250" s="136"/>
      <c r="AT250" s="137" t="s">
        <v>67</v>
      </c>
      <c r="AU250" s="153"/>
      <c r="AV250" s="829">
        <f>RANK(BG250,BG$240:BG$257)</f>
        <v>1</v>
      </c>
      <c r="AW250" s="831">
        <f>AY250*3+BA250</f>
        <v>0</v>
      </c>
      <c r="AX250" s="833">
        <f>BB250-BC250</f>
        <v>0</v>
      </c>
      <c r="AY250" s="833">
        <f>COUNTIF($D251:$AU251,"○")</f>
        <v>0</v>
      </c>
      <c r="AZ250" s="835">
        <f>COUNTIF($D251:$AU251,"●")</f>
        <v>0</v>
      </c>
      <c r="BA250" s="833">
        <f>COUNTIF($D251:AT251,"△")</f>
        <v>0</v>
      </c>
      <c r="BB250" s="833">
        <f>SUM(C250,F250,I250,L250,O250,R250,U250,X250,AA250,AD250,AG250,AJ250,AM250,AP250,AS250)</f>
        <v>0</v>
      </c>
      <c r="BC250" s="836">
        <f>SUM(E250,H250,K250,N250,Q250,T250,W250,Z250,AC250,AF250,AI250,AL250,AO250,AR250,AU250)</f>
        <v>0</v>
      </c>
      <c r="BD250" s="138"/>
      <c r="BE250" s="838">
        <f>0.5+AX250/1000</f>
        <v>0.5</v>
      </c>
      <c r="BF250" s="840">
        <f>BB250/100000</f>
        <v>0</v>
      </c>
      <c r="BG250" s="840">
        <f>SUM(AW250,BE250,BF250)</f>
        <v>0.5</v>
      </c>
      <c r="BI250" s="853">
        <f>SUM(AY250:BA251)</f>
        <v>0</v>
      </c>
    </row>
    <row r="251" spans="1:61" ht="15" customHeight="1">
      <c r="B251" s="858"/>
      <c r="C251" s="155"/>
      <c r="D251" s="155" t="str">
        <f>IF(C250="","",IF(C250=E250,"△",IF(C250&gt;E250,"○","●")))</f>
        <v/>
      </c>
      <c r="E251" s="156"/>
      <c r="F251" s="155"/>
      <c r="G251" s="155" t="str">
        <f>IF(F250="","",IF(F250=H250,"△",IF(F250&gt;H250,"○","●")))</f>
        <v/>
      </c>
      <c r="H251" s="156"/>
      <c r="I251" s="155"/>
      <c r="J251" s="155" t="str">
        <f>IF(I250="","",IF(I250=K250,"△",IF(I250&gt;K250,"○","●")))</f>
        <v/>
      </c>
      <c r="K251" s="156"/>
      <c r="L251" s="155"/>
      <c r="M251" s="155" t="str">
        <f>IF(L250="","",IF(L250=N250,"△",IF(L250&gt;N250,"○","●")))</f>
        <v/>
      </c>
      <c r="N251" s="156"/>
      <c r="O251" s="155"/>
      <c r="P251" s="155" t="str">
        <f>IF(O250="","",IF(O250=Q250,"△",IF(O250&gt;Q250,"○","●")))</f>
        <v/>
      </c>
      <c r="Q251" s="156"/>
      <c r="R251" s="146"/>
      <c r="S251" s="157"/>
      <c r="T251" s="148"/>
      <c r="U251" s="141"/>
      <c r="V251" s="142" t="str">
        <f>IF(U250="","",IF(U250=W250,"△",IF(U250&gt;W250,"○","●")))</f>
        <v/>
      </c>
      <c r="W251" s="144"/>
      <c r="X251" s="141"/>
      <c r="Y251" s="142" t="str">
        <f>IF(X250="","",IF(X250=Z250,"△",IF(X250&gt;Z250,"○","●")))</f>
        <v/>
      </c>
      <c r="Z251" s="144"/>
      <c r="AA251" s="141"/>
      <c r="AB251" s="142" t="str">
        <f>IF(AA250="","",IF(AA250=AC250,"△",IF(AA250&gt;AC250,"○","●")))</f>
        <v/>
      </c>
      <c r="AC251" s="144"/>
      <c r="AD251" s="201"/>
      <c r="AE251" s="202" t="str">
        <f>IF(AD250="","",IF(AD250=AF250,"△",IF(AD250&gt;AF250,"○","●")))</f>
        <v/>
      </c>
      <c r="AF251" s="148"/>
      <c r="AG251" s="146"/>
      <c r="AH251" s="147" t="str">
        <f>IF(AG250="","",IF(AG250=AI250,"△",IF(AG250&gt;AI250,"○","●")))</f>
        <v/>
      </c>
      <c r="AI251" s="148"/>
      <c r="AJ251" s="146"/>
      <c r="AK251" s="147" t="str">
        <f>IF(AJ250="","",IF(AJ250=AL250,"△",IF(AJ250&gt;AL250,"○","●")))</f>
        <v/>
      </c>
      <c r="AL251" s="148"/>
      <c r="AM251" s="146"/>
      <c r="AN251" s="147" t="str">
        <f>IF(AM250="","",IF(AM250=AO250,"△",IF(AM250&gt;AO250,"○","●")))</f>
        <v/>
      </c>
      <c r="AO251" s="148"/>
      <c r="AP251" s="146"/>
      <c r="AQ251" s="147" t="str">
        <f>IF(AP250="","",IF(AP250=AR250,"△",IF(AP250&gt;AR250,"○","●")))</f>
        <v/>
      </c>
      <c r="AR251" s="148"/>
      <c r="AS251" s="146"/>
      <c r="AT251" s="147" t="str">
        <f>IF(AS250="","",IF(AS250=AU250,"△",IF(AS250&gt;AU250,"○","●")))</f>
        <v/>
      </c>
      <c r="AU251" s="148"/>
      <c r="AV251" s="830"/>
      <c r="AW251" s="832"/>
      <c r="AX251" s="834"/>
      <c r="AY251" s="834"/>
      <c r="AZ251" s="834"/>
      <c r="BA251" s="834"/>
      <c r="BB251" s="834"/>
      <c r="BC251" s="837"/>
      <c r="BD251" s="138"/>
      <c r="BE251" s="839"/>
      <c r="BF251" s="841"/>
      <c r="BG251" s="841"/>
      <c r="BI251" s="854"/>
    </row>
    <row r="252" spans="1:61" ht="15" customHeight="1">
      <c r="A252" s="90" t="s">
        <v>74</v>
      </c>
      <c r="B252" s="855" t="s">
        <v>321</v>
      </c>
      <c r="C252" s="149" t="str">
        <f>IF(W240="","",W240)</f>
        <v/>
      </c>
      <c r="D252" s="150" t="s">
        <v>67</v>
      </c>
      <c r="E252" s="151" t="str">
        <f>IF(U240="","",U240)</f>
        <v/>
      </c>
      <c r="F252" s="149" t="str">
        <f>IF(W242="","",W242)</f>
        <v/>
      </c>
      <c r="G252" s="150" t="s">
        <v>67</v>
      </c>
      <c r="H252" s="151" t="str">
        <f>IF(U242="","",U242)</f>
        <v/>
      </c>
      <c r="I252" s="149" t="str">
        <f>IF(W244="","",W244)</f>
        <v/>
      </c>
      <c r="J252" s="150" t="s">
        <v>67</v>
      </c>
      <c r="K252" s="151" t="str">
        <f>IF(U244="","",U244)</f>
        <v/>
      </c>
      <c r="L252" s="149" t="str">
        <f>IF(W246="","",W246)</f>
        <v/>
      </c>
      <c r="M252" s="150" t="s">
        <v>67</v>
      </c>
      <c r="N252" s="151" t="str">
        <f>IF(U246="","",U246)</f>
        <v/>
      </c>
      <c r="O252" s="149" t="str">
        <f>IF(W248="","",W248)</f>
        <v/>
      </c>
      <c r="P252" s="150" t="s">
        <v>67</v>
      </c>
      <c r="Q252" s="151" t="str">
        <f>IF(U248="","",U248)</f>
        <v/>
      </c>
      <c r="R252" s="149" t="str">
        <f>IF(W250="","",W250)</f>
        <v/>
      </c>
      <c r="S252" s="150" t="s">
        <v>67</v>
      </c>
      <c r="T252" s="151" t="str">
        <f>IF(U250="","",U250)</f>
        <v/>
      </c>
      <c r="U252" s="136"/>
      <c r="V252" s="152"/>
      <c r="W252" s="153"/>
      <c r="X252" s="133"/>
      <c r="Y252" s="131"/>
      <c r="Z252" s="134"/>
      <c r="AA252" s="130"/>
      <c r="AB252" s="131"/>
      <c r="AC252" s="135"/>
      <c r="AD252" s="136"/>
      <c r="AE252" s="137"/>
      <c r="AF252" s="153"/>
      <c r="AG252" s="136"/>
      <c r="AH252" s="137" t="s">
        <v>67</v>
      </c>
      <c r="AI252" s="153"/>
      <c r="AJ252" s="136"/>
      <c r="AK252" s="137" t="s">
        <v>67</v>
      </c>
      <c r="AL252" s="153"/>
      <c r="AM252" s="136"/>
      <c r="AN252" s="137" t="s">
        <v>68</v>
      </c>
      <c r="AO252" s="153"/>
      <c r="AP252" s="136"/>
      <c r="AQ252" s="137" t="s">
        <v>68</v>
      </c>
      <c r="AR252" s="153"/>
      <c r="AS252" s="136"/>
      <c r="AT252" s="137" t="s">
        <v>67</v>
      </c>
      <c r="AU252" s="153"/>
      <c r="AV252" s="829">
        <f>RANK(BG252,BG$240:BG$257)</f>
        <v>1</v>
      </c>
      <c r="AW252" s="831">
        <f>AY252*3+BA252</f>
        <v>0</v>
      </c>
      <c r="AX252" s="833">
        <f>BB252-BC252</f>
        <v>0</v>
      </c>
      <c r="AY252" s="833">
        <f>COUNTIF($D253:$AU253,"○")</f>
        <v>0</v>
      </c>
      <c r="AZ252" s="835">
        <f>COUNTIF($D253:$AU253,"●")</f>
        <v>0</v>
      </c>
      <c r="BA252" s="833">
        <f>COUNTIF($D253:AT253,"△")</f>
        <v>0</v>
      </c>
      <c r="BB252" s="833">
        <f>SUM(C252,F252,I252,L252,O252,R252,U252,X252,AA252,AD252,AG252,AJ252,AM252,AP252,AS252)</f>
        <v>0</v>
      </c>
      <c r="BC252" s="836">
        <f>SUM(E252,H252,K252,N252,Q252,T252,W252,Z252,AC252,AF252,AI252,AL252,AO252,AR252,AU252)</f>
        <v>0</v>
      </c>
      <c r="BD252" s="138"/>
      <c r="BE252" s="838">
        <f>0.5+AX252/1000</f>
        <v>0.5</v>
      </c>
      <c r="BF252" s="840">
        <f>BB252/100000</f>
        <v>0</v>
      </c>
      <c r="BG252" s="840">
        <f>SUM(AW252,BE252,BF252)</f>
        <v>0.5</v>
      </c>
      <c r="BI252" s="853">
        <f>SUM(AY252:BA253)</f>
        <v>0</v>
      </c>
    </row>
    <row r="253" spans="1:61" ht="15" customHeight="1">
      <c r="B253" s="855"/>
      <c r="C253" s="155"/>
      <c r="D253" s="155" t="str">
        <f>IF(C252="","",IF(C252=E252,"△",IF(C252&gt;E252,"○","●")))</f>
        <v/>
      </c>
      <c r="E253" s="156"/>
      <c r="F253" s="155"/>
      <c r="G253" s="155" t="str">
        <f>IF(F252="","",IF(F252=H252,"△",IF(F252&gt;H252,"○","●")))</f>
        <v/>
      </c>
      <c r="H253" s="156"/>
      <c r="I253" s="155"/>
      <c r="J253" s="155" t="str">
        <f>IF(I252="","",IF(I252=K252,"△",IF(I252&gt;K252,"○","●")))</f>
        <v/>
      </c>
      <c r="K253" s="156"/>
      <c r="L253" s="155"/>
      <c r="M253" s="155" t="str">
        <f>IF(L252="","",IF(L252=N252,"△",IF(L252&gt;N252,"○","●")))</f>
        <v/>
      </c>
      <c r="N253" s="156"/>
      <c r="O253" s="155"/>
      <c r="P253" s="155" t="str">
        <f>IF(O252="","",IF(O252=Q252,"△",IF(O252&gt;Q252,"○","●")))</f>
        <v/>
      </c>
      <c r="Q253" s="156"/>
      <c r="R253" s="155"/>
      <c r="S253" s="155" t="str">
        <f>IF(R252="","",IF(R252=T252,"△",IF(R252&gt;T252,"○","●")))</f>
        <v/>
      </c>
      <c r="T253" s="156"/>
      <c r="U253" s="146"/>
      <c r="V253" s="157"/>
      <c r="W253" s="148"/>
      <c r="X253" s="141"/>
      <c r="Y253" s="142" t="str">
        <f>IF(X252="","",IF(X252=Z252,"△",IF(X252&gt;Z252,"○","●")))</f>
        <v/>
      </c>
      <c r="Z253" s="144"/>
      <c r="AA253" s="141"/>
      <c r="AB253" s="142" t="str">
        <f>IF(AA252="","",IF(AA252=AC252,"△",IF(AA252&gt;AC252,"○","●")))</f>
        <v/>
      </c>
      <c r="AC253" s="144"/>
      <c r="AD253" s="201"/>
      <c r="AE253" s="202" t="str">
        <f>IF(AD252="","",IF(AD252=AF252,"△",IF(AD252&gt;AF252,"○","●")))</f>
        <v/>
      </c>
      <c r="AF253" s="148"/>
      <c r="AG253" s="146"/>
      <c r="AH253" s="147" t="str">
        <f>IF(AG252="","",IF(AG252=AI252,"△",IF(AG252&gt;AI252,"○","●")))</f>
        <v/>
      </c>
      <c r="AI253" s="148"/>
      <c r="AJ253" s="146"/>
      <c r="AK253" s="147" t="str">
        <f>IF(AJ252="","",IF(AJ252=AL252,"△",IF(AJ252&gt;AL252,"○","●")))</f>
        <v/>
      </c>
      <c r="AL253" s="148"/>
      <c r="AM253" s="146"/>
      <c r="AN253" s="147" t="str">
        <f>IF(AM252="","",IF(AM252=AO252,"△",IF(AM252&gt;AO252,"○","●")))</f>
        <v/>
      </c>
      <c r="AO253" s="148"/>
      <c r="AP253" s="146"/>
      <c r="AQ253" s="147" t="str">
        <f>IF(AP252="","",IF(AP252=AR252,"△",IF(AP252&gt;AR252,"○","●")))</f>
        <v/>
      </c>
      <c r="AR253" s="148"/>
      <c r="AS253" s="146"/>
      <c r="AT253" s="147" t="str">
        <f>IF(AS252="","",IF(AS252=AU252,"△",IF(AS252&gt;AU252,"○","●")))</f>
        <v/>
      </c>
      <c r="AU253" s="148"/>
      <c r="AV253" s="830"/>
      <c r="AW253" s="832"/>
      <c r="AX253" s="834"/>
      <c r="AY253" s="834"/>
      <c r="AZ253" s="834"/>
      <c r="BA253" s="834"/>
      <c r="BB253" s="834"/>
      <c r="BC253" s="837"/>
      <c r="BE253" s="839"/>
      <c r="BF253" s="841"/>
      <c r="BG253" s="841"/>
      <c r="BI253" s="854"/>
    </row>
    <row r="254" spans="1:61" ht="15" customHeight="1">
      <c r="A254" s="90" t="s">
        <v>75</v>
      </c>
      <c r="B254" s="855" t="s">
        <v>327</v>
      </c>
      <c r="C254" s="149" t="str">
        <f>IF(Z240="","",Z240)</f>
        <v/>
      </c>
      <c r="D254" s="150" t="s">
        <v>67</v>
      </c>
      <c r="E254" s="151" t="str">
        <f>IF(X240="","",X240)</f>
        <v/>
      </c>
      <c r="F254" s="149" t="str">
        <f>IF(Z242="","",Z242)</f>
        <v/>
      </c>
      <c r="G254" s="150" t="s">
        <v>67</v>
      </c>
      <c r="H254" s="151" t="str">
        <f>IF(X242="","",X242)</f>
        <v/>
      </c>
      <c r="I254" s="149" t="str">
        <f>IF(Z244="","",Z244)</f>
        <v/>
      </c>
      <c r="J254" s="150" t="s">
        <v>67</v>
      </c>
      <c r="K254" s="151" t="str">
        <f>IF(X244="","",X244)</f>
        <v/>
      </c>
      <c r="L254" s="149" t="str">
        <f>IF(Z246="","",Z246)</f>
        <v/>
      </c>
      <c r="M254" s="150" t="s">
        <v>67</v>
      </c>
      <c r="N254" s="151" t="str">
        <f>IF(X246="","",X246)</f>
        <v/>
      </c>
      <c r="O254" s="149" t="str">
        <f>IF(Z248="","",Z248)</f>
        <v/>
      </c>
      <c r="P254" s="150" t="s">
        <v>67</v>
      </c>
      <c r="Q254" s="151" t="str">
        <f>IF(X248="","",X248)</f>
        <v/>
      </c>
      <c r="R254" s="149" t="str">
        <f>IF(Z250="","",Z250)</f>
        <v/>
      </c>
      <c r="S254" s="150" t="s">
        <v>67</v>
      </c>
      <c r="T254" s="151" t="str">
        <f>IF(X250="","",X250)</f>
        <v/>
      </c>
      <c r="U254" s="149" t="str">
        <f>IF(Z252="","",Z252)</f>
        <v/>
      </c>
      <c r="V254" s="150" t="s">
        <v>67</v>
      </c>
      <c r="W254" s="151" t="str">
        <f>IF(X252="","",X252)</f>
        <v/>
      </c>
      <c r="X254" s="136"/>
      <c r="Y254" s="152"/>
      <c r="Z254" s="153"/>
      <c r="AA254" s="130"/>
      <c r="AB254" s="131"/>
      <c r="AC254" s="135"/>
      <c r="AD254" s="136"/>
      <c r="AE254" s="137"/>
      <c r="AF254" s="153"/>
      <c r="AG254" s="136"/>
      <c r="AH254" s="137" t="s">
        <v>67</v>
      </c>
      <c r="AI254" s="153"/>
      <c r="AJ254" s="136"/>
      <c r="AK254" s="137" t="s">
        <v>67</v>
      </c>
      <c r="AL254" s="153"/>
      <c r="AM254" s="136"/>
      <c r="AN254" s="137" t="s">
        <v>68</v>
      </c>
      <c r="AO254" s="153"/>
      <c r="AP254" s="136"/>
      <c r="AQ254" s="137" t="s">
        <v>68</v>
      </c>
      <c r="AR254" s="153"/>
      <c r="AS254" s="136"/>
      <c r="AT254" s="137" t="s">
        <v>67</v>
      </c>
      <c r="AU254" s="153"/>
      <c r="AV254" s="829">
        <f>RANK(BG254,BG$240:BG$257)</f>
        <v>1</v>
      </c>
      <c r="AW254" s="831">
        <f>AY254*3+BA254</f>
        <v>0</v>
      </c>
      <c r="AX254" s="833">
        <f>BB254-BC254</f>
        <v>0</v>
      </c>
      <c r="AY254" s="833">
        <f>COUNTIF($D255:$AU255,"○")</f>
        <v>0</v>
      </c>
      <c r="AZ254" s="835">
        <f>COUNTIF($D255:$AU255,"●")</f>
        <v>0</v>
      </c>
      <c r="BA254" s="833">
        <f>COUNTIF($D255:AT255,"△")</f>
        <v>0</v>
      </c>
      <c r="BB254" s="833">
        <f>SUM(C254,F254,I254,L254,O254,R254,U254,X254,AA254,AD254,AG254,AJ254,AM254,AP254,AS254)</f>
        <v>0</v>
      </c>
      <c r="BC254" s="836">
        <f>SUM(E254,H254,K254,N254,Q254,T254,W254,Z254,AC254,AF254,AI254,AL254,AO254,AR254,AU254)</f>
        <v>0</v>
      </c>
      <c r="BE254" s="838">
        <f>0.5+AX254/1000</f>
        <v>0.5</v>
      </c>
      <c r="BF254" s="840">
        <f>BB254/100000</f>
        <v>0</v>
      </c>
      <c r="BG254" s="840">
        <f>SUM(AW254,BE254,BF254)</f>
        <v>0.5</v>
      </c>
      <c r="BI254" s="853">
        <f>SUM(AY254:BA255)</f>
        <v>0</v>
      </c>
    </row>
    <row r="255" spans="1:61" ht="15" customHeight="1">
      <c r="B255" s="855"/>
      <c r="C255" s="155"/>
      <c r="D255" s="155" t="str">
        <f>IF(C254="","",IF(C254=E254,"△",IF(C254&gt;E254,"○","●")))</f>
        <v/>
      </c>
      <c r="E255" s="156"/>
      <c r="F255" s="155"/>
      <c r="G255" s="155" t="str">
        <f>IF(F254="","",IF(F254=H254,"△",IF(F254&gt;H254,"○","●")))</f>
        <v/>
      </c>
      <c r="H255" s="156"/>
      <c r="I255" s="155"/>
      <c r="J255" s="155" t="str">
        <f>IF(I254="","",IF(I254=K254,"△",IF(I254&gt;K254,"○","●")))</f>
        <v/>
      </c>
      <c r="K255" s="156"/>
      <c r="L255" s="155"/>
      <c r="M255" s="155" t="str">
        <f>IF(L254="","",IF(L254=N254,"△",IF(L254&gt;N254,"○","●")))</f>
        <v/>
      </c>
      <c r="N255" s="156"/>
      <c r="O255" s="155"/>
      <c r="P255" s="155" t="str">
        <f>IF(O254="","",IF(O254=Q254,"△",IF(O254&gt;Q254,"○","●")))</f>
        <v/>
      </c>
      <c r="Q255" s="156"/>
      <c r="R255" s="155"/>
      <c r="S255" s="155" t="str">
        <f>IF(R254="","",IF(R254=T254,"△",IF(R254&gt;T254,"○","●")))</f>
        <v/>
      </c>
      <c r="T255" s="156"/>
      <c r="U255" s="155"/>
      <c r="V255" s="155" t="str">
        <f>IF(U254="","",IF(U254=W254,"△",IF(U254&gt;W254,"○","●")))</f>
        <v/>
      </c>
      <c r="W255" s="156"/>
      <c r="X255" s="146"/>
      <c r="Y255" s="157"/>
      <c r="Z255" s="148"/>
      <c r="AA255" s="141"/>
      <c r="AB255" s="142" t="str">
        <f>IF(AA254="","",IF(AA254=AC254,"△",IF(AA254&gt;AC254,"○","●")))</f>
        <v/>
      </c>
      <c r="AC255" s="144"/>
      <c r="AD255" s="201"/>
      <c r="AE255" s="202" t="str">
        <f>IF(AD254="","",IF(AD254=AF254,"△",IF(AD254&gt;AF254,"○","●")))</f>
        <v/>
      </c>
      <c r="AF255" s="148"/>
      <c r="AG255" s="146"/>
      <c r="AH255" s="147" t="str">
        <f>IF(AG254="","",IF(AG254=AI254,"△",IF(AG254&gt;AI254,"○","●")))</f>
        <v/>
      </c>
      <c r="AI255" s="148"/>
      <c r="AJ255" s="146"/>
      <c r="AK255" s="147" t="str">
        <f>IF(AJ254="","",IF(AJ254=AL254,"△",IF(AJ254&gt;AL254,"○","●")))</f>
        <v/>
      </c>
      <c r="AL255" s="148"/>
      <c r="AM255" s="146"/>
      <c r="AN255" s="147" t="str">
        <f>IF(AM254="","",IF(AM254=AO254,"△",IF(AM254&gt;AO254,"○","●")))</f>
        <v/>
      </c>
      <c r="AO255" s="148"/>
      <c r="AP255" s="146"/>
      <c r="AQ255" s="147" t="str">
        <f>IF(AP254="","",IF(AP254=AR254,"△",IF(AP254&gt;AR254,"○","●")))</f>
        <v/>
      </c>
      <c r="AR255" s="148"/>
      <c r="AS255" s="146"/>
      <c r="AT255" s="147" t="str">
        <f>IF(AS254="","",IF(AS254=AU254,"△",IF(AS254&gt;AU254,"○","●")))</f>
        <v/>
      </c>
      <c r="AU255" s="148"/>
      <c r="AV255" s="830"/>
      <c r="AW255" s="832"/>
      <c r="AX255" s="834"/>
      <c r="AY255" s="834"/>
      <c r="AZ255" s="834"/>
      <c r="BA255" s="834"/>
      <c r="BB255" s="834"/>
      <c r="BC255" s="837"/>
      <c r="BE255" s="839"/>
      <c r="BF255" s="841"/>
      <c r="BG255" s="841"/>
      <c r="BI255" s="854"/>
    </row>
    <row r="256" spans="1:61" ht="16.2" customHeight="1">
      <c r="A256" s="90" t="s">
        <v>76</v>
      </c>
      <c r="B256" s="855" t="s">
        <v>489</v>
      </c>
      <c r="C256" s="264" t="str">
        <f>IF(AC240="","",AC240)</f>
        <v/>
      </c>
      <c r="D256" s="265" t="s">
        <v>67</v>
      </c>
      <c r="E256" s="266" t="str">
        <f>IF(AA240="","",AA240)</f>
        <v/>
      </c>
      <c r="F256" s="264" t="str">
        <f>IF(AC242="","",AC242)</f>
        <v/>
      </c>
      <c r="G256" s="265" t="s">
        <v>67</v>
      </c>
      <c r="H256" s="266" t="str">
        <f>IF(AA242="","",AA242)</f>
        <v/>
      </c>
      <c r="I256" s="264" t="str">
        <f>IF(AC244="","",AC244)</f>
        <v/>
      </c>
      <c r="J256" s="265" t="s">
        <v>67</v>
      </c>
      <c r="K256" s="266" t="str">
        <f>IF(AA244="","",AA244)</f>
        <v/>
      </c>
      <c r="L256" s="264" t="str">
        <f>IF(AC246="","",AC246)</f>
        <v/>
      </c>
      <c r="M256" s="265" t="s">
        <v>67</v>
      </c>
      <c r="N256" s="266" t="str">
        <f>IF(AA246="","",AA246)</f>
        <v/>
      </c>
      <c r="O256" s="264" t="str">
        <f>IF(AC248="","",AC248)</f>
        <v/>
      </c>
      <c r="P256" s="265" t="s">
        <v>67</v>
      </c>
      <c r="Q256" s="266" t="str">
        <f>IF(AA248="","",AA248)</f>
        <v/>
      </c>
      <c r="R256" s="264" t="str">
        <f>IF(AC250="","",AC250)</f>
        <v/>
      </c>
      <c r="S256" s="265" t="s">
        <v>67</v>
      </c>
      <c r="T256" s="266" t="str">
        <f>IF(AA250="","",AA250)</f>
        <v/>
      </c>
      <c r="U256" s="264" t="str">
        <f>IF(AC252="","",AC252)</f>
        <v/>
      </c>
      <c r="V256" s="265" t="s">
        <v>67</v>
      </c>
      <c r="W256" s="266" t="str">
        <f>IF(AA252="","",AA252)</f>
        <v/>
      </c>
      <c r="X256" s="264" t="str">
        <f>IF(AC254="","",AC254)</f>
        <v/>
      </c>
      <c r="Y256" s="265" t="s">
        <v>67</v>
      </c>
      <c r="Z256" s="266" t="str">
        <f>IF(AA254="","",AA254)</f>
        <v/>
      </c>
      <c r="AA256" s="136"/>
      <c r="AB256" s="152"/>
      <c r="AC256" s="153"/>
      <c r="AD256" s="136"/>
      <c r="AE256" s="191"/>
      <c r="AF256" s="153"/>
      <c r="AG256" s="136"/>
      <c r="AH256" s="191" t="s">
        <v>67</v>
      </c>
      <c r="AI256" s="153"/>
      <c r="AJ256" s="136"/>
      <c r="AK256" s="191" t="s">
        <v>67</v>
      </c>
      <c r="AL256" s="153"/>
      <c r="AM256" s="136"/>
      <c r="AN256" s="191" t="s">
        <v>68</v>
      </c>
      <c r="AO256" s="153"/>
      <c r="AP256" s="136"/>
      <c r="AQ256" s="191" t="s">
        <v>68</v>
      </c>
      <c r="AR256" s="153"/>
      <c r="AS256" s="136"/>
      <c r="AT256" s="191" t="s">
        <v>67</v>
      </c>
      <c r="AU256" s="153"/>
      <c r="AV256" s="829">
        <f>RANK(BG256,BG$240:BG$257)</f>
        <v>1</v>
      </c>
      <c r="AW256" s="831">
        <f>AY256*3+BA256</f>
        <v>0</v>
      </c>
      <c r="AX256" s="833">
        <f>BB256-BC256</f>
        <v>0</v>
      </c>
      <c r="AY256" s="833">
        <f>COUNTIF($D257:$AU257,"○")</f>
        <v>0</v>
      </c>
      <c r="AZ256" s="833">
        <f>COUNTIF($D257:$AU257,"●")</f>
        <v>0</v>
      </c>
      <c r="BA256" s="833">
        <f>COUNTIF($D257:AT257,"△")</f>
        <v>0</v>
      </c>
      <c r="BB256" s="833">
        <f>SUM(C256,F256,I256,L256,O256,R256,U256,X256,AA256,AD256,AG256,AJ256,AM256,AP256,AS256)</f>
        <v>0</v>
      </c>
      <c r="BC256" s="836">
        <f>SUM(E256,H256,K256,N256,Q256,T256,W256,Z256,AC256,AF256,AI256,AL256,AO256,AR256,AU256)</f>
        <v>0</v>
      </c>
      <c r="BE256" s="838">
        <f>0.5+AX256/1000</f>
        <v>0.5</v>
      </c>
      <c r="BF256" s="840">
        <f>BB256/100000</f>
        <v>0</v>
      </c>
      <c r="BG256" s="840">
        <f>SUM(AW256,BE256,BF256)</f>
        <v>0.5</v>
      </c>
      <c r="BI256" s="853">
        <f>SUM(AY256:BA257)</f>
        <v>0</v>
      </c>
    </row>
    <row r="257" spans="1:62" ht="15" customHeight="1" thickBot="1">
      <c r="B257" s="856"/>
      <c r="C257" s="195"/>
      <c r="D257" s="195" t="str">
        <f>IF(C256="","",IF(C256=E256,"△",IF(C256&gt;E256,"○","●")))</f>
        <v/>
      </c>
      <c r="E257" s="196"/>
      <c r="F257" s="195"/>
      <c r="G257" s="195" t="str">
        <f>IF(F256="","",IF(F256=H256,"△",IF(F256&gt;H256,"○","●")))</f>
        <v/>
      </c>
      <c r="H257" s="196"/>
      <c r="I257" s="195"/>
      <c r="J257" s="195" t="str">
        <f>IF(I256="","",IF(I256=K256,"△",IF(I256&gt;K256,"○","●")))</f>
        <v/>
      </c>
      <c r="K257" s="196"/>
      <c r="L257" s="195"/>
      <c r="M257" s="195" t="str">
        <f>IF(L256="","",IF(L256=N256,"△",IF(L256&gt;N256,"○","●")))</f>
        <v/>
      </c>
      <c r="N257" s="196"/>
      <c r="O257" s="195"/>
      <c r="P257" s="195" t="str">
        <f>IF(O256="","",IF(O256=Q256,"△",IF(O256&gt;Q256,"○","●")))</f>
        <v/>
      </c>
      <c r="Q257" s="196"/>
      <c r="R257" s="195"/>
      <c r="S257" s="195" t="str">
        <f>IF(R256="","",IF(R256=T256,"△",IF(R256&gt;T256,"○","●")))</f>
        <v/>
      </c>
      <c r="T257" s="196"/>
      <c r="U257" s="195"/>
      <c r="V257" s="195" t="str">
        <f>IF(U256="","",IF(U256=W256,"△",IF(U256&gt;W256,"○","●")))</f>
        <v/>
      </c>
      <c r="W257" s="196"/>
      <c r="X257" s="195"/>
      <c r="Y257" s="195" t="str">
        <f>IF(X256="","",IF(X256=Z256,"△",IF(X256&gt;Z256,"○","●")))</f>
        <v/>
      </c>
      <c r="Z257" s="196"/>
      <c r="AA257" s="177"/>
      <c r="AB257" s="203"/>
      <c r="AC257" s="179"/>
      <c r="AD257" s="177"/>
      <c r="AE257" s="249" t="str">
        <f>IF(AD256="","",IF(AD256=AF256,"△",IF(AD256&gt;AF256,"○","●")))</f>
        <v/>
      </c>
      <c r="AF257" s="179"/>
      <c r="AG257" s="177"/>
      <c r="AH257" s="178" t="str">
        <f>IF(AG256="","",IF(AG256=AI256,"△",IF(AG256&gt;AI256,"○","●")))</f>
        <v/>
      </c>
      <c r="AI257" s="179"/>
      <c r="AJ257" s="177"/>
      <c r="AK257" s="178" t="str">
        <f>IF(AJ256="","",IF(AJ256=AL256,"△",IF(AJ256&gt;AL256,"○","●")))</f>
        <v/>
      </c>
      <c r="AL257" s="179"/>
      <c r="AM257" s="177"/>
      <c r="AN257" s="178" t="str">
        <f>IF(AM256="","",IF(AM256=AO256,"△",IF(AM256&gt;AO256,"○","●")))</f>
        <v/>
      </c>
      <c r="AO257" s="179"/>
      <c r="AP257" s="177"/>
      <c r="AQ257" s="178" t="str">
        <f>IF(AP256="","",IF(AP256=AR256,"△",IF(AP256&gt;AR256,"○","●")))</f>
        <v/>
      </c>
      <c r="AR257" s="179"/>
      <c r="AS257" s="177"/>
      <c r="AT257" s="178" t="str">
        <f>IF(AS256="","",IF(AS256=AU256,"△",IF(AS256&gt;AU256,"○","●")))</f>
        <v/>
      </c>
      <c r="AU257" s="179"/>
      <c r="AV257" s="830"/>
      <c r="AW257" s="844"/>
      <c r="AX257" s="845"/>
      <c r="AY257" s="845"/>
      <c r="AZ257" s="845"/>
      <c r="BA257" s="845"/>
      <c r="BB257" s="845"/>
      <c r="BC257" s="846"/>
      <c r="BE257" s="839"/>
      <c r="BF257" s="841"/>
      <c r="BG257" s="841"/>
      <c r="BI257" s="854"/>
    </row>
    <row r="258" spans="1:62" ht="15" customHeight="1" thickTop="1">
      <c r="AL258" s="205"/>
      <c r="AM258" s="205"/>
      <c r="AN258" s="205"/>
      <c r="AO258" s="205"/>
      <c r="AP258" s="205"/>
      <c r="AQ258" s="205"/>
      <c r="AR258" s="205"/>
      <c r="AS258" s="205"/>
      <c r="AT258" s="205"/>
      <c r="AU258" s="205"/>
      <c r="AV258" s="206"/>
      <c r="AW258" s="206"/>
      <c r="AX258" s="184">
        <f>SUM(AX240:AX257)</f>
        <v>0</v>
      </c>
      <c r="AY258" s="184">
        <f>SUM(AY240:AY257)</f>
        <v>0</v>
      </c>
      <c r="AZ258" s="184">
        <f>SUM(AZ240:AZ257)</f>
        <v>0</v>
      </c>
      <c r="BA258" s="184">
        <f>SUM(BA240:BA257)</f>
        <v>0</v>
      </c>
      <c r="BB258" s="184">
        <f>SUM(AY258:BA258)/2</f>
        <v>0</v>
      </c>
    </row>
    <row r="259" spans="1:62" ht="15" customHeight="1" thickBot="1">
      <c r="A259" s="103"/>
      <c r="B259" s="104" t="s">
        <v>503</v>
      </c>
      <c r="C259" s="105"/>
      <c r="D259" s="105"/>
      <c r="E259" s="105"/>
      <c r="F259" s="105"/>
      <c r="G259" s="106"/>
      <c r="H259" s="105"/>
      <c r="I259" s="106"/>
      <c r="J259" s="105"/>
      <c r="K259" s="105"/>
      <c r="L259" s="105"/>
      <c r="M259" s="105"/>
      <c r="N259" s="105"/>
      <c r="O259" s="105"/>
      <c r="P259" s="105"/>
      <c r="Q259" s="106"/>
      <c r="R259" s="105"/>
      <c r="S259" s="105"/>
      <c r="T259" s="105"/>
      <c r="U259" s="107"/>
      <c r="V259" s="860">
        <f>(BE259-1)*BE259/2*3</f>
        <v>18</v>
      </c>
      <c r="W259" s="860"/>
      <c r="X259" s="108" t="s">
        <v>54</v>
      </c>
      <c r="Y259" s="105"/>
      <c r="Z259" s="105"/>
      <c r="AA259" s="105"/>
      <c r="AB259" s="105"/>
      <c r="AC259" s="106"/>
      <c r="AD259" s="109"/>
      <c r="AE259" s="110"/>
      <c r="AF259" s="111"/>
      <c r="AG259" s="111"/>
      <c r="AH259" s="111"/>
      <c r="AI259" s="113"/>
      <c r="AJ259" s="111"/>
      <c r="AK259" s="111"/>
      <c r="AL259" s="113"/>
      <c r="AM259" s="111"/>
      <c r="AN259" s="111"/>
      <c r="AO259" s="113"/>
      <c r="AV259" s="114"/>
      <c r="AZ259" s="90"/>
      <c r="BA259" s="90"/>
      <c r="BE259" s="115">
        <v>4</v>
      </c>
      <c r="BF259" s="116" t="s">
        <v>55</v>
      </c>
      <c r="BI259" s="117"/>
    </row>
    <row r="260" spans="1:62" ht="15" customHeight="1" thickTop="1">
      <c r="B260" s="118"/>
      <c r="C260" s="861" t="str">
        <f>IF(B261="","",B261)</f>
        <v>AC70Y</v>
      </c>
      <c r="D260" s="862"/>
      <c r="E260" s="863"/>
      <c r="F260" s="861" t="str">
        <f>IF(B267="","",B267)</f>
        <v>AC70W</v>
      </c>
      <c r="G260" s="862"/>
      <c r="H260" s="863"/>
      <c r="I260" s="861" t="str">
        <f>IF(B273="","",B273)</f>
        <v>古河シ70</v>
      </c>
      <c r="J260" s="862"/>
      <c r="K260" s="863"/>
      <c r="L260" s="861" t="str">
        <f>IF(B279="","",B279)</f>
        <v>千葉70</v>
      </c>
      <c r="M260" s="862"/>
      <c r="N260" s="863"/>
      <c r="O260" s="861"/>
      <c r="P260" s="862"/>
      <c r="Q260" s="863"/>
      <c r="R260" s="861" t="str">
        <f>IF(B275="","",B275)</f>
        <v/>
      </c>
      <c r="S260" s="862"/>
      <c r="T260" s="863"/>
      <c r="U260" s="867"/>
      <c r="V260" s="868"/>
      <c r="W260" s="869"/>
      <c r="X260" s="861" t="str">
        <f>IF(B281="","",B281)</f>
        <v/>
      </c>
      <c r="Y260" s="862"/>
      <c r="Z260" s="863"/>
      <c r="AA260" s="861" t="str">
        <f>IF(B285="","",B285)</f>
        <v/>
      </c>
      <c r="AB260" s="862"/>
      <c r="AC260" s="863"/>
      <c r="AD260" s="864"/>
      <c r="AE260" s="865"/>
      <c r="AF260" s="866"/>
      <c r="AG260" s="870"/>
      <c r="AH260" s="871"/>
      <c r="AI260" s="872"/>
      <c r="AJ260" s="870"/>
      <c r="AK260" s="871"/>
      <c r="AL260" s="872"/>
      <c r="AM260" s="864"/>
      <c r="AN260" s="865"/>
      <c r="AO260" s="866"/>
      <c r="AP260" s="864"/>
      <c r="AQ260" s="865"/>
      <c r="AR260" s="866"/>
      <c r="AS260" s="864"/>
      <c r="AT260" s="865"/>
      <c r="AU260" s="866"/>
      <c r="AV260" s="119" t="s">
        <v>56</v>
      </c>
      <c r="AW260" s="197" t="s">
        <v>57</v>
      </c>
      <c r="AX260" s="198" t="s">
        <v>58</v>
      </c>
      <c r="AY260" s="199" t="s">
        <v>59</v>
      </c>
      <c r="AZ260" s="199" t="s">
        <v>60</v>
      </c>
      <c r="BA260" s="199" t="s">
        <v>61</v>
      </c>
      <c r="BB260" s="199" t="s">
        <v>62</v>
      </c>
      <c r="BC260" s="200" t="s">
        <v>63</v>
      </c>
      <c r="BE260" s="124" t="s">
        <v>64</v>
      </c>
      <c r="BF260" s="125" t="s">
        <v>62</v>
      </c>
      <c r="BG260" s="125" t="s">
        <v>65</v>
      </c>
    </row>
    <row r="261" spans="1:62" ht="15" customHeight="1">
      <c r="A261" s="90" t="s">
        <v>66</v>
      </c>
      <c r="B261" s="859" t="s">
        <v>454</v>
      </c>
      <c r="C261" s="136"/>
      <c r="D261" s="152"/>
      <c r="E261" s="153"/>
      <c r="F261" s="133"/>
      <c r="G261" s="131"/>
      <c r="H261" s="134"/>
      <c r="I261" s="133"/>
      <c r="J261" s="131"/>
      <c r="K261" s="134"/>
      <c r="L261" s="133"/>
      <c r="M261" s="131"/>
      <c r="N261" s="134"/>
      <c r="O261" s="133"/>
      <c r="P261" s="131"/>
      <c r="Q261" s="134"/>
      <c r="R261" s="130"/>
      <c r="S261" s="131"/>
      <c r="T261" s="132"/>
      <c r="U261" s="133"/>
      <c r="V261" s="131"/>
      <c r="W261" s="134"/>
      <c r="X261" s="133"/>
      <c r="Y261" s="131"/>
      <c r="Z261" s="134"/>
      <c r="AA261" s="130"/>
      <c r="AB261" s="131"/>
      <c r="AC261" s="135"/>
      <c r="AD261" s="136"/>
      <c r="AE261" s="137"/>
      <c r="AF261" s="153"/>
      <c r="AG261" s="136"/>
      <c r="AH261" s="137" t="s">
        <v>67</v>
      </c>
      <c r="AI261" s="153"/>
      <c r="AJ261" s="136"/>
      <c r="AK261" s="137" t="s">
        <v>67</v>
      </c>
      <c r="AL261" s="153"/>
      <c r="AM261" s="136"/>
      <c r="AN261" s="137" t="s">
        <v>68</v>
      </c>
      <c r="AO261" s="153"/>
      <c r="AP261" s="136"/>
      <c r="AQ261" s="137" t="s">
        <v>68</v>
      </c>
      <c r="AR261" s="153"/>
      <c r="AS261" s="136"/>
      <c r="AT261" s="137" t="s">
        <v>67</v>
      </c>
      <c r="AU261" s="153"/>
      <c r="AV261" s="829">
        <f>RANK(BG261,BG$261:BG$284)</f>
        <v>1</v>
      </c>
      <c r="AW261" s="831">
        <f>AY261*3+BA261</f>
        <v>0</v>
      </c>
      <c r="AX261" s="833">
        <f>BB261-BC261</f>
        <v>0</v>
      </c>
      <c r="AY261" s="833">
        <f>COUNTIF($D262:$AU262,"○")</f>
        <v>0</v>
      </c>
      <c r="AZ261" s="833">
        <f>COUNTIF($D262:$AU262,"●")</f>
        <v>0</v>
      </c>
      <c r="BA261" s="833">
        <f>COUNTIF($D262:AT262,"△")</f>
        <v>0</v>
      </c>
      <c r="BB261" s="833">
        <f>SUM(C261,F261,I261,L261,O261,R261,U261,X261,AA261,AD261,AG261,AJ261,AM261,AP261,AS261)</f>
        <v>0</v>
      </c>
      <c r="BC261" s="836">
        <f>SUM(E261,H261,K261,N261,Q261,T261,W261,Z261,AC261,AF261,AI261,AL261,AO261,AR261,AU261)</f>
        <v>0</v>
      </c>
      <c r="BD261" s="138"/>
      <c r="BE261" s="838">
        <f>0.5+AX261/1000</f>
        <v>0.5</v>
      </c>
      <c r="BF261" s="840">
        <f>BB261/100000</f>
        <v>0</v>
      </c>
      <c r="BG261" s="840">
        <f>SUM(AW261,BE261,BF261,AW263,BE263,BF263,AW265,BE265,BF265)</f>
        <v>1.5</v>
      </c>
      <c r="BI261" s="853">
        <f>SUM(AY261:BA262)</f>
        <v>0</v>
      </c>
      <c r="BJ261" s="192"/>
    </row>
    <row r="262" spans="1:62" ht="15" customHeight="1">
      <c r="B262" s="893"/>
      <c r="C262" s="146"/>
      <c r="D262" s="157"/>
      <c r="E262" s="148"/>
      <c r="F262" s="141"/>
      <c r="G262" s="142" t="str">
        <f>IF(F261="","",IF(F261=H261,"△",IF(F261&gt;H261,"○","●")))</f>
        <v/>
      </c>
      <c r="H262" s="144"/>
      <c r="I262" s="141"/>
      <c r="J262" s="142" t="str">
        <f>IF(I261="","",IF(I261=K261,"△",IF(I261&gt;K261,"○","●")))</f>
        <v/>
      </c>
      <c r="K262" s="144"/>
      <c r="L262" s="141"/>
      <c r="M262" s="142" t="str">
        <f>IF(L261="","",IF(L261=N261,"△",IF(L261&gt;N261,"○","●")))</f>
        <v/>
      </c>
      <c r="N262" s="144"/>
      <c r="O262" s="141"/>
      <c r="P262" s="142" t="str">
        <f>IF(O261="","",IF(O261=Q261,"△",IF(O261&gt;Q261,"○","●")))</f>
        <v/>
      </c>
      <c r="Q262" s="144"/>
      <c r="R262" s="145"/>
      <c r="S262" s="142" t="str">
        <f>IF(R261="","",IF(R261=T261,"△",IF(R261&gt;T261,"○","●")))</f>
        <v/>
      </c>
      <c r="T262" s="143"/>
      <c r="U262" s="141"/>
      <c r="V262" s="142" t="str">
        <f>IF(U261="","",IF(U261=W261,"△",IF(U261&gt;W261,"○","●")))</f>
        <v/>
      </c>
      <c r="W262" s="144"/>
      <c r="X262" s="141"/>
      <c r="Y262" s="142" t="str">
        <f>IF(X261="","",IF(X261=Z261,"△",IF(X261&gt;Z261,"○","●")))</f>
        <v/>
      </c>
      <c r="Z262" s="144"/>
      <c r="AA262" s="141"/>
      <c r="AB262" s="142" t="str">
        <f>IF(AA261="","",IF(AA261=AC261,"△",IF(AA261&gt;AC261,"○","●")))</f>
        <v/>
      </c>
      <c r="AC262" s="144"/>
      <c r="AD262" s="201"/>
      <c r="AE262" s="202" t="str">
        <f>IF(AD261="","",IF(AD261=AF261,"△",IF(AD261&gt;AF261,"○","●")))</f>
        <v/>
      </c>
      <c r="AF262" s="148"/>
      <c r="AG262" s="146"/>
      <c r="AH262" s="147" t="str">
        <f>IF(AG261="","",IF(AG261=AI261,"△",IF(AG261&gt;AI261,"○","●")))</f>
        <v/>
      </c>
      <c r="AI262" s="148"/>
      <c r="AJ262" s="146"/>
      <c r="AK262" s="147" t="str">
        <f>IF(AJ261="","",IF(AJ261=AL261,"△",IF(AJ261&gt;AL261,"○","●")))</f>
        <v/>
      </c>
      <c r="AL262" s="148"/>
      <c r="AM262" s="146"/>
      <c r="AN262" s="147" t="str">
        <f>IF(AM261="","",IF(AM261=AO261,"△",IF(AM261&gt;AO261,"○","●")))</f>
        <v/>
      </c>
      <c r="AO262" s="148"/>
      <c r="AP262" s="146"/>
      <c r="AQ262" s="147" t="str">
        <f>IF(AP261="","",IF(AP261=AR261,"△",IF(AP261&gt;AR261,"○","●")))</f>
        <v/>
      </c>
      <c r="AR262" s="148"/>
      <c r="AS262" s="146"/>
      <c r="AT262" s="147" t="str">
        <f>IF(AS261="","",IF(AS261=AU261,"△",IF(AS261&gt;AU261,"○","●")))</f>
        <v/>
      </c>
      <c r="AU262" s="148"/>
      <c r="AV262" s="830"/>
      <c r="AW262" s="832"/>
      <c r="AX262" s="834"/>
      <c r="AY262" s="834"/>
      <c r="AZ262" s="834"/>
      <c r="BA262" s="834"/>
      <c r="BB262" s="834"/>
      <c r="BC262" s="837"/>
      <c r="BD262" s="138"/>
      <c r="BE262" s="839"/>
      <c r="BF262" s="841"/>
      <c r="BG262" s="841"/>
      <c r="BI262" s="853"/>
    </row>
    <row r="263" spans="1:62" ht="15" customHeight="1">
      <c r="B263" s="893"/>
      <c r="C263" s="496"/>
      <c r="D263" s="137"/>
      <c r="E263" s="171"/>
      <c r="F263" s="130"/>
      <c r="G263" s="131"/>
      <c r="H263" s="132"/>
      <c r="I263" s="133"/>
      <c r="J263" s="131"/>
      <c r="K263" s="134"/>
      <c r="L263" s="133"/>
      <c r="M263" s="131"/>
      <c r="N263" s="134"/>
      <c r="O263" s="133"/>
      <c r="P263" s="131"/>
      <c r="Q263" s="134"/>
      <c r="R263" s="130"/>
      <c r="S263" s="131"/>
      <c r="T263" s="132"/>
      <c r="U263" s="133"/>
      <c r="V263" s="131"/>
      <c r="W263" s="134"/>
      <c r="X263" s="133"/>
      <c r="Y263" s="131"/>
      <c r="Z263" s="134"/>
      <c r="AA263" s="130"/>
      <c r="AB263" s="131"/>
      <c r="AC263" s="135"/>
      <c r="AD263" s="136"/>
      <c r="AE263" s="137"/>
      <c r="AF263" s="153"/>
      <c r="AG263" s="136"/>
      <c r="AH263" s="137" t="s">
        <v>67</v>
      </c>
      <c r="AI263" s="153"/>
      <c r="AJ263" s="136"/>
      <c r="AK263" s="137" t="s">
        <v>67</v>
      </c>
      <c r="AL263" s="153"/>
      <c r="AM263" s="136"/>
      <c r="AN263" s="137" t="s">
        <v>68</v>
      </c>
      <c r="AO263" s="153"/>
      <c r="AP263" s="136"/>
      <c r="AQ263" s="137" t="s">
        <v>68</v>
      </c>
      <c r="AR263" s="153"/>
      <c r="AS263" s="136"/>
      <c r="AT263" s="137" t="s">
        <v>67</v>
      </c>
      <c r="AU263" s="153"/>
      <c r="AV263" s="829"/>
      <c r="AW263" s="831">
        <f>AY263*3+BA263</f>
        <v>0</v>
      </c>
      <c r="AX263" s="833">
        <f>BB263-BC263</f>
        <v>0</v>
      </c>
      <c r="AY263" s="833">
        <f>COUNTIF($D264:$AU264,"○")</f>
        <v>0</v>
      </c>
      <c r="AZ263" s="833">
        <f>COUNTIF($D264:$AU264,"●")</f>
        <v>0</v>
      </c>
      <c r="BA263" s="833">
        <f>COUNTIF($D264:AT264,"△")</f>
        <v>0</v>
      </c>
      <c r="BB263" s="833">
        <f>SUM(C263,F263,I263,L263,O263,R263,U263,X263,AA263,AD263,AG263,AJ263,AM263,AP263,AS263)</f>
        <v>0</v>
      </c>
      <c r="BC263" s="836">
        <f>SUM(E263,H263,K263,N263,Q263,T263,W263,Z263,AC263,AF263,AI263,AL263,AO263,AR263,AU263)</f>
        <v>0</v>
      </c>
      <c r="BD263" s="138"/>
      <c r="BE263" s="838">
        <f>0.5+AX263/1000</f>
        <v>0.5</v>
      </c>
      <c r="BF263" s="840">
        <f>BB263/100000</f>
        <v>0</v>
      </c>
      <c r="BG263" s="840"/>
      <c r="BI263" s="853">
        <f>SUM(AY263:BA264)</f>
        <v>0</v>
      </c>
    </row>
    <row r="264" spans="1:62" ht="15" customHeight="1">
      <c r="B264" s="893"/>
      <c r="C264" s="157"/>
      <c r="D264" s="157"/>
      <c r="E264" s="148"/>
      <c r="F264" s="141"/>
      <c r="G264" s="142" t="str">
        <f>IF(F263="","",IF(F263=H263,"△",IF(F263&gt;H263,"○","●")))</f>
        <v/>
      </c>
      <c r="H264" s="143"/>
      <c r="I264" s="141"/>
      <c r="J264" s="142" t="str">
        <f>IF(I263="","",IF(I263=K263,"△",IF(I263&gt;K263,"○","●")))</f>
        <v/>
      </c>
      <c r="K264" s="144"/>
      <c r="L264" s="141"/>
      <c r="M264" s="142" t="str">
        <f>IF(L263="","",IF(L263=N263,"△",IF(L263&gt;N263,"○","●")))</f>
        <v/>
      </c>
      <c r="N264" s="144"/>
      <c r="O264" s="141"/>
      <c r="P264" s="142" t="str">
        <f>IF(O263="","",IF(O263=Q263,"△",IF(O263&gt;Q263,"○","●")))</f>
        <v/>
      </c>
      <c r="Q264" s="144"/>
      <c r="R264" s="145"/>
      <c r="S264" s="142" t="str">
        <f>IF(R263="","",IF(R263=T263,"△",IF(R263&gt;T263,"○","●")))</f>
        <v/>
      </c>
      <c r="T264" s="143"/>
      <c r="U264" s="141"/>
      <c r="V264" s="142" t="str">
        <f>IF(U263="","",IF(U263=W263,"△",IF(U263&gt;W263,"○","●")))</f>
        <v/>
      </c>
      <c r="W264" s="144"/>
      <c r="X264" s="141"/>
      <c r="Y264" s="142" t="str">
        <f>IF(X263="","",IF(X263=Z263,"△",IF(X263&gt;Z263,"○","●")))</f>
        <v/>
      </c>
      <c r="Z264" s="144"/>
      <c r="AA264" s="141"/>
      <c r="AB264" s="142" t="str">
        <f>IF(AA263="","",IF(AA263=AC263,"△",IF(AA263&gt;AC263,"○","●")))</f>
        <v/>
      </c>
      <c r="AC264" s="144"/>
      <c r="AD264" s="201"/>
      <c r="AE264" s="202" t="str">
        <f>IF(AD263="","",IF(AD263=AF263,"△",IF(AD263&gt;AF263,"○","●")))</f>
        <v/>
      </c>
      <c r="AF264" s="148"/>
      <c r="AG264" s="146"/>
      <c r="AH264" s="147" t="str">
        <f>IF(AG263="","",IF(AG263=AI263,"△",IF(AG263&gt;AI263,"○","●")))</f>
        <v/>
      </c>
      <c r="AI264" s="148"/>
      <c r="AJ264" s="146"/>
      <c r="AK264" s="147" t="str">
        <f>IF(AJ263="","",IF(AJ263=AL263,"△",IF(AJ263&gt;AL263,"○","●")))</f>
        <v/>
      </c>
      <c r="AL264" s="148"/>
      <c r="AM264" s="146"/>
      <c r="AN264" s="147" t="str">
        <f>IF(AM263="","",IF(AM263=AO263,"△",IF(AM263&gt;AO263,"○","●")))</f>
        <v/>
      </c>
      <c r="AO264" s="148"/>
      <c r="AP264" s="146"/>
      <c r="AQ264" s="147" t="str">
        <f>IF(AP263="","",IF(AP263=AR263,"△",IF(AP263&gt;AR263,"○","●")))</f>
        <v/>
      </c>
      <c r="AR264" s="148"/>
      <c r="AS264" s="146"/>
      <c r="AT264" s="147" t="str">
        <f>IF(AS263="","",IF(AS263=AU263,"△",IF(AS263&gt;AU263,"○","●")))</f>
        <v/>
      </c>
      <c r="AU264" s="148"/>
      <c r="AV264" s="830"/>
      <c r="AW264" s="832"/>
      <c r="AX264" s="834"/>
      <c r="AY264" s="834"/>
      <c r="AZ264" s="834"/>
      <c r="BA264" s="834"/>
      <c r="BB264" s="834"/>
      <c r="BC264" s="837"/>
      <c r="BD264" s="138"/>
      <c r="BE264" s="839"/>
      <c r="BF264" s="841"/>
      <c r="BG264" s="841"/>
      <c r="BI264" s="853"/>
    </row>
    <row r="265" spans="1:62" ht="15" customHeight="1">
      <c r="B265" s="893"/>
      <c r="C265" s="496"/>
      <c r="D265" s="137"/>
      <c r="E265" s="171"/>
      <c r="F265" s="130"/>
      <c r="G265" s="131"/>
      <c r="H265" s="132"/>
      <c r="I265" s="133"/>
      <c r="J265" s="131"/>
      <c r="K265" s="134"/>
      <c r="L265" s="133"/>
      <c r="M265" s="131"/>
      <c r="N265" s="134"/>
      <c r="O265" s="133"/>
      <c r="P265" s="131"/>
      <c r="Q265" s="134"/>
      <c r="R265" s="130"/>
      <c r="S265" s="131"/>
      <c r="T265" s="132"/>
      <c r="U265" s="133"/>
      <c r="V265" s="131"/>
      <c r="W265" s="134"/>
      <c r="X265" s="133"/>
      <c r="Y265" s="131"/>
      <c r="Z265" s="134"/>
      <c r="AA265" s="130"/>
      <c r="AB265" s="131"/>
      <c r="AC265" s="135"/>
      <c r="AD265" s="136"/>
      <c r="AE265" s="137"/>
      <c r="AF265" s="153"/>
      <c r="AG265" s="136"/>
      <c r="AH265" s="137" t="s">
        <v>67</v>
      </c>
      <c r="AI265" s="153"/>
      <c r="AJ265" s="136"/>
      <c r="AK265" s="137" t="s">
        <v>67</v>
      </c>
      <c r="AL265" s="153"/>
      <c r="AM265" s="136"/>
      <c r="AN265" s="137" t="s">
        <v>68</v>
      </c>
      <c r="AO265" s="153"/>
      <c r="AP265" s="136"/>
      <c r="AQ265" s="137" t="s">
        <v>68</v>
      </c>
      <c r="AR265" s="153"/>
      <c r="AS265" s="136"/>
      <c r="AT265" s="137" t="s">
        <v>67</v>
      </c>
      <c r="AU265" s="153"/>
      <c r="AV265" s="829"/>
      <c r="AW265" s="831">
        <f>AY265*3+BA265</f>
        <v>0</v>
      </c>
      <c r="AX265" s="833">
        <f>BB265-BC265</f>
        <v>0</v>
      </c>
      <c r="AY265" s="833">
        <f>COUNTIF($D266:$AU266,"○")</f>
        <v>0</v>
      </c>
      <c r="AZ265" s="833">
        <f>COUNTIF($D266:$AU266,"●")</f>
        <v>0</v>
      </c>
      <c r="BA265" s="833">
        <f>COUNTIF($D266:AT266,"△")</f>
        <v>0</v>
      </c>
      <c r="BB265" s="833">
        <f>SUM(C265,F265,I265,L265,O265,R265,U265,X265,AA265,AD265,AG265,AJ265,AM265,AP265,AS265)</f>
        <v>0</v>
      </c>
      <c r="BC265" s="836">
        <f>SUM(E265,H265,K265,N265,Q265,T265,W265,Z265,AC265,AF265,AI265,AL265,AO265,AR265,AU265)</f>
        <v>0</v>
      </c>
      <c r="BD265" s="138"/>
      <c r="BE265" s="838">
        <f>0.5+AX265/1000</f>
        <v>0.5</v>
      </c>
      <c r="BF265" s="840">
        <f>BB265/100000</f>
        <v>0</v>
      </c>
      <c r="BG265" s="840"/>
      <c r="BI265" s="853">
        <f>SUM(AY265:BA266)</f>
        <v>0</v>
      </c>
    </row>
    <row r="266" spans="1:62" ht="15" customHeight="1">
      <c r="B266" s="857"/>
      <c r="C266" s="157"/>
      <c r="D266" s="157"/>
      <c r="E266" s="148"/>
      <c r="F266" s="141"/>
      <c r="G266" s="142" t="str">
        <f>IF(F265="","",IF(F265=H265,"△",IF(F265&gt;H265,"○","●")))</f>
        <v/>
      </c>
      <c r="H266" s="143"/>
      <c r="I266" s="141"/>
      <c r="J266" s="142" t="str">
        <f>IF(I265="","",IF(I265=K265,"△",IF(I265&gt;K265,"○","●")))</f>
        <v/>
      </c>
      <c r="K266" s="144"/>
      <c r="L266" s="141"/>
      <c r="M266" s="142" t="str">
        <f>IF(L265="","",IF(L265=N265,"△",IF(L265&gt;N265,"○","●")))</f>
        <v/>
      </c>
      <c r="N266" s="144"/>
      <c r="O266" s="141"/>
      <c r="P266" s="142" t="str">
        <f>IF(O265="","",IF(O265=Q265,"△",IF(O265&gt;Q265,"○","●")))</f>
        <v/>
      </c>
      <c r="Q266" s="144"/>
      <c r="R266" s="145"/>
      <c r="S266" s="142" t="str">
        <f>IF(R265="","",IF(R265=T265,"△",IF(R265&gt;T265,"○","●")))</f>
        <v/>
      </c>
      <c r="T266" s="143"/>
      <c r="U266" s="141"/>
      <c r="V266" s="142" t="str">
        <f>IF(U265="","",IF(U265=W265,"△",IF(U265&gt;W265,"○","●")))</f>
        <v/>
      </c>
      <c r="W266" s="144"/>
      <c r="X266" s="141"/>
      <c r="Y266" s="142" t="str">
        <f>IF(X265="","",IF(X265=Z265,"△",IF(X265&gt;Z265,"○","●")))</f>
        <v/>
      </c>
      <c r="Z266" s="144"/>
      <c r="AA266" s="141"/>
      <c r="AB266" s="142" t="str">
        <f>IF(AA265="","",IF(AA265=AC265,"△",IF(AA265&gt;AC265,"○","●")))</f>
        <v/>
      </c>
      <c r="AC266" s="144"/>
      <c r="AD266" s="201"/>
      <c r="AE266" s="202" t="str">
        <f>IF(AD265="","",IF(AD265=AF265,"△",IF(AD265&gt;AF265,"○","●")))</f>
        <v/>
      </c>
      <c r="AF266" s="148"/>
      <c r="AG266" s="146"/>
      <c r="AH266" s="147" t="str">
        <f>IF(AG265="","",IF(AG265=AI265,"△",IF(AG265&gt;AI265,"○","●")))</f>
        <v/>
      </c>
      <c r="AI266" s="148"/>
      <c r="AJ266" s="146"/>
      <c r="AK266" s="147" t="str">
        <f>IF(AJ265="","",IF(AJ265=AL265,"△",IF(AJ265&gt;AL265,"○","●")))</f>
        <v/>
      </c>
      <c r="AL266" s="148"/>
      <c r="AM266" s="146"/>
      <c r="AN266" s="147" t="str">
        <f>IF(AM265="","",IF(AM265=AO265,"△",IF(AM265&gt;AO265,"○","●")))</f>
        <v/>
      </c>
      <c r="AO266" s="148"/>
      <c r="AP266" s="146"/>
      <c r="AQ266" s="147" t="str">
        <f>IF(AP265="","",IF(AP265=AR265,"△",IF(AP265&gt;AR265,"○","●")))</f>
        <v/>
      </c>
      <c r="AR266" s="148"/>
      <c r="AS266" s="146"/>
      <c r="AT266" s="147" t="str">
        <f>IF(AS265="","",IF(AS265=AU265,"△",IF(AS265&gt;AU265,"○","●")))</f>
        <v/>
      </c>
      <c r="AU266" s="148"/>
      <c r="AV266" s="830"/>
      <c r="AW266" s="832"/>
      <c r="AX266" s="834"/>
      <c r="AY266" s="834"/>
      <c r="AZ266" s="834"/>
      <c r="BA266" s="834"/>
      <c r="BB266" s="834"/>
      <c r="BC266" s="837"/>
      <c r="BD266" s="138"/>
      <c r="BE266" s="839"/>
      <c r="BF266" s="841"/>
      <c r="BG266" s="841"/>
      <c r="BI266" s="854"/>
    </row>
    <row r="267" spans="1:62" ht="15" customHeight="1">
      <c r="A267" s="90" t="s">
        <v>69</v>
      </c>
      <c r="B267" s="859" t="s">
        <v>549</v>
      </c>
      <c r="C267" s="149" t="str">
        <f>IF(H261="","",H261)</f>
        <v/>
      </c>
      <c r="D267" s="150" t="s">
        <v>68</v>
      </c>
      <c r="E267" s="151" t="str">
        <f>IF(F261="","",F261)</f>
        <v/>
      </c>
      <c r="F267" s="496"/>
      <c r="G267" s="137"/>
      <c r="H267" s="171"/>
      <c r="I267" s="133"/>
      <c r="J267" s="267"/>
      <c r="K267" s="134"/>
      <c r="L267" s="133"/>
      <c r="M267" s="131"/>
      <c r="N267" s="134"/>
      <c r="O267" s="133"/>
      <c r="P267" s="131"/>
      <c r="Q267" s="134"/>
      <c r="R267" s="130"/>
      <c r="S267" s="131"/>
      <c r="T267" s="132"/>
      <c r="U267" s="133"/>
      <c r="V267" s="131"/>
      <c r="W267" s="134"/>
      <c r="X267" s="133"/>
      <c r="Y267" s="131"/>
      <c r="Z267" s="134"/>
      <c r="AA267" s="130"/>
      <c r="AB267" s="131"/>
      <c r="AC267" s="135"/>
      <c r="AD267" s="136"/>
      <c r="AE267" s="137"/>
      <c r="AF267" s="153"/>
      <c r="AG267" s="136"/>
      <c r="AH267" s="137" t="s">
        <v>67</v>
      </c>
      <c r="AI267" s="153"/>
      <c r="AJ267" s="136"/>
      <c r="AK267" s="137" t="s">
        <v>67</v>
      </c>
      <c r="AL267" s="153"/>
      <c r="AM267" s="136"/>
      <c r="AN267" s="137" t="s">
        <v>68</v>
      </c>
      <c r="AO267" s="153"/>
      <c r="AP267" s="136"/>
      <c r="AQ267" s="137" t="s">
        <v>68</v>
      </c>
      <c r="AR267" s="153"/>
      <c r="AS267" s="136"/>
      <c r="AT267" s="137" t="s">
        <v>67</v>
      </c>
      <c r="AU267" s="153"/>
      <c r="AV267" s="829">
        <f>RANK(BG267,BG$261:BG$284)</f>
        <v>1</v>
      </c>
      <c r="AW267" s="831">
        <f>AY267*3+BA267</f>
        <v>0</v>
      </c>
      <c r="AX267" s="833">
        <f>BB267-BC267</f>
        <v>0</v>
      </c>
      <c r="AY267" s="835">
        <f>COUNTIF($D268:$AU268,"○")</f>
        <v>0</v>
      </c>
      <c r="AZ267" s="835">
        <f>COUNTIF($D268:$AU268,"●")</f>
        <v>0</v>
      </c>
      <c r="BA267" s="833">
        <f>COUNTIF($D268:AT268,"△")</f>
        <v>0</v>
      </c>
      <c r="BB267" s="833">
        <f>SUM(C267,F267,I267,L267,O267,R267,U267,X267,AA267,AD267,AG267,AJ267,AM267,AP267,AS267)</f>
        <v>0</v>
      </c>
      <c r="BC267" s="836">
        <f>SUM(E267,H267,K267,N267,Q267,T267,W267,Z267,AC267,AF267,AI267,AL267,AO267,AR267,AU267)</f>
        <v>0</v>
      </c>
      <c r="BE267" s="838">
        <f>0.5+AX267/1000</f>
        <v>0.5</v>
      </c>
      <c r="BF267" s="840">
        <f>BB267/100000</f>
        <v>0</v>
      </c>
      <c r="BG267" s="840">
        <f>SUM(AW267,BE267,BF267,AW269,BE269,BF269,AW271,BE271,BF271)</f>
        <v>1.5</v>
      </c>
      <c r="BI267" s="853">
        <f>SUM(AY267:BA268)</f>
        <v>0</v>
      </c>
    </row>
    <row r="268" spans="1:62" ht="15" customHeight="1">
      <c r="B268" s="893"/>
      <c r="C268" s="155"/>
      <c r="D268" s="155" t="str">
        <f>IF(C267="","",IF(C267=E267,"△",IF(C267&gt;E267,"○","●")))</f>
        <v/>
      </c>
      <c r="E268" s="156"/>
      <c r="F268" s="157"/>
      <c r="G268" s="157"/>
      <c r="H268" s="148"/>
      <c r="I268" s="141"/>
      <c r="J268" s="143"/>
      <c r="K268" s="144"/>
      <c r="L268" s="141"/>
      <c r="M268" s="142" t="str">
        <f>IF(L267="","",IF(L267=N267,"△",IF(L267&gt;N267,"○","●")))</f>
        <v/>
      </c>
      <c r="N268" s="144"/>
      <c r="O268" s="141"/>
      <c r="P268" s="142" t="str">
        <f>IF(O267="","",IF(O267=Q267,"△",IF(O267&gt;Q267,"○","●")))</f>
        <v/>
      </c>
      <c r="Q268" s="144"/>
      <c r="R268" s="145"/>
      <c r="S268" s="142" t="str">
        <f>IF(R267="","",IF(R267=T267,"△",IF(R267&gt;T267,"○","●")))</f>
        <v/>
      </c>
      <c r="T268" s="143"/>
      <c r="U268" s="141"/>
      <c r="V268" s="142" t="str">
        <f>IF(U267="","",IF(U267=W267,"△",IF(U267&gt;W267,"○","●")))</f>
        <v/>
      </c>
      <c r="W268" s="144"/>
      <c r="X268" s="141"/>
      <c r="Y268" s="142" t="str">
        <f>IF(X267="","",IF(X267=Z267,"△",IF(X267&gt;Z267,"○","●")))</f>
        <v/>
      </c>
      <c r="Z268" s="144"/>
      <c r="AA268" s="141"/>
      <c r="AB268" s="142" t="str">
        <f>IF(AA267="","",IF(AA267=AC267,"△",IF(AA267&gt;AC267,"○","●")))</f>
        <v/>
      </c>
      <c r="AC268" s="144"/>
      <c r="AD268" s="201"/>
      <c r="AE268" s="202" t="str">
        <f>IF(AD267="","",IF(AD267=AF267,"△",IF(AD267&gt;AF267,"○","●")))</f>
        <v/>
      </c>
      <c r="AF268" s="148"/>
      <c r="AG268" s="146"/>
      <c r="AH268" s="147" t="str">
        <f>IF(AG267="","",IF(AG267=AI267,"△",IF(AG267&gt;AI267,"○","●")))</f>
        <v/>
      </c>
      <c r="AI268" s="148"/>
      <c r="AJ268" s="146"/>
      <c r="AK268" s="147" t="str">
        <f>IF(AJ267="","",IF(AJ267=AL267,"△",IF(AJ267&gt;AL267,"○","●")))</f>
        <v/>
      </c>
      <c r="AL268" s="148"/>
      <c r="AM268" s="146"/>
      <c r="AN268" s="147" t="str">
        <f>IF(AM267="","",IF(AM267=AO267,"△",IF(AM267&gt;AO267,"○","●")))</f>
        <v/>
      </c>
      <c r="AO268" s="148"/>
      <c r="AP268" s="146"/>
      <c r="AQ268" s="147" t="str">
        <f>IF(AP267="","",IF(AP267=AR267,"△",IF(AP267&gt;AR267,"○","●")))</f>
        <v/>
      </c>
      <c r="AR268" s="148"/>
      <c r="AS268" s="146"/>
      <c r="AT268" s="147" t="str">
        <f>IF(AS267="","",IF(AS267=AU267,"△",IF(AS267&gt;AU267,"○","●")))</f>
        <v/>
      </c>
      <c r="AU268" s="148"/>
      <c r="AV268" s="830"/>
      <c r="AW268" s="832"/>
      <c r="AX268" s="834"/>
      <c r="AY268" s="834"/>
      <c r="AZ268" s="834"/>
      <c r="BA268" s="834"/>
      <c r="BB268" s="834"/>
      <c r="BC268" s="837"/>
      <c r="BE268" s="839"/>
      <c r="BF268" s="841"/>
      <c r="BG268" s="841"/>
      <c r="BI268" s="854"/>
    </row>
    <row r="269" spans="1:62" ht="15" customHeight="1">
      <c r="B269" s="827"/>
      <c r="C269" s="149" t="str">
        <f>IF(H263="","",H263)</f>
        <v/>
      </c>
      <c r="D269" s="150" t="s">
        <v>68</v>
      </c>
      <c r="E269" s="151" t="str">
        <f>IF(F263="","",F263)</f>
        <v/>
      </c>
      <c r="F269" s="496"/>
      <c r="G269" s="137"/>
      <c r="H269" s="171"/>
      <c r="I269" s="132"/>
      <c r="J269" s="131"/>
      <c r="K269" s="135"/>
      <c r="L269" s="133"/>
      <c r="M269" s="267"/>
      <c r="N269" s="134"/>
      <c r="O269" s="133"/>
      <c r="P269" s="131"/>
      <c r="Q269" s="134"/>
      <c r="R269" s="130"/>
      <c r="S269" s="131"/>
      <c r="T269" s="132"/>
      <c r="U269" s="133"/>
      <c r="V269" s="131"/>
      <c r="W269" s="134"/>
      <c r="X269" s="133"/>
      <c r="Y269" s="131"/>
      <c r="Z269" s="134"/>
      <c r="AA269" s="130"/>
      <c r="AB269" s="131"/>
      <c r="AC269" s="135"/>
      <c r="AD269" s="136"/>
      <c r="AE269" s="137"/>
      <c r="AF269" s="153"/>
      <c r="AG269" s="136"/>
      <c r="AH269" s="137" t="s">
        <v>67</v>
      </c>
      <c r="AI269" s="153"/>
      <c r="AJ269" s="136"/>
      <c r="AK269" s="137" t="s">
        <v>67</v>
      </c>
      <c r="AL269" s="153"/>
      <c r="AM269" s="136"/>
      <c r="AN269" s="137" t="s">
        <v>68</v>
      </c>
      <c r="AO269" s="153"/>
      <c r="AP269" s="136"/>
      <c r="AQ269" s="137" t="s">
        <v>68</v>
      </c>
      <c r="AR269" s="153"/>
      <c r="AS269" s="136"/>
      <c r="AT269" s="137" t="s">
        <v>67</v>
      </c>
      <c r="AU269" s="153"/>
      <c r="AV269" s="829"/>
      <c r="AW269" s="831">
        <f>AY269*3+BA269</f>
        <v>0</v>
      </c>
      <c r="AX269" s="833">
        <f>BB269-BC269</f>
        <v>0</v>
      </c>
      <c r="AY269" s="835">
        <f>COUNTIF($D270:$AU270,"○")</f>
        <v>0</v>
      </c>
      <c r="AZ269" s="835">
        <f>COUNTIF($D270:$AU270,"●")</f>
        <v>0</v>
      </c>
      <c r="BA269" s="833">
        <f>COUNTIF($D270:AT270,"△")</f>
        <v>0</v>
      </c>
      <c r="BB269" s="833">
        <f>SUM(C269,F269,I269,L269,O269,R269,U269,X269,AA269,AD269,AG269,AJ269,AM269,AP269,AS269)</f>
        <v>0</v>
      </c>
      <c r="BC269" s="836">
        <f>SUM(E269,H269,K269,N269,Q269,T269,W269,Z269,AC269,AF269,AI269,AL269,AO269,AR269,AU269)</f>
        <v>0</v>
      </c>
      <c r="BE269" s="838">
        <f>0.5+AX269/1000</f>
        <v>0.5</v>
      </c>
      <c r="BF269" s="840">
        <f>BB269/100000</f>
        <v>0</v>
      </c>
      <c r="BG269" s="840"/>
      <c r="BI269" s="853">
        <f>SUM(AY269:BA270)</f>
        <v>0</v>
      </c>
    </row>
    <row r="270" spans="1:62" ht="15" customHeight="1">
      <c r="B270" s="827"/>
      <c r="C270" s="155"/>
      <c r="D270" s="155" t="str">
        <f>IF(C269="","",IF(C269=E269,"△",IF(C269&gt;E269,"○","●")))</f>
        <v/>
      </c>
      <c r="E270" s="156"/>
      <c r="F270" s="157"/>
      <c r="G270" s="157"/>
      <c r="H270" s="148"/>
      <c r="I270" s="143"/>
      <c r="J270" s="143" t="str">
        <f>IF(I269="","",IF(I269=K269,"△",IF(I269&gt;K269,"○","●")))</f>
        <v/>
      </c>
      <c r="K270" s="144"/>
      <c r="L270" s="141"/>
      <c r="M270" s="143"/>
      <c r="N270" s="144"/>
      <c r="O270" s="141"/>
      <c r="P270" s="142" t="str">
        <f>IF(O269="","",IF(O269=Q269,"△",IF(O269&gt;Q269,"○","●")))</f>
        <v/>
      </c>
      <c r="Q270" s="144"/>
      <c r="R270" s="145"/>
      <c r="S270" s="142" t="str">
        <f>IF(R269="","",IF(R269=T269,"△",IF(R269&gt;T269,"○","●")))</f>
        <v/>
      </c>
      <c r="T270" s="143"/>
      <c r="U270" s="141"/>
      <c r="V270" s="142" t="str">
        <f>IF(U269="","",IF(U269=W269,"△",IF(U269&gt;W269,"○","●")))</f>
        <v/>
      </c>
      <c r="W270" s="144"/>
      <c r="X270" s="141"/>
      <c r="Y270" s="142" t="str">
        <f>IF(X269="","",IF(X269=Z269,"△",IF(X269&gt;Z269,"○","●")))</f>
        <v/>
      </c>
      <c r="Z270" s="144"/>
      <c r="AA270" s="141"/>
      <c r="AB270" s="142" t="str">
        <f>IF(AA269="","",IF(AA269=AC269,"△",IF(AA269&gt;AC269,"○","●")))</f>
        <v/>
      </c>
      <c r="AC270" s="144"/>
      <c r="AD270" s="201"/>
      <c r="AE270" s="202" t="str">
        <f>IF(AD269="","",IF(AD269=AF269,"△",IF(AD269&gt;AF269,"○","●")))</f>
        <v/>
      </c>
      <c r="AF270" s="148"/>
      <c r="AG270" s="146"/>
      <c r="AH270" s="147" t="str">
        <f>IF(AG269="","",IF(AG269=AI269,"△",IF(AG269&gt;AI269,"○","●")))</f>
        <v/>
      </c>
      <c r="AI270" s="148"/>
      <c r="AJ270" s="146"/>
      <c r="AK270" s="147" t="str">
        <f>IF(AJ269="","",IF(AJ269=AL269,"△",IF(AJ269&gt;AL269,"○","●")))</f>
        <v/>
      </c>
      <c r="AL270" s="148"/>
      <c r="AM270" s="146"/>
      <c r="AN270" s="147" t="str">
        <f>IF(AM269="","",IF(AM269=AO269,"△",IF(AM269&gt;AO269,"○","●")))</f>
        <v/>
      </c>
      <c r="AO270" s="148"/>
      <c r="AP270" s="146"/>
      <c r="AQ270" s="147" t="str">
        <f>IF(AP269="","",IF(AP269=AR269,"△",IF(AP269&gt;AR269,"○","●")))</f>
        <v/>
      </c>
      <c r="AR270" s="148"/>
      <c r="AS270" s="146"/>
      <c r="AT270" s="147" t="str">
        <f>IF(AS269="","",IF(AS269=AU269,"△",IF(AS269&gt;AU269,"○","●")))</f>
        <v/>
      </c>
      <c r="AU270" s="148"/>
      <c r="AV270" s="830"/>
      <c r="AW270" s="832"/>
      <c r="AX270" s="834"/>
      <c r="AY270" s="834"/>
      <c r="AZ270" s="834"/>
      <c r="BA270" s="834"/>
      <c r="BB270" s="834"/>
      <c r="BC270" s="837"/>
      <c r="BE270" s="839"/>
      <c r="BF270" s="841"/>
      <c r="BG270" s="841"/>
      <c r="BI270" s="854"/>
    </row>
    <row r="271" spans="1:62" ht="15" customHeight="1">
      <c r="B271" s="827"/>
      <c r="C271" s="149" t="str">
        <f>IF(H265="","",H265)</f>
        <v/>
      </c>
      <c r="D271" s="150" t="s">
        <v>68</v>
      </c>
      <c r="E271" s="151" t="str">
        <f>IF(F265="","",F265)</f>
        <v/>
      </c>
      <c r="F271" s="496"/>
      <c r="G271" s="137"/>
      <c r="H271" s="171"/>
      <c r="I271" s="132"/>
      <c r="J271" s="131"/>
      <c r="K271" s="135"/>
      <c r="L271" s="133"/>
      <c r="M271" s="267"/>
      <c r="N271" s="134"/>
      <c r="O271" s="133"/>
      <c r="P271" s="131"/>
      <c r="Q271" s="134"/>
      <c r="R271" s="130"/>
      <c r="S271" s="131"/>
      <c r="T271" s="132"/>
      <c r="U271" s="133"/>
      <c r="V271" s="131"/>
      <c r="W271" s="134"/>
      <c r="X271" s="133"/>
      <c r="Y271" s="131"/>
      <c r="Z271" s="134"/>
      <c r="AA271" s="130"/>
      <c r="AB271" s="131"/>
      <c r="AC271" s="135"/>
      <c r="AD271" s="136"/>
      <c r="AE271" s="137"/>
      <c r="AF271" s="153"/>
      <c r="AG271" s="136"/>
      <c r="AH271" s="137" t="s">
        <v>67</v>
      </c>
      <c r="AI271" s="153"/>
      <c r="AJ271" s="136"/>
      <c r="AK271" s="137" t="s">
        <v>67</v>
      </c>
      <c r="AL271" s="153"/>
      <c r="AM271" s="136"/>
      <c r="AN271" s="137" t="s">
        <v>68</v>
      </c>
      <c r="AO271" s="153"/>
      <c r="AP271" s="136"/>
      <c r="AQ271" s="137" t="s">
        <v>68</v>
      </c>
      <c r="AR271" s="153"/>
      <c r="AS271" s="136"/>
      <c r="AT271" s="137" t="s">
        <v>67</v>
      </c>
      <c r="AU271" s="153"/>
      <c r="AV271" s="829"/>
      <c r="AW271" s="831">
        <f>AY271*3+BA271</f>
        <v>0</v>
      </c>
      <c r="AX271" s="833">
        <f>BB271-BC271</f>
        <v>0</v>
      </c>
      <c r="AY271" s="835">
        <f>COUNTIF($D272:$AU272,"○")</f>
        <v>0</v>
      </c>
      <c r="AZ271" s="835">
        <f>COUNTIF($D272:$AU272,"●")</f>
        <v>0</v>
      </c>
      <c r="BA271" s="833">
        <f>COUNTIF($D272:AT272,"△")</f>
        <v>0</v>
      </c>
      <c r="BB271" s="833">
        <f>SUM(C271,F271,I271,L271,O271,R271,U271,X271,AA271,AD271,AG271,AJ271,AM271,AP271,AS271)</f>
        <v>0</v>
      </c>
      <c r="BC271" s="836">
        <f>SUM(E271,H271,K271,N271,Q271,T271,W271,Z271,AC271,AF271,AI271,AL271,AO271,AR271,AU271)</f>
        <v>0</v>
      </c>
      <c r="BE271" s="838">
        <f>0.5+AX271/1000</f>
        <v>0.5</v>
      </c>
      <c r="BF271" s="840">
        <f>BB271/100000</f>
        <v>0</v>
      </c>
      <c r="BG271" s="840"/>
      <c r="BI271" s="853">
        <f>SUM(AY271:BA272)</f>
        <v>0</v>
      </c>
    </row>
    <row r="272" spans="1:62" ht="15" customHeight="1">
      <c r="B272" s="828"/>
      <c r="C272" s="155"/>
      <c r="D272" s="155" t="str">
        <f>IF(C271="","",IF(C271=E271,"△",IF(C271&gt;E271,"○","●")))</f>
        <v/>
      </c>
      <c r="E272" s="156"/>
      <c r="F272" s="157"/>
      <c r="G272" s="157"/>
      <c r="H272" s="148"/>
      <c r="I272" s="143"/>
      <c r="J272" s="143" t="str">
        <f>IF(I271="","",IF(I271=K271,"△",IF(I271&gt;K271,"○","●")))</f>
        <v/>
      </c>
      <c r="K272" s="144"/>
      <c r="L272" s="141"/>
      <c r="M272" s="143"/>
      <c r="N272" s="144"/>
      <c r="O272" s="141"/>
      <c r="P272" s="142" t="str">
        <f>IF(O271="","",IF(O271=Q271,"△",IF(O271&gt;Q271,"○","●")))</f>
        <v/>
      </c>
      <c r="Q272" s="144"/>
      <c r="R272" s="145"/>
      <c r="S272" s="142" t="str">
        <f>IF(R271="","",IF(R271=T271,"△",IF(R271&gt;T271,"○","●")))</f>
        <v/>
      </c>
      <c r="T272" s="143"/>
      <c r="U272" s="141"/>
      <c r="V272" s="142" t="str">
        <f>IF(U271="","",IF(U271=W271,"△",IF(U271&gt;W271,"○","●")))</f>
        <v/>
      </c>
      <c r="W272" s="144"/>
      <c r="X272" s="141"/>
      <c r="Y272" s="142" t="str">
        <f>IF(X271="","",IF(X271=Z271,"△",IF(X271&gt;Z271,"○","●")))</f>
        <v/>
      </c>
      <c r="Z272" s="144"/>
      <c r="AA272" s="141"/>
      <c r="AB272" s="142" t="str">
        <f>IF(AA271="","",IF(AA271=AC271,"△",IF(AA271&gt;AC271,"○","●")))</f>
        <v/>
      </c>
      <c r="AC272" s="144"/>
      <c r="AD272" s="201"/>
      <c r="AE272" s="202" t="str">
        <f>IF(AD271="","",IF(AD271=AF271,"△",IF(AD271&gt;AF271,"○","●")))</f>
        <v/>
      </c>
      <c r="AF272" s="148"/>
      <c r="AG272" s="146"/>
      <c r="AH272" s="147" t="str">
        <f>IF(AG271="","",IF(AG271=AI271,"△",IF(AG271&gt;AI271,"○","●")))</f>
        <v/>
      </c>
      <c r="AI272" s="148"/>
      <c r="AJ272" s="146"/>
      <c r="AK272" s="147" t="str">
        <f>IF(AJ271="","",IF(AJ271=AL271,"△",IF(AJ271&gt;AL271,"○","●")))</f>
        <v/>
      </c>
      <c r="AL272" s="148"/>
      <c r="AM272" s="146"/>
      <c r="AN272" s="147" t="str">
        <f>IF(AM271="","",IF(AM271=AO271,"△",IF(AM271&gt;AO271,"○","●")))</f>
        <v/>
      </c>
      <c r="AO272" s="148"/>
      <c r="AP272" s="146"/>
      <c r="AQ272" s="147" t="str">
        <f>IF(AP271="","",IF(AP271=AR271,"△",IF(AP271&gt;AR271,"○","●")))</f>
        <v/>
      </c>
      <c r="AR272" s="148"/>
      <c r="AS272" s="146"/>
      <c r="AT272" s="147" t="str">
        <f>IF(AS271="","",IF(AS271=AU271,"△",IF(AS271&gt;AU271,"○","●")))</f>
        <v/>
      </c>
      <c r="AU272" s="148"/>
      <c r="AV272" s="830"/>
      <c r="AW272" s="832"/>
      <c r="AX272" s="834"/>
      <c r="AY272" s="834"/>
      <c r="AZ272" s="834"/>
      <c r="BA272" s="834"/>
      <c r="BB272" s="834"/>
      <c r="BC272" s="837"/>
      <c r="BE272" s="839"/>
      <c r="BF272" s="841"/>
      <c r="BG272" s="841"/>
      <c r="BI272" s="854"/>
    </row>
    <row r="273" spans="1:61" ht="15" customHeight="1">
      <c r="A273" s="90" t="s">
        <v>70</v>
      </c>
      <c r="B273" s="847" t="s">
        <v>767</v>
      </c>
      <c r="C273" s="149" t="str">
        <f>IF(K261="","",K261)</f>
        <v/>
      </c>
      <c r="D273" s="150" t="s">
        <v>68</v>
      </c>
      <c r="E273" s="151" t="str">
        <f>IF(I261="","",I261)</f>
        <v/>
      </c>
      <c r="F273" s="149" t="str">
        <f>IF(K267="","",K267)</f>
        <v/>
      </c>
      <c r="G273" s="150" t="s">
        <v>67</v>
      </c>
      <c r="H273" s="151" t="str">
        <f>IF(I267="","",I267)</f>
        <v/>
      </c>
      <c r="I273" s="496" t="str">
        <f>IF(Q267="","",Q267)</f>
        <v/>
      </c>
      <c r="J273" s="137"/>
      <c r="K273" s="171" t="str">
        <f>IF(O267="","",O267)</f>
        <v/>
      </c>
      <c r="L273" s="132"/>
      <c r="M273" s="131"/>
      <c r="N273" s="135"/>
      <c r="O273" s="133"/>
      <c r="P273" s="267"/>
      <c r="Q273" s="134"/>
      <c r="R273" s="130"/>
      <c r="S273" s="131"/>
      <c r="T273" s="132"/>
      <c r="U273" s="133"/>
      <c r="V273" s="131"/>
      <c r="W273" s="134"/>
      <c r="X273" s="133"/>
      <c r="Y273" s="131"/>
      <c r="Z273" s="134"/>
      <c r="AA273" s="130"/>
      <c r="AB273" s="131"/>
      <c r="AC273" s="135"/>
      <c r="AD273" s="136"/>
      <c r="AE273" s="137"/>
      <c r="AF273" s="153"/>
      <c r="AG273" s="136"/>
      <c r="AH273" s="137" t="s">
        <v>67</v>
      </c>
      <c r="AI273" s="153"/>
      <c r="AJ273" s="136"/>
      <c r="AK273" s="137" t="s">
        <v>67</v>
      </c>
      <c r="AL273" s="153"/>
      <c r="AM273" s="136"/>
      <c r="AN273" s="137" t="s">
        <v>68</v>
      </c>
      <c r="AO273" s="153"/>
      <c r="AP273" s="136"/>
      <c r="AQ273" s="137" t="s">
        <v>68</v>
      </c>
      <c r="AR273" s="153"/>
      <c r="AS273" s="136"/>
      <c r="AT273" s="137" t="s">
        <v>67</v>
      </c>
      <c r="AU273" s="153"/>
      <c r="AV273" s="829">
        <f>RANK(BG273,BG$261:BG$284)</f>
        <v>1</v>
      </c>
      <c r="AW273" s="831">
        <f>AY273*3+BA273</f>
        <v>0</v>
      </c>
      <c r="AX273" s="833">
        <f>BB273-BC273</f>
        <v>0</v>
      </c>
      <c r="AY273" s="833">
        <f>COUNTIF($D274:$AU274,"○")</f>
        <v>0</v>
      </c>
      <c r="AZ273" s="835">
        <f>COUNTIF($D274:$AU274,"●")</f>
        <v>0</v>
      </c>
      <c r="BA273" s="833">
        <f>COUNTIF($D274:AT274,"△")</f>
        <v>0</v>
      </c>
      <c r="BB273" s="833">
        <f>SUM(C273,F273,I273,L273,O273,R273,U273,X273,AA273,AD273,AG273,AJ273,AM273,AP273,AS273)</f>
        <v>0</v>
      </c>
      <c r="BC273" s="836">
        <f>SUM(E273,H273,K273,N273,Q273,T273,W273,Z273,AC273,AF273,AI273,AL273,AO273,AR273,AU273)</f>
        <v>0</v>
      </c>
      <c r="BE273" s="838">
        <f>0.5+AX273/1000</f>
        <v>0.5</v>
      </c>
      <c r="BF273" s="840">
        <f>BB273/100000</f>
        <v>0</v>
      </c>
      <c r="BG273" s="840">
        <f>SUM(AW273,BE273,BF273,AW275,BE275,BF275,AW277,BE277,BF277)</f>
        <v>1.5</v>
      </c>
      <c r="BI273" s="853">
        <f>SUM(AY273:BA274)</f>
        <v>0</v>
      </c>
    </row>
    <row r="274" spans="1:61" ht="15" customHeight="1">
      <c r="B274" s="827"/>
      <c r="C274" s="155"/>
      <c r="D274" s="155" t="str">
        <f>IF(C273="","",IF(C273=E273,"△",IF(C273&gt;E273,"○","●")))</f>
        <v/>
      </c>
      <c r="E274" s="156"/>
      <c r="F274" s="155"/>
      <c r="G274" s="155" t="str">
        <f>IF(F273="","",IF(F273=H273,"△",IF(F273&gt;H273,"○","●")))</f>
        <v/>
      </c>
      <c r="H274" s="156"/>
      <c r="I274" s="157"/>
      <c r="J274" s="157" t="str">
        <f>IF(I273="","",IF(I273=K273,"△",IF(I273&gt;K273,"○","●")))</f>
        <v/>
      </c>
      <c r="K274" s="148"/>
      <c r="L274" s="143"/>
      <c r="M274" s="143" t="str">
        <f>IF(L273="","",IF(L273=N273,"△",IF(L273&gt;N273,"○","●")))</f>
        <v/>
      </c>
      <c r="N274" s="144"/>
      <c r="O274" s="141"/>
      <c r="P274" s="143"/>
      <c r="Q274" s="144"/>
      <c r="R274" s="141"/>
      <c r="S274" s="142" t="str">
        <f>IF(R273="","",IF(R273=T273,"△",IF(R273&gt;T273,"○","●")))</f>
        <v/>
      </c>
      <c r="T274" s="143"/>
      <c r="U274" s="141"/>
      <c r="V274" s="142" t="str">
        <f>IF(U273="","",IF(U273=W273,"△",IF(U273&gt;W273,"○","●")))</f>
        <v/>
      </c>
      <c r="W274" s="144"/>
      <c r="X274" s="141"/>
      <c r="Y274" s="142" t="str">
        <f>IF(X273="","",IF(X273=Z273,"△",IF(X273&gt;Z273,"○","●")))</f>
        <v/>
      </c>
      <c r="Z274" s="144"/>
      <c r="AA274" s="141"/>
      <c r="AB274" s="142" t="str">
        <f>IF(AA273="","",IF(AA273=AC273,"△",IF(AA273&gt;AC273,"○","●")))</f>
        <v/>
      </c>
      <c r="AC274" s="144"/>
      <c r="AD274" s="201"/>
      <c r="AE274" s="202" t="str">
        <f>IF(AD273="","",IF(AD273=AF273,"△",IF(AD273&gt;AF273,"○","●")))</f>
        <v/>
      </c>
      <c r="AF274" s="148"/>
      <c r="AG274" s="146"/>
      <c r="AH274" s="147" t="str">
        <f>IF(AG273="","",IF(AG273=AI273,"△",IF(AG273&gt;AI273,"○","●")))</f>
        <v/>
      </c>
      <c r="AI274" s="148"/>
      <c r="AJ274" s="146"/>
      <c r="AK274" s="147" t="str">
        <f>IF(AJ273="","",IF(AJ273=AL273,"△",IF(AJ273&gt;AL273,"○","●")))</f>
        <v/>
      </c>
      <c r="AL274" s="148"/>
      <c r="AM274" s="146"/>
      <c r="AN274" s="147" t="str">
        <f>IF(AM273="","",IF(AM273=AO273,"△",IF(AM273&gt;AO273,"○","●")))</f>
        <v/>
      </c>
      <c r="AO274" s="148"/>
      <c r="AP274" s="146"/>
      <c r="AQ274" s="147" t="str">
        <f>IF(AP273="","",IF(AP273=AR273,"△",IF(AP273&gt;AR273,"○","●")))</f>
        <v/>
      </c>
      <c r="AR274" s="148"/>
      <c r="AS274" s="146"/>
      <c r="AT274" s="147" t="str">
        <f>IF(AS273="","",IF(AS273=AU273,"△",IF(AS273&gt;AU273,"○","●")))</f>
        <v/>
      </c>
      <c r="AU274" s="148"/>
      <c r="AV274" s="830"/>
      <c r="AW274" s="832"/>
      <c r="AX274" s="834"/>
      <c r="AY274" s="834"/>
      <c r="AZ274" s="834"/>
      <c r="BA274" s="834"/>
      <c r="BB274" s="834"/>
      <c r="BC274" s="837"/>
      <c r="BE274" s="839"/>
      <c r="BF274" s="841"/>
      <c r="BG274" s="841"/>
      <c r="BI274" s="854"/>
    </row>
    <row r="275" spans="1:61" ht="15" customHeight="1">
      <c r="B275" s="893"/>
      <c r="C275" s="158" t="str">
        <f>IF(K263="","",K263)</f>
        <v/>
      </c>
      <c r="D275" s="159" t="s">
        <v>68</v>
      </c>
      <c r="E275" s="160" t="str">
        <f>IF(I263="","",I263)</f>
        <v/>
      </c>
      <c r="F275" s="149" t="str">
        <f>IF(K269="","",K269)</f>
        <v/>
      </c>
      <c r="G275" s="150" t="s">
        <v>67</v>
      </c>
      <c r="H275" s="151" t="str">
        <f>IF(I269="","",I269)</f>
        <v/>
      </c>
      <c r="I275" s="496" t="str">
        <f>IF(T267="","",T267)</f>
        <v/>
      </c>
      <c r="J275" s="137"/>
      <c r="K275" s="171" t="str">
        <f>IF(R267="","",R267)</f>
        <v/>
      </c>
      <c r="L275" s="132"/>
      <c r="M275" s="131"/>
      <c r="N275" s="135"/>
      <c r="O275" s="132" t="str">
        <f>IF(T273="","",T273)</f>
        <v/>
      </c>
      <c r="P275" s="131"/>
      <c r="Q275" s="135" t="str">
        <f>IF(R273="","",R273)</f>
        <v/>
      </c>
      <c r="R275" s="133"/>
      <c r="S275" s="267"/>
      <c r="T275" s="134"/>
      <c r="U275" s="133"/>
      <c r="V275" s="131"/>
      <c r="W275" s="134"/>
      <c r="X275" s="133"/>
      <c r="Y275" s="131"/>
      <c r="Z275" s="134"/>
      <c r="AA275" s="130"/>
      <c r="AB275" s="131"/>
      <c r="AC275" s="135"/>
      <c r="AD275" s="136"/>
      <c r="AE275" s="137"/>
      <c r="AF275" s="153"/>
      <c r="AG275" s="136"/>
      <c r="AH275" s="137" t="s">
        <v>67</v>
      </c>
      <c r="AI275" s="153"/>
      <c r="AJ275" s="136"/>
      <c r="AK275" s="137" t="s">
        <v>67</v>
      </c>
      <c r="AL275" s="153"/>
      <c r="AM275" s="136"/>
      <c r="AN275" s="137" t="s">
        <v>68</v>
      </c>
      <c r="AO275" s="153"/>
      <c r="AP275" s="136"/>
      <c r="AQ275" s="137" t="s">
        <v>68</v>
      </c>
      <c r="AR275" s="153"/>
      <c r="AS275" s="136"/>
      <c r="AT275" s="137" t="s">
        <v>67</v>
      </c>
      <c r="AU275" s="153"/>
      <c r="AV275" s="829"/>
      <c r="AW275" s="831">
        <f>AY275*3+BA275</f>
        <v>0</v>
      </c>
      <c r="AX275" s="833">
        <f>BB275-BC275</f>
        <v>0</v>
      </c>
      <c r="AY275" s="833">
        <f>COUNTIF($D276:$AU276,"○")</f>
        <v>0</v>
      </c>
      <c r="AZ275" s="835">
        <f>COUNTIF($D276:$AU276,"●")</f>
        <v>0</v>
      </c>
      <c r="BA275" s="833">
        <f>COUNTIF($D276:AT276,"△")</f>
        <v>0</v>
      </c>
      <c r="BB275" s="833">
        <f>SUM(C275,F275,I275,L275,O275,R275,U275,X275,AA275,AD275,AG275,AJ275,AM275,AP275,AS275)</f>
        <v>0</v>
      </c>
      <c r="BC275" s="836">
        <f>SUM(E275,H275,K275,N275,Q275,T275,W275,Z275,AC275,AF275,AI275,AL275,AO275,AR275,AU275)</f>
        <v>0</v>
      </c>
      <c r="BE275" s="838">
        <f>0.5+AX275/1000</f>
        <v>0.5</v>
      </c>
      <c r="BF275" s="840">
        <f>BB275/100000</f>
        <v>0</v>
      </c>
      <c r="BG275" s="840"/>
      <c r="BI275" s="853">
        <f>SUM(AY275:BA276)</f>
        <v>0</v>
      </c>
    </row>
    <row r="276" spans="1:61" ht="15" customHeight="1">
      <c r="B276" s="893"/>
      <c r="C276" s="161"/>
      <c r="D276" s="161" t="str">
        <f>IF(C275="","",IF(C275=E275,"△",IF(C275&gt;E275,"○","●")))</f>
        <v/>
      </c>
      <c r="E276" s="162"/>
      <c r="F276" s="155"/>
      <c r="G276" s="155" t="str">
        <f>IF(F275="","",IF(F275=H275,"△",IF(F275&gt;H275,"○","●")))</f>
        <v/>
      </c>
      <c r="H276" s="156"/>
      <c r="I276" s="157"/>
      <c r="J276" s="157" t="str">
        <f>IF(I275="","",IF(I275=K275,"△",IF(I275&gt;K275,"○","●")))</f>
        <v/>
      </c>
      <c r="K276" s="148"/>
      <c r="L276" s="143"/>
      <c r="M276" s="143" t="str">
        <f>IF(L275="","",IF(L275=N275,"△",IF(L275&gt;N275,"○","●")))</f>
        <v/>
      </c>
      <c r="N276" s="144"/>
      <c r="O276" s="143"/>
      <c r="P276" s="143" t="str">
        <f>IF(O275="","",IF(O275=Q275,"△",IF(O275&gt;Q275,"○","●")))</f>
        <v/>
      </c>
      <c r="Q276" s="144"/>
      <c r="R276" s="141"/>
      <c r="S276" s="143"/>
      <c r="T276" s="144"/>
      <c r="U276" s="141"/>
      <c r="V276" s="142" t="str">
        <f>IF(U275="","",IF(U275=W275,"△",IF(U275&gt;W275,"○","●")))</f>
        <v/>
      </c>
      <c r="W276" s="144"/>
      <c r="X276" s="141"/>
      <c r="Y276" s="142" t="str">
        <f>IF(X275="","",IF(X275=Z275,"△",IF(X275&gt;Z275,"○","●")))</f>
        <v/>
      </c>
      <c r="Z276" s="144"/>
      <c r="AA276" s="141"/>
      <c r="AB276" s="142" t="str">
        <f>IF(AA275="","",IF(AA275=AC275,"△",IF(AA275&gt;AC275,"○","●")))</f>
        <v/>
      </c>
      <c r="AC276" s="144"/>
      <c r="AD276" s="201"/>
      <c r="AE276" s="202" t="str">
        <f>IF(AD275="","",IF(AD275=AF275,"△",IF(AD275&gt;AF275,"○","●")))</f>
        <v/>
      </c>
      <c r="AF276" s="148"/>
      <c r="AG276" s="146"/>
      <c r="AH276" s="147" t="str">
        <f>IF(AG275="","",IF(AG275=AI275,"△",IF(AG275&gt;AI275,"○","●")))</f>
        <v/>
      </c>
      <c r="AI276" s="148"/>
      <c r="AJ276" s="146"/>
      <c r="AK276" s="147" t="str">
        <f>IF(AJ275="","",IF(AJ275=AL275,"△",IF(AJ275&gt;AL275,"○","●")))</f>
        <v/>
      </c>
      <c r="AL276" s="148"/>
      <c r="AM276" s="146"/>
      <c r="AN276" s="147" t="str">
        <f>IF(AM275="","",IF(AM275=AO275,"△",IF(AM275&gt;AO275,"○","●")))</f>
        <v/>
      </c>
      <c r="AO276" s="148"/>
      <c r="AP276" s="146"/>
      <c r="AQ276" s="147" t="str">
        <f>IF(AP275="","",IF(AP275=AR275,"△",IF(AP275&gt;AR275,"○","●")))</f>
        <v/>
      </c>
      <c r="AR276" s="148"/>
      <c r="AS276" s="146"/>
      <c r="AT276" s="147" t="str">
        <f>IF(AS275="","",IF(AS275=AU275,"△",IF(AS275&gt;AU275,"○","●")))</f>
        <v/>
      </c>
      <c r="AU276" s="148"/>
      <c r="AV276" s="830"/>
      <c r="AW276" s="832"/>
      <c r="AX276" s="834"/>
      <c r="AY276" s="834"/>
      <c r="AZ276" s="834"/>
      <c r="BA276" s="834"/>
      <c r="BB276" s="834"/>
      <c r="BC276" s="837"/>
      <c r="BE276" s="839"/>
      <c r="BF276" s="841"/>
      <c r="BG276" s="841"/>
      <c r="BI276" s="854"/>
    </row>
    <row r="277" spans="1:61" ht="16.2" customHeight="1">
      <c r="B277" s="893"/>
      <c r="C277" s="158" t="str">
        <f>IF(K265="","",K265)</f>
        <v/>
      </c>
      <c r="D277" s="159" t="s">
        <v>68</v>
      </c>
      <c r="E277" s="160" t="str">
        <f>IF(I265="","",I265)</f>
        <v/>
      </c>
      <c r="F277" s="149" t="str">
        <f>IF(K271="","",K271)</f>
        <v/>
      </c>
      <c r="G277" s="150" t="s">
        <v>67</v>
      </c>
      <c r="H277" s="151" t="str">
        <f>IF(I271="","",I271)</f>
        <v/>
      </c>
      <c r="I277" s="496" t="str">
        <f>IF(T269="","",T269)</f>
        <v/>
      </c>
      <c r="J277" s="137"/>
      <c r="K277" s="171" t="str">
        <f>IF(R269="","",R269)</f>
        <v/>
      </c>
      <c r="L277" s="132"/>
      <c r="M277" s="131"/>
      <c r="N277" s="135"/>
      <c r="O277" s="132" t="str">
        <f>IF(T275="","",T275)</f>
        <v/>
      </c>
      <c r="P277" s="131"/>
      <c r="Q277" s="135" t="str">
        <f>IF(R275="","",R275)</f>
        <v/>
      </c>
      <c r="R277" s="133"/>
      <c r="S277" s="267"/>
      <c r="T277" s="134"/>
      <c r="U277" s="133"/>
      <c r="V277" s="131"/>
      <c r="W277" s="134"/>
      <c r="X277" s="133"/>
      <c r="Y277" s="131"/>
      <c r="Z277" s="134"/>
      <c r="AA277" s="130"/>
      <c r="AB277" s="131"/>
      <c r="AC277" s="135"/>
      <c r="AD277" s="136"/>
      <c r="AE277" s="137"/>
      <c r="AF277" s="153"/>
      <c r="AG277" s="136"/>
      <c r="AH277" s="137" t="s">
        <v>67</v>
      </c>
      <c r="AI277" s="153"/>
      <c r="AJ277" s="136"/>
      <c r="AK277" s="137" t="s">
        <v>67</v>
      </c>
      <c r="AL277" s="153"/>
      <c r="AM277" s="136"/>
      <c r="AN277" s="137" t="s">
        <v>68</v>
      </c>
      <c r="AO277" s="153"/>
      <c r="AP277" s="136"/>
      <c r="AQ277" s="137" t="s">
        <v>68</v>
      </c>
      <c r="AR277" s="153"/>
      <c r="AS277" s="136"/>
      <c r="AT277" s="137" t="s">
        <v>67</v>
      </c>
      <c r="AU277" s="153"/>
      <c r="AV277" s="829"/>
      <c r="AW277" s="831">
        <f>AY277*3+BA277</f>
        <v>0</v>
      </c>
      <c r="AX277" s="833">
        <f>BB277-BC277</f>
        <v>0</v>
      </c>
      <c r="AY277" s="833">
        <f>COUNTIF($D278:$AU278,"○")</f>
        <v>0</v>
      </c>
      <c r="AZ277" s="835">
        <f>COUNTIF($D278:$AU278,"●")</f>
        <v>0</v>
      </c>
      <c r="BA277" s="833">
        <f>COUNTIF($D278:AT278,"△")</f>
        <v>0</v>
      </c>
      <c r="BB277" s="833">
        <f>SUM(C277,F277,I277,L277,O277,R277,U277,X277,AA277,AD277,AG277,AJ277,AM277,AP277,AS277)</f>
        <v>0</v>
      </c>
      <c r="BC277" s="836">
        <f>SUM(E277,H277,K277,N277,Q277,T277,W277,Z277,AC277,AF277,AI277,AL277,AO277,AR277,AU277)</f>
        <v>0</v>
      </c>
      <c r="BE277" s="838">
        <f>0.5+AX277/1000</f>
        <v>0.5</v>
      </c>
      <c r="BF277" s="840">
        <f>BB277/100000</f>
        <v>0</v>
      </c>
      <c r="BG277" s="840"/>
      <c r="BI277" s="853">
        <f>SUM(AY277:BA278)</f>
        <v>0</v>
      </c>
    </row>
    <row r="278" spans="1:61" ht="15" customHeight="1">
      <c r="B278" s="857"/>
      <c r="C278" s="161"/>
      <c r="D278" s="161" t="str">
        <f>IF(C277="","",IF(C277=E277,"△",IF(C277&gt;E277,"○","●")))</f>
        <v/>
      </c>
      <c r="E278" s="162"/>
      <c r="F278" s="155"/>
      <c r="G278" s="155" t="str">
        <f>IF(F277="","",IF(F277=H277,"△",IF(F277&gt;H277,"○","●")))</f>
        <v/>
      </c>
      <c r="H278" s="156"/>
      <c r="I278" s="157"/>
      <c r="J278" s="157" t="str">
        <f>IF(I277="","",IF(I277=K277,"△",IF(I277&gt;K277,"○","●")))</f>
        <v/>
      </c>
      <c r="K278" s="148"/>
      <c r="L278" s="143"/>
      <c r="M278" s="143" t="str">
        <f>IF(L277="","",IF(L277=N277,"△",IF(L277&gt;N277,"○","●")))</f>
        <v/>
      </c>
      <c r="N278" s="144"/>
      <c r="O278" s="143"/>
      <c r="P278" s="143" t="str">
        <f>IF(O277="","",IF(O277=Q277,"△",IF(O277&gt;Q277,"○","●")))</f>
        <v/>
      </c>
      <c r="Q278" s="144"/>
      <c r="R278" s="141"/>
      <c r="S278" s="143"/>
      <c r="T278" s="144"/>
      <c r="U278" s="141"/>
      <c r="V278" s="142" t="str">
        <f>IF(U277="","",IF(U277=W277,"△",IF(U277&gt;W277,"○","●")))</f>
        <v/>
      </c>
      <c r="W278" s="144"/>
      <c r="X278" s="141"/>
      <c r="Y278" s="142" t="str">
        <f>IF(X277="","",IF(X277=Z277,"△",IF(X277&gt;Z277,"○","●")))</f>
        <v/>
      </c>
      <c r="Z278" s="144"/>
      <c r="AA278" s="141"/>
      <c r="AB278" s="142" t="str">
        <f>IF(AA277="","",IF(AA277=AC277,"△",IF(AA277&gt;AC277,"○","●")))</f>
        <v/>
      </c>
      <c r="AC278" s="144"/>
      <c r="AD278" s="201"/>
      <c r="AE278" s="202" t="str">
        <f>IF(AD277="","",IF(AD277=AF277,"△",IF(AD277&gt;AF277,"○","●")))</f>
        <v/>
      </c>
      <c r="AF278" s="148"/>
      <c r="AG278" s="146"/>
      <c r="AH278" s="147" t="str">
        <f>IF(AG277="","",IF(AG277=AI277,"△",IF(AG277&gt;AI277,"○","●")))</f>
        <v/>
      </c>
      <c r="AI278" s="148"/>
      <c r="AJ278" s="146"/>
      <c r="AK278" s="147" t="str">
        <f>IF(AJ277="","",IF(AJ277=AL277,"△",IF(AJ277&gt;AL277,"○","●")))</f>
        <v/>
      </c>
      <c r="AL278" s="148"/>
      <c r="AM278" s="146"/>
      <c r="AN278" s="147" t="str">
        <f>IF(AM277="","",IF(AM277=AO277,"△",IF(AM277&gt;AO277,"○","●")))</f>
        <v/>
      </c>
      <c r="AO278" s="148"/>
      <c r="AP278" s="146"/>
      <c r="AQ278" s="147" t="str">
        <f>IF(AP277="","",IF(AP277=AR277,"△",IF(AP277&gt;AR277,"○","●")))</f>
        <v/>
      </c>
      <c r="AR278" s="148"/>
      <c r="AS278" s="146"/>
      <c r="AT278" s="147" t="str">
        <f>IF(AS277="","",IF(AS277=AU277,"△",IF(AS277&gt;AU277,"○","●")))</f>
        <v/>
      </c>
      <c r="AU278" s="148"/>
      <c r="AV278" s="830"/>
      <c r="AW278" s="832"/>
      <c r="AX278" s="834"/>
      <c r="AY278" s="834"/>
      <c r="AZ278" s="834"/>
      <c r="BA278" s="834"/>
      <c r="BB278" s="834"/>
      <c r="BC278" s="837"/>
      <c r="BE278" s="839"/>
      <c r="BF278" s="841"/>
      <c r="BG278" s="841"/>
      <c r="BI278" s="854"/>
    </row>
    <row r="279" spans="1:61" ht="15" customHeight="1">
      <c r="A279" s="90" t="s">
        <v>71</v>
      </c>
      <c r="B279" s="847" t="s">
        <v>768</v>
      </c>
      <c r="C279" s="497" t="str">
        <f>IF(N261="","",N261)</f>
        <v/>
      </c>
      <c r="D279" s="164" t="s">
        <v>68</v>
      </c>
      <c r="E279" s="165" t="str">
        <f>IF(L261="","",L261)</f>
        <v/>
      </c>
      <c r="F279" s="149" t="str">
        <f>IF(N267="","",N267)</f>
        <v/>
      </c>
      <c r="G279" s="150" t="s">
        <v>67</v>
      </c>
      <c r="H279" s="151" t="str">
        <f>IF(L267="","",L267)</f>
        <v/>
      </c>
      <c r="I279" s="149" t="str">
        <f>IF(N273="","",N273)</f>
        <v/>
      </c>
      <c r="J279" s="150" t="s">
        <v>67</v>
      </c>
      <c r="K279" s="151" t="str">
        <f>IF(L273="","",L273)</f>
        <v/>
      </c>
      <c r="L279" s="496" t="str">
        <f>IF(W269="","",W269)</f>
        <v/>
      </c>
      <c r="M279" s="137"/>
      <c r="N279" s="171" t="str">
        <f>IF(U269="","",U269)</f>
        <v/>
      </c>
      <c r="O279" s="132" t="str">
        <f>IF(W273="","",W273)</f>
        <v/>
      </c>
      <c r="P279" s="131"/>
      <c r="Q279" s="135" t="str">
        <f>IF(U273="","",U273)</f>
        <v/>
      </c>
      <c r="R279" s="132" t="str">
        <f>IF(W275="","",W275)</f>
        <v/>
      </c>
      <c r="S279" s="131"/>
      <c r="T279" s="135" t="str">
        <f>IF(U275="","",U275)</f>
        <v/>
      </c>
      <c r="U279" s="133"/>
      <c r="V279" s="267"/>
      <c r="W279" s="134"/>
      <c r="X279" s="133"/>
      <c r="Y279" s="131"/>
      <c r="Z279" s="134"/>
      <c r="AA279" s="130"/>
      <c r="AB279" s="131"/>
      <c r="AC279" s="135"/>
      <c r="AD279" s="136"/>
      <c r="AE279" s="137"/>
      <c r="AF279" s="153"/>
      <c r="AG279" s="136"/>
      <c r="AH279" s="137" t="s">
        <v>67</v>
      </c>
      <c r="AI279" s="153"/>
      <c r="AJ279" s="136"/>
      <c r="AK279" s="137" t="s">
        <v>67</v>
      </c>
      <c r="AL279" s="153"/>
      <c r="AM279" s="136"/>
      <c r="AN279" s="137" t="s">
        <v>68</v>
      </c>
      <c r="AO279" s="153"/>
      <c r="AP279" s="136"/>
      <c r="AQ279" s="137" t="s">
        <v>68</v>
      </c>
      <c r="AR279" s="153"/>
      <c r="AS279" s="136"/>
      <c r="AT279" s="137" t="s">
        <v>67</v>
      </c>
      <c r="AU279" s="153"/>
      <c r="AV279" s="829">
        <f>RANK(BG279,BG$261:BG$284)</f>
        <v>1</v>
      </c>
      <c r="AW279" s="831">
        <f>AY279*3+BA279</f>
        <v>0</v>
      </c>
      <c r="AX279" s="833">
        <f>BB279-BC279</f>
        <v>0</v>
      </c>
      <c r="AY279" s="833">
        <f>COUNTIF($D280:$AU280,"○")</f>
        <v>0</v>
      </c>
      <c r="AZ279" s="835">
        <f>COUNTIF($D280:$AU280,"●")</f>
        <v>0</v>
      </c>
      <c r="BA279" s="833">
        <f>COUNTIF($D280:AT280,"△")</f>
        <v>0</v>
      </c>
      <c r="BB279" s="833">
        <f>SUM(C279,F279,I279,L279,O279,R279,U279,X279,AA279,AD279,AG279,AJ279,AM279,AP279,AS279)</f>
        <v>0</v>
      </c>
      <c r="BC279" s="836">
        <f>SUM(E279,H279,K279,N279,Q279,T279,W279,Z279,AC279,AF279,AI279,AL279,AO279,AR279,AU279)</f>
        <v>0</v>
      </c>
      <c r="BD279" s="138"/>
      <c r="BE279" s="838">
        <f>0.5+AX279/1000</f>
        <v>0.5</v>
      </c>
      <c r="BF279" s="840">
        <f>BB279/100000</f>
        <v>0</v>
      </c>
      <c r="BG279" s="840">
        <f>SUM(AW279,BE279,BF279,AW281,BE281,BF281,AW283,BE283,BF283)</f>
        <v>1.5</v>
      </c>
    </row>
    <row r="280" spans="1:61" ht="15" customHeight="1">
      <c r="B280" s="827"/>
      <c r="C280" s="498"/>
      <c r="D280" s="155" t="str">
        <f>IF(C279="","",IF(C279=E279,"△",IF(C279&gt;E279,"○","●")))</f>
        <v/>
      </c>
      <c r="E280" s="156"/>
      <c r="F280" s="155"/>
      <c r="G280" s="155" t="str">
        <f>IF(F279="","",IF(F279=H279,"△",IF(F279&gt;H279,"○","●")))</f>
        <v/>
      </c>
      <c r="H280" s="156"/>
      <c r="I280" s="155"/>
      <c r="J280" s="155" t="str">
        <f>IF(I279="","",IF(I279=K279,"△",IF(I279&gt;K279,"○","●")))</f>
        <v/>
      </c>
      <c r="K280" s="156"/>
      <c r="L280" s="157"/>
      <c r="M280" s="157" t="str">
        <f>IF(L279="","",IF(L279=N279,"△",IF(L279&gt;N279,"○","●")))</f>
        <v/>
      </c>
      <c r="N280" s="148"/>
      <c r="O280" s="143"/>
      <c r="P280" s="143" t="str">
        <f>IF(O279="","",IF(O279=Q279,"△",IF(O279&gt;Q279,"○","●")))</f>
        <v/>
      </c>
      <c r="Q280" s="144"/>
      <c r="R280" s="143"/>
      <c r="S280" s="143" t="str">
        <f>IF(R279="","",IF(R279=T279,"△",IF(R279&gt;T279,"○","●")))</f>
        <v/>
      </c>
      <c r="T280" s="144"/>
      <c r="U280" s="141"/>
      <c r="V280" s="143"/>
      <c r="W280" s="144"/>
      <c r="X280" s="141"/>
      <c r="Y280" s="142" t="str">
        <f>IF(X279="","",IF(X279=Z279,"△",IF(X279&gt;Z279,"○","●")))</f>
        <v/>
      </c>
      <c r="Z280" s="144"/>
      <c r="AA280" s="141"/>
      <c r="AB280" s="142" t="str">
        <f>IF(AA279="","",IF(AA279=AC279,"△",IF(AA279&gt;AC279,"○","●")))</f>
        <v/>
      </c>
      <c r="AC280" s="144"/>
      <c r="AD280" s="201"/>
      <c r="AE280" s="202" t="str">
        <f>IF(AD279="","",IF(AD279=AF279,"△",IF(AD279&gt;AF279,"○","●")))</f>
        <v/>
      </c>
      <c r="AF280" s="148"/>
      <c r="AG280" s="146"/>
      <c r="AH280" s="147" t="str">
        <f>IF(AG279="","",IF(AG279=AI279,"△",IF(AG279&gt;AI279,"○","●")))</f>
        <v/>
      </c>
      <c r="AI280" s="148"/>
      <c r="AJ280" s="146"/>
      <c r="AK280" s="147" t="str">
        <f>IF(AJ279="","",IF(AJ279=AL279,"△",IF(AJ279&gt;AL279,"○","●")))</f>
        <v/>
      </c>
      <c r="AL280" s="148"/>
      <c r="AM280" s="146"/>
      <c r="AN280" s="147" t="str">
        <f>IF(AM279="","",IF(AM279=AO279,"△",IF(AM279&gt;AO279,"○","●")))</f>
        <v/>
      </c>
      <c r="AO280" s="148"/>
      <c r="AP280" s="146"/>
      <c r="AQ280" s="147" t="str">
        <f>IF(AP279="","",IF(AP279=AR279,"△",IF(AP279&gt;AR279,"○","●")))</f>
        <v/>
      </c>
      <c r="AR280" s="148"/>
      <c r="AS280" s="146"/>
      <c r="AT280" s="147" t="str">
        <f>IF(AS279="","",IF(AS279=AU279,"△",IF(AS279&gt;AU279,"○","●")))</f>
        <v/>
      </c>
      <c r="AU280" s="148"/>
      <c r="AV280" s="830"/>
      <c r="AW280" s="832"/>
      <c r="AX280" s="834"/>
      <c r="AY280" s="834"/>
      <c r="AZ280" s="834"/>
      <c r="BA280" s="834"/>
      <c r="BB280" s="834"/>
      <c r="BC280" s="837"/>
      <c r="BE280" s="839"/>
      <c r="BF280" s="841"/>
      <c r="BG280" s="841"/>
    </row>
    <row r="281" spans="1:61" ht="15" customHeight="1">
      <c r="B281" s="827"/>
      <c r="C281" s="499" t="str">
        <f>IF(N263="","",N263)</f>
        <v/>
      </c>
      <c r="D281" s="159" t="s">
        <v>68</v>
      </c>
      <c r="E281" s="160" t="str">
        <f>IF(L263="","",L263)</f>
        <v/>
      </c>
      <c r="F281" s="149" t="str">
        <f>IF(N269="","",N269)</f>
        <v/>
      </c>
      <c r="G281" s="150" t="s">
        <v>67</v>
      </c>
      <c r="H281" s="151" t="str">
        <f>IF(L269="","",L269)</f>
        <v/>
      </c>
      <c r="I281" s="149" t="str">
        <f>IF(N275="","",N275)</f>
        <v/>
      </c>
      <c r="J281" s="150" t="s">
        <v>67</v>
      </c>
      <c r="K281" s="151" t="str">
        <f>IF(L275="","",L275)</f>
        <v/>
      </c>
      <c r="L281" s="496" t="str">
        <f>IF(Z269="","",Z269)</f>
        <v/>
      </c>
      <c r="M281" s="137"/>
      <c r="N281" s="171" t="str">
        <f>IF(X269="","",X269)</f>
        <v/>
      </c>
      <c r="O281" s="132" t="str">
        <f>IF(Z273="","",Z273)</f>
        <v/>
      </c>
      <c r="P281" s="131"/>
      <c r="Q281" s="135"/>
      <c r="R281" s="132" t="str">
        <f>IF(Z275="","",Z275)</f>
        <v/>
      </c>
      <c r="S281" s="131"/>
      <c r="T281" s="135" t="str">
        <f>IF(X275="","",X275)</f>
        <v/>
      </c>
      <c r="U281" s="132" t="str">
        <f>IF(Z279="","",Z279)</f>
        <v/>
      </c>
      <c r="V281" s="131"/>
      <c r="W281" s="135" t="str">
        <f>IF(X279="","",X279)</f>
        <v/>
      </c>
      <c r="X281" s="133"/>
      <c r="Y281" s="267"/>
      <c r="Z281" s="134"/>
      <c r="AA281" s="130"/>
      <c r="AB281" s="131"/>
      <c r="AC281" s="135"/>
      <c r="AD281" s="136"/>
      <c r="AE281" s="137"/>
      <c r="AF281" s="153"/>
      <c r="AG281" s="136"/>
      <c r="AH281" s="137" t="s">
        <v>67</v>
      </c>
      <c r="AI281" s="153"/>
      <c r="AJ281" s="136"/>
      <c r="AK281" s="137" t="s">
        <v>67</v>
      </c>
      <c r="AL281" s="153"/>
      <c r="AM281" s="136"/>
      <c r="AN281" s="137" t="s">
        <v>68</v>
      </c>
      <c r="AO281" s="153"/>
      <c r="AP281" s="136"/>
      <c r="AQ281" s="137" t="s">
        <v>68</v>
      </c>
      <c r="AR281" s="153"/>
      <c r="AS281" s="136"/>
      <c r="AT281" s="137" t="s">
        <v>67</v>
      </c>
      <c r="AU281" s="153"/>
      <c r="AV281" s="829"/>
      <c r="AW281" s="831">
        <f>AY281*3+BA281</f>
        <v>0</v>
      </c>
      <c r="AX281" s="833">
        <f>BB281-BC281</f>
        <v>0</v>
      </c>
      <c r="AY281" s="833">
        <f>COUNTIF($D282:$AU282,"○")</f>
        <v>0</v>
      </c>
      <c r="AZ281" s="835">
        <f>COUNTIF($D282:$AU282,"●")</f>
        <v>0</v>
      </c>
      <c r="BA281" s="833">
        <f>COUNTIF($D282:AT282,"△")</f>
        <v>0</v>
      </c>
      <c r="BB281" s="833">
        <f>SUM(C281,F281,I281,L281,O281,R281,U281,X281,AA281,AD281,AG281,AJ281,AM281,AP281,AS281)</f>
        <v>0</v>
      </c>
      <c r="BC281" s="836">
        <f>SUM(E281,H281,K281,N281,Q281,T281,W281,Z281,AC281,AF281,AI281,AL281,AO281,AR281,AU281)</f>
        <v>0</v>
      </c>
      <c r="BD281" s="138"/>
      <c r="BE281" s="838">
        <f>0.5+AX281/1000</f>
        <v>0.5</v>
      </c>
      <c r="BF281" s="840">
        <f>BB281/100000</f>
        <v>0</v>
      </c>
      <c r="BG281" s="840"/>
    </row>
    <row r="282" spans="1:61" ht="15" customHeight="1">
      <c r="B282" s="827"/>
      <c r="C282" s="500"/>
      <c r="D282" s="161" t="str">
        <f>IF(C281="","",IF(C281=E281,"△",IF(C281&gt;E281,"○","●")))</f>
        <v/>
      </c>
      <c r="E282" s="162"/>
      <c r="F282" s="155"/>
      <c r="G282" s="155" t="str">
        <f>IF(F281="","",IF(F281=H281,"△",IF(F281&gt;H281,"○","●")))</f>
        <v/>
      </c>
      <c r="H282" s="156"/>
      <c r="I282" s="155"/>
      <c r="J282" s="155" t="str">
        <f>IF(I281="","",IF(I281=K281,"△",IF(I281&gt;K281,"○","●")))</f>
        <v/>
      </c>
      <c r="K282" s="156"/>
      <c r="L282" s="157"/>
      <c r="M282" s="157" t="str">
        <f>IF(L281="","",IF(L281=N281,"△",IF(L281&gt;N281,"○","●")))</f>
        <v/>
      </c>
      <c r="N282" s="148"/>
      <c r="O282" s="143"/>
      <c r="P282" s="143" t="str">
        <f>IF(O281="","",IF(O281=Q281,"△",IF(O281&gt;Q281,"○","●")))</f>
        <v/>
      </c>
      <c r="Q282" s="144"/>
      <c r="R282" s="143"/>
      <c r="S282" s="143" t="str">
        <f>IF(R281="","",IF(R281=T281,"△",IF(R281&gt;T281,"○","●")))</f>
        <v/>
      </c>
      <c r="T282" s="144"/>
      <c r="U282" s="143"/>
      <c r="V282" s="143" t="str">
        <f>IF(U281="","",IF(U281=W281,"△",IF(U281&gt;W281,"○","●")))</f>
        <v/>
      </c>
      <c r="W282" s="144"/>
      <c r="X282" s="141"/>
      <c r="Y282" s="143"/>
      <c r="Z282" s="144"/>
      <c r="AA282" s="141"/>
      <c r="AB282" s="142" t="str">
        <f>IF(AA281="","",IF(AA281=AC281,"△",IF(AA281&gt;AC281,"○","●")))</f>
        <v/>
      </c>
      <c r="AC282" s="144"/>
      <c r="AD282" s="201"/>
      <c r="AE282" s="202" t="str">
        <f>IF(AD281="","",IF(AD281=AF281,"△",IF(AD281&gt;AF281,"○","●")))</f>
        <v/>
      </c>
      <c r="AF282" s="148"/>
      <c r="AG282" s="146"/>
      <c r="AH282" s="147" t="str">
        <f>IF(AG281="","",IF(AG281=AI281,"△",IF(AG281&gt;AI281,"○","●")))</f>
        <v/>
      </c>
      <c r="AI282" s="148"/>
      <c r="AJ282" s="146"/>
      <c r="AK282" s="147" t="str">
        <f>IF(AJ281="","",IF(AJ281=AL281,"△",IF(AJ281&gt;AL281,"○","●")))</f>
        <v/>
      </c>
      <c r="AL282" s="148"/>
      <c r="AM282" s="146"/>
      <c r="AN282" s="147" t="str">
        <f>IF(AM281="","",IF(AM281=AO281,"△",IF(AM281&gt;AO281,"○","●")))</f>
        <v/>
      </c>
      <c r="AO282" s="148"/>
      <c r="AP282" s="146"/>
      <c r="AQ282" s="147" t="str">
        <f>IF(AP281="","",IF(AP281=AR281,"△",IF(AP281&gt;AR281,"○","●")))</f>
        <v/>
      </c>
      <c r="AR282" s="148"/>
      <c r="AS282" s="146"/>
      <c r="AT282" s="147" t="str">
        <f>IF(AS281="","",IF(AS281=AU281,"△",IF(AS281&gt;AU281,"○","●")))</f>
        <v/>
      </c>
      <c r="AU282" s="148"/>
      <c r="AV282" s="830"/>
      <c r="AW282" s="832"/>
      <c r="AX282" s="834"/>
      <c r="AY282" s="834"/>
      <c r="AZ282" s="834"/>
      <c r="BA282" s="834"/>
      <c r="BB282" s="834"/>
      <c r="BC282" s="837"/>
      <c r="BE282" s="839"/>
      <c r="BF282" s="841"/>
      <c r="BG282" s="841"/>
    </row>
    <row r="283" spans="1:61" ht="15" customHeight="1">
      <c r="B283" s="827"/>
      <c r="C283" s="499" t="str">
        <f>IF(N265="","",N265)</f>
        <v/>
      </c>
      <c r="D283" s="159" t="s">
        <v>68</v>
      </c>
      <c r="E283" s="160" t="str">
        <f>IF(L265="","",L265)</f>
        <v/>
      </c>
      <c r="F283" s="149" t="str">
        <f>IF(N271="","",N271)</f>
        <v/>
      </c>
      <c r="G283" s="150" t="s">
        <v>67</v>
      </c>
      <c r="H283" s="151" t="str">
        <f>IF(L271="","",L271)</f>
        <v/>
      </c>
      <c r="I283" s="149" t="str">
        <f>IF(N277="","",N277)</f>
        <v/>
      </c>
      <c r="J283" s="150" t="s">
        <v>67</v>
      </c>
      <c r="K283" s="151" t="str">
        <f>IF(L277="","",L277)</f>
        <v/>
      </c>
      <c r="L283" s="496" t="str">
        <f>IF(Z271="","",Z271)</f>
        <v/>
      </c>
      <c r="M283" s="137"/>
      <c r="N283" s="171" t="str">
        <f>IF(X271="","",X271)</f>
        <v/>
      </c>
      <c r="O283" s="132" t="str">
        <f>IF(Z275="","",Z275)</f>
        <v/>
      </c>
      <c r="P283" s="131"/>
      <c r="Q283" s="135"/>
      <c r="R283" s="132" t="str">
        <f>IF(Z277="","",Z277)</f>
        <v/>
      </c>
      <c r="S283" s="131"/>
      <c r="T283" s="135" t="str">
        <f>IF(X277="","",X277)</f>
        <v/>
      </c>
      <c r="U283" s="132" t="str">
        <f>IF(Z281="","",Z281)</f>
        <v/>
      </c>
      <c r="V283" s="131"/>
      <c r="W283" s="135" t="str">
        <f>IF(X281="","",X281)</f>
        <v/>
      </c>
      <c r="X283" s="133"/>
      <c r="Y283" s="267"/>
      <c r="Z283" s="134"/>
      <c r="AA283" s="130"/>
      <c r="AB283" s="131"/>
      <c r="AC283" s="135"/>
      <c r="AD283" s="136"/>
      <c r="AE283" s="137"/>
      <c r="AF283" s="153"/>
      <c r="AG283" s="136"/>
      <c r="AH283" s="137" t="s">
        <v>67</v>
      </c>
      <c r="AI283" s="153"/>
      <c r="AJ283" s="136"/>
      <c r="AK283" s="137" t="s">
        <v>67</v>
      </c>
      <c r="AL283" s="153"/>
      <c r="AM283" s="136"/>
      <c r="AN283" s="137" t="s">
        <v>68</v>
      </c>
      <c r="AO283" s="153"/>
      <c r="AP283" s="136"/>
      <c r="AQ283" s="137" t="s">
        <v>68</v>
      </c>
      <c r="AR283" s="153"/>
      <c r="AS283" s="136"/>
      <c r="AT283" s="137" t="s">
        <v>67</v>
      </c>
      <c r="AU283" s="153"/>
      <c r="AV283" s="829"/>
      <c r="AW283" s="831">
        <f>AY283*3+BA283</f>
        <v>0</v>
      </c>
      <c r="AX283" s="833">
        <f>BB283-BC283</f>
        <v>0</v>
      </c>
      <c r="AY283" s="833">
        <f>COUNTIF($D284:$AU284,"○")</f>
        <v>0</v>
      </c>
      <c r="AZ283" s="835">
        <f>COUNTIF($D284:$AU284,"●")</f>
        <v>0</v>
      </c>
      <c r="BA283" s="833">
        <f>COUNTIF($D284:AT284,"△")</f>
        <v>0</v>
      </c>
      <c r="BB283" s="833">
        <f>SUM(C283,F283,I283,L283,O283,R283,U283,X283,AA283,AD283,AG283,AJ283,AM283,AP283,AS283)</f>
        <v>0</v>
      </c>
      <c r="BC283" s="836">
        <f>SUM(E283,H283,K283,N283,Q283,T283,W283,Z283,AC283,AF283,AI283,AL283,AO283,AR283,AU283)</f>
        <v>0</v>
      </c>
      <c r="BD283" s="138"/>
      <c r="BE283" s="838">
        <f>0.5+AX283/1000</f>
        <v>0.5</v>
      </c>
      <c r="BF283" s="840">
        <f>BB283/100000</f>
        <v>0</v>
      </c>
      <c r="BG283" s="840"/>
    </row>
    <row r="284" spans="1:61" ht="15" customHeight="1">
      <c r="B284" s="828"/>
      <c r="C284" s="500"/>
      <c r="D284" s="161" t="str">
        <f>IF(C283="","",IF(C283=E283,"△",IF(C283&gt;E283,"○","●")))</f>
        <v/>
      </c>
      <c r="E284" s="162"/>
      <c r="F284" s="155"/>
      <c r="G284" s="155" t="str">
        <f>IF(F283="","",IF(F283=H283,"△",IF(F283&gt;H283,"○","●")))</f>
        <v/>
      </c>
      <c r="H284" s="156"/>
      <c r="I284" s="155"/>
      <c r="J284" s="155" t="str">
        <f>IF(I283="","",IF(I283=K283,"△",IF(I283&gt;K283,"○","●")))</f>
        <v/>
      </c>
      <c r="K284" s="156"/>
      <c r="L284" s="157"/>
      <c r="M284" s="157" t="str">
        <f>IF(L283="","",IF(L283=N283,"△",IF(L283&gt;N283,"○","●")))</f>
        <v/>
      </c>
      <c r="N284" s="148"/>
      <c r="O284" s="143"/>
      <c r="P284" s="143" t="str">
        <f>IF(O283="","",IF(O283=Q283,"△",IF(O283&gt;Q283,"○","●")))</f>
        <v/>
      </c>
      <c r="Q284" s="144"/>
      <c r="R284" s="143"/>
      <c r="S284" s="143" t="str">
        <f>IF(R283="","",IF(R283=T283,"△",IF(R283&gt;T283,"○","●")))</f>
        <v/>
      </c>
      <c r="T284" s="144"/>
      <c r="U284" s="143"/>
      <c r="V284" s="143" t="str">
        <f>IF(U283="","",IF(U283=W283,"△",IF(U283&gt;W283,"○","●")))</f>
        <v/>
      </c>
      <c r="W284" s="144"/>
      <c r="X284" s="141"/>
      <c r="Y284" s="143"/>
      <c r="Z284" s="144"/>
      <c r="AA284" s="141"/>
      <c r="AB284" s="142" t="str">
        <f>IF(AA283="","",IF(AA283=AC283,"△",IF(AA283&gt;AC283,"○","●")))</f>
        <v/>
      </c>
      <c r="AC284" s="144"/>
      <c r="AD284" s="201"/>
      <c r="AE284" s="202" t="str">
        <f>IF(AD283="","",IF(AD283=AF283,"△",IF(AD283&gt;AF283,"○","●")))</f>
        <v/>
      </c>
      <c r="AF284" s="148"/>
      <c r="AG284" s="146"/>
      <c r="AH284" s="147" t="str">
        <f>IF(AG283="","",IF(AG283=AI283,"△",IF(AG283&gt;AI283,"○","●")))</f>
        <v/>
      </c>
      <c r="AI284" s="148"/>
      <c r="AJ284" s="146"/>
      <c r="AK284" s="147" t="str">
        <f>IF(AJ283="","",IF(AJ283=AL283,"△",IF(AJ283&gt;AL283,"○","●")))</f>
        <v/>
      </c>
      <c r="AL284" s="148"/>
      <c r="AM284" s="146"/>
      <c r="AN284" s="147" t="str">
        <f>IF(AM283="","",IF(AM283=AO283,"△",IF(AM283&gt;AO283,"○","●")))</f>
        <v/>
      </c>
      <c r="AO284" s="148"/>
      <c r="AP284" s="146"/>
      <c r="AQ284" s="147" t="str">
        <f>IF(AP283="","",IF(AP283=AR283,"△",IF(AP283&gt;AR283,"○","●")))</f>
        <v/>
      </c>
      <c r="AR284" s="148"/>
      <c r="AS284" s="146"/>
      <c r="AT284" s="147" t="str">
        <f>IF(AS283="","",IF(AS283=AU283,"△",IF(AS283&gt;AU283,"○","●")))</f>
        <v/>
      </c>
      <c r="AU284" s="148"/>
      <c r="AV284" s="830"/>
      <c r="AW284" s="832"/>
      <c r="AX284" s="834"/>
      <c r="AY284" s="834"/>
      <c r="AZ284" s="834"/>
      <c r="BA284" s="834"/>
      <c r="BB284" s="834"/>
      <c r="BC284" s="837"/>
      <c r="BE284" s="839"/>
      <c r="BF284" s="841"/>
      <c r="BG284" s="841"/>
    </row>
    <row r="285" spans="1:61" ht="15" customHeight="1">
      <c r="B285" s="842"/>
      <c r="C285" s="152" t="str">
        <f>IF(AC261="","",AC261)</f>
        <v/>
      </c>
      <c r="D285" s="191"/>
      <c r="E285" s="153"/>
      <c r="F285" s="152"/>
      <c r="G285" s="191"/>
      <c r="H285" s="153"/>
      <c r="I285" s="152"/>
      <c r="J285" s="191"/>
      <c r="K285" s="153"/>
      <c r="L285" s="152"/>
      <c r="M285" s="191"/>
      <c r="N285" s="153"/>
      <c r="O285" s="152"/>
      <c r="P285" s="191"/>
      <c r="Q285" s="153"/>
      <c r="R285" s="152"/>
      <c r="S285" s="191"/>
      <c r="T285" s="153"/>
      <c r="U285" s="152"/>
      <c r="V285" s="191"/>
      <c r="W285" s="153"/>
      <c r="X285" s="152"/>
      <c r="Y285" s="191"/>
      <c r="Z285" s="153" t="str">
        <f>IF(AA281="","",AA281)</f>
        <v/>
      </c>
      <c r="AA285" s="136"/>
      <c r="AB285" s="152"/>
      <c r="AC285" s="153"/>
      <c r="AD285" s="136"/>
      <c r="AE285" s="191"/>
      <c r="AF285" s="153"/>
      <c r="AG285" s="136"/>
      <c r="AH285" s="191" t="s">
        <v>67</v>
      </c>
      <c r="AI285" s="153"/>
      <c r="AJ285" s="136"/>
      <c r="AK285" s="191" t="s">
        <v>67</v>
      </c>
      <c r="AL285" s="153"/>
      <c r="AM285" s="136"/>
      <c r="AN285" s="191" t="s">
        <v>68</v>
      </c>
      <c r="AO285" s="153"/>
      <c r="AP285" s="136"/>
      <c r="AQ285" s="191" t="s">
        <v>68</v>
      </c>
      <c r="AR285" s="153"/>
      <c r="AS285" s="136"/>
      <c r="AT285" s="191" t="s">
        <v>67</v>
      </c>
      <c r="AU285" s="153"/>
      <c r="AV285" s="829"/>
      <c r="AW285" s="831">
        <f>AY285*3+BA285</f>
        <v>0</v>
      </c>
      <c r="AX285" s="833">
        <f>BB285-BC285</f>
        <v>0</v>
      </c>
      <c r="AY285" s="833">
        <f>COUNTIF($D286:$AU286,"○")</f>
        <v>0</v>
      </c>
      <c r="AZ285" s="833">
        <f>COUNTIF($D286:$AU286,"●")</f>
        <v>0</v>
      </c>
      <c r="BA285" s="833">
        <f>COUNTIF($D286:AT286,"△")</f>
        <v>0</v>
      </c>
      <c r="BB285" s="833">
        <f>SUM(C285,F285,I285,L285,O285,R285,U285,X285,AA285,AD285,AG285,AJ285,AM285,AP285,AS285)</f>
        <v>0</v>
      </c>
      <c r="BC285" s="836">
        <f>SUM(E285,H285,K285,N285,Q285,T285,W285,Z285,AC285,AF285,AI285,AL285,AO285,AR285,AU285)</f>
        <v>0</v>
      </c>
      <c r="BE285" s="838">
        <f>0.5+AX285/1000</f>
        <v>0.5</v>
      </c>
      <c r="BF285" s="840">
        <f>BB285/100000</f>
        <v>0</v>
      </c>
      <c r="BG285" s="840">
        <f>SUM(AW285,BE285,BF285)</f>
        <v>0.5</v>
      </c>
    </row>
    <row r="286" spans="1:61" ht="15" customHeight="1" thickBot="1">
      <c r="B286" s="843"/>
      <c r="C286" s="203"/>
      <c r="D286" s="203" t="str">
        <f>IF(C285="","",IF(C285=E285,"△",IF(C285&gt;E285,"○","●")))</f>
        <v/>
      </c>
      <c r="E286" s="179"/>
      <c r="F286" s="203"/>
      <c r="G286" s="203" t="str">
        <f>IF(F285="","",IF(F285=H285,"△",IF(F285&gt;H285,"○","●")))</f>
        <v/>
      </c>
      <c r="H286" s="179"/>
      <c r="I286" s="203"/>
      <c r="J286" s="203" t="str">
        <f>IF(I285="","",IF(I285=K285,"△",IF(I285&gt;K285,"○","●")))</f>
        <v/>
      </c>
      <c r="K286" s="179"/>
      <c r="L286" s="203"/>
      <c r="M286" s="203" t="str">
        <f>IF(L285="","",IF(L285=N285,"△",IF(L285&gt;N285,"○","●")))</f>
        <v/>
      </c>
      <c r="N286" s="179"/>
      <c r="O286" s="203"/>
      <c r="P286" s="203" t="str">
        <f>IF(O285="","",IF(O285=Q285,"△",IF(O285&gt;Q285,"○","●")))</f>
        <v/>
      </c>
      <c r="Q286" s="179"/>
      <c r="R286" s="203"/>
      <c r="S286" s="203" t="str">
        <f>IF(R285="","",IF(R285=T285,"△",IF(R285&gt;T285,"○","●")))</f>
        <v/>
      </c>
      <c r="T286" s="179"/>
      <c r="U286" s="203"/>
      <c r="V286" s="203" t="str">
        <f>IF(U285="","",IF(U285=W285,"△",IF(U285&gt;W285,"○","●")))</f>
        <v/>
      </c>
      <c r="W286" s="179"/>
      <c r="X286" s="203"/>
      <c r="Y286" s="203" t="str">
        <f>IF(X285="","",IF(X285=Z285,"△",IF(X285&gt;Z285,"○","●")))</f>
        <v/>
      </c>
      <c r="Z286" s="179"/>
      <c r="AA286" s="177"/>
      <c r="AB286" s="203"/>
      <c r="AC286" s="179"/>
      <c r="AD286" s="177"/>
      <c r="AE286" s="249" t="str">
        <f>IF(AD285="","",IF(AD285=AF285,"△",IF(AD285&gt;AF285,"○","●")))</f>
        <v/>
      </c>
      <c r="AF286" s="179"/>
      <c r="AG286" s="177"/>
      <c r="AH286" s="178" t="str">
        <f>IF(AG285="","",IF(AG285=AI285,"△",IF(AG285&gt;AI285,"○","●")))</f>
        <v/>
      </c>
      <c r="AI286" s="179"/>
      <c r="AJ286" s="177"/>
      <c r="AK286" s="178" t="str">
        <f>IF(AJ285="","",IF(AJ285=AL285,"△",IF(AJ285&gt;AL285,"○","●")))</f>
        <v/>
      </c>
      <c r="AL286" s="179"/>
      <c r="AM286" s="177"/>
      <c r="AN286" s="178" t="str">
        <f>IF(AM285="","",IF(AM285=AO285,"△",IF(AM285&gt;AO285,"○","●")))</f>
        <v/>
      </c>
      <c r="AO286" s="179"/>
      <c r="AP286" s="177"/>
      <c r="AQ286" s="178" t="str">
        <f>IF(AP285="","",IF(AP285=AR285,"△",IF(AP285&gt;AR285,"○","●")))</f>
        <v/>
      </c>
      <c r="AR286" s="179"/>
      <c r="AS286" s="177"/>
      <c r="AT286" s="178" t="str">
        <f>IF(AS285="","",IF(AS285=AU285,"△",IF(AS285&gt;AU285,"○","●")))</f>
        <v/>
      </c>
      <c r="AU286" s="179"/>
      <c r="AV286" s="830"/>
      <c r="AW286" s="844"/>
      <c r="AX286" s="845"/>
      <c r="AY286" s="845"/>
      <c r="AZ286" s="845"/>
      <c r="BA286" s="845"/>
      <c r="BB286" s="845"/>
      <c r="BC286" s="846"/>
      <c r="BE286" s="839"/>
      <c r="BF286" s="841"/>
      <c r="BG286" s="841"/>
    </row>
    <row r="287" spans="1:61" ht="15" customHeight="1" thickTop="1">
      <c r="AL287" s="205"/>
      <c r="AM287" s="205"/>
      <c r="AN287" s="205"/>
      <c r="AO287" s="205"/>
      <c r="AP287" s="205"/>
      <c r="AQ287" s="205"/>
      <c r="AR287" s="205"/>
      <c r="AS287" s="205"/>
      <c r="AT287" s="205"/>
      <c r="AU287" s="205"/>
      <c r="AV287" s="206"/>
      <c r="AW287" s="206"/>
      <c r="AX287" s="184">
        <f>SUM(AX261:AX278)</f>
        <v>0</v>
      </c>
      <c r="AY287" s="184">
        <f>SUM(AY261:AY278)</f>
        <v>0</v>
      </c>
      <c r="AZ287" s="184">
        <f>SUM(AZ261:AZ278)</f>
        <v>0</v>
      </c>
      <c r="BA287" s="184">
        <f>SUM(BA261:BA278)</f>
        <v>0</v>
      </c>
      <c r="BB287" s="184">
        <f>SUM(AY287:BA287)/2</f>
        <v>0</v>
      </c>
    </row>
    <row r="288" spans="1:61"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sheetData>
  <mergeCells count="1814">
    <mergeCell ref="B207:B208"/>
    <mergeCell ref="BE207:BE208"/>
    <mergeCell ref="BF207:BF208"/>
    <mergeCell ref="BG207:BG208"/>
    <mergeCell ref="BI207:BI208"/>
    <mergeCell ref="B277:B278"/>
    <mergeCell ref="AV277:AV278"/>
    <mergeCell ref="AW277:AW278"/>
    <mergeCell ref="AX277:AX278"/>
    <mergeCell ref="AY277:AY278"/>
    <mergeCell ref="AZ277:AZ278"/>
    <mergeCell ref="BA277:BA278"/>
    <mergeCell ref="BB277:BB278"/>
    <mergeCell ref="BC277:BC278"/>
    <mergeCell ref="BE277:BE278"/>
    <mergeCell ref="BF277:BF278"/>
    <mergeCell ref="BG277:BG278"/>
    <mergeCell ref="BI277:BI278"/>
    <mergeCell ref="B273:B274"/>
    <mergeCell ref="AV273:AV274"/>
    <mergeCell ref="AW273:AW274"/>
    <mergeCell ref="AX273:AX274"/>
    <mergeCell ref="AY273:AY274"/>
    <mergeCell ref="AZ273:AZ274"/>
    <mergeCell ref="BA273:BA274"/>
    <mergeCell ref="BB273:BB274"/>
    <mergeCell ref="BC273:BC274"/>
    <mergeCell ref="BE273:BE274"/>
    <mergeCell ref="BF273:BF274"/>
    <mergeCell ref="BG273:BG274"/>
    <mergeCell ref="BI273:BI274"/>
    <mergeCell ref="B275:B276"/>
    <mergeCell ref="AV275:AV276"/>
    <mergeCell ref="AW275:AW276"/>
    <mergeCell ref="AX275:AX276"/>
    <mergeCell ref="AY275:AY276"/>
    <mergeCell ref="AZ275:AZ276"/>
    <mergeCell ref="BA275:BA276"/>
    <mergeCell ref="BB275:BB276"/>
    <mergeCell ref="BC275:BC276"/>
    <mergeCell ref="BE275:BE276"/>
    <mergeCell ref="BF275:BF276"/>
    <mergeCell ref="BG275:BG276"/>
    <mergeCell ref="BI275:BI276"/>
    <mergeCell ref="B269:B270"/>
    <mergeCell ref="AV269:AV270"/>
    <mergeCell ref="AW269:AW270"/>
    <mergeCell ref="AX269:AX270"/>
    <mergeCell ref="AY269:AY270"/>
    <mergeCell ref="AZ269:AZ270"/>
    <mergeCell ref="BA269:BA270"/>
    <mergeCell ref="BB269:BB270"/>
    <mergeCell ref="BC269:BC270"/>
    <mergeCell ref="BE269:BE270"/>
    <mergeCell ref="BF269:BF270"/>
    <mergeCell ref="BG269:BG270"/>
    <mergeCell ref="BI269:BI270"/>
    <mergeCell ref="B271:B272"/>
    <mergeCell ref="AV271:AV272"/>
    <mergeCell ref="AW271:AW272"/>
    <mergeCell ref="AX271:AX272"/>
    <mergeCell ref="AY271:AY272"/>
    <mergeCell ref="AZ271:AZ272"/>
    <mergeCell ref="BA271:BA272"/>
    <mergeCell ref="BB271:BB272"/>
    <mergeCell ref="BC271:BC272"/>
    <mergeCell ref="BE271:BE272"/>
    <mergeCell ref="BF271:BF272"/>
    <mergeCell ref="BG271:BG272"/>
    <mergeCell ref="BI271:BI272"/>
    <mergeCell ref="B265:B266"/>
    <mergeCell ref="AV265:AV266"/>
    <mergeCell ref="AW265:AW266"/>
    <mergeCell ref="AX265:AX266"/>
    <mergeCell ref="AY265:AY266"/>
    <mergeCell ref="AZ265:AZ266"/>
    <mergeCell ref="BA265:BA266"/>
    <mergeCell ref="BB265:BB266"/>
    <mergeCell ref="BC265:BC266"/>
    <mergeCell ref="BE265:BE266"/>
    <mergeCell ref="BF265:BF266"/>
    <mergeCell ref="BG265:BG266"/>
    <mergeCell ref="BI265:BI266"/>
    <mergeCell ref="B267:B268"/>
    <mergeCell ref="AV267:AV268"/>
    <mergeCell ref="AW267:AW268"/>
    <mergeCell ref="AX267:AX268"/>
    <mergeCell ref="AY267:AY268"/>
    <mergeCell ref="AZ267:AZ268"/>
    <mergeCell ref="BA267:BA268"/>
    <mergeCell ref="BB267:BB268"/>
    <mergeCell ref="BC267:BC268"/>
    <mergeCell ref="BE267:BE268"/>
    <mergeCell ref="BF267:BF268"/>
    <mergeCell ref="BG267:BG268"/>
    <mergeCell ref="BI267:BI268"/>
    <mergeCell ref="B261:B262"/>
    <mergeCell ref="AV261:AV262"/>
    <mergeCell ref="AW261:AW262"/>
    <mergeCell ref="AX261:AX262"/>
    <mergeCell ref="AY261:AY262"/>
    <mergeCell ref="AZ261:AZ262"/>
    <mergeCell ref="BA261:BA262"/>
    <mergeCell ref="BB261:BB262"/>
    <mergeCell ref="BC261:BC262"/>
    <mergeCell ref="BE261:BE262"/>
    <mergeCell ref="BF261:BF262"/>
    <mergeCell ref="BG261:BG262"/>
    <mergeCell ref="BI261:BI262"/>
    <mergeCell ref="B263:B264"/>
    <mergeCell ref="AV263:AV264"/>
    <mergeCell ref="AW263:AW264"/>
    <mergeCell ref="AX263:AX264"/>
    <mergeCell ref="AY263:AY264"/>
    <mergeCell ref="AZ263:AZ264"/>
    <mergeCell ref="BA263:BA264"/>
    <mergeCell ref="BB263:BB264"/>
    <mergeCell ref="BC263:BC264"/>
    <mergeCell ref="BE263:BE264"/>
    <mergeCell ref="BF263:BF264"/>
    <mergeCell ref="BG263:BG264"/>
    <mergeCell ref="BI263:BI264"/>
    <mergeCell ref="B172:B173"/>
    <mergeCell ref="AV172:AV173"/>
    <mergeCell ref="AW172:AW173"/>
    <mergeCell ref="AX172:AX173"/>
    <mergeCell ref="AY172:AY173"/>
    <mergeCell ref="AZ172:AZ173"/>
    <mergeCell ref="BA172:BA173"/>
    <mergeCell ref="BB172:BB173"/>
    <mergeCell ref="BC172:BC173"/>
    <mergeCell ref="BE172:BE173"/>
    <mergeCell ref="BF172:BF173"/>
    <mergeCell ref="BG172:BG173"/>
    <mergeCell ref="BI172:BI173"/>
    <mergeCell ref="V259:W259"/>
    <mergeCell ref="C260:E260"/>
    <mergeCell ref="F260:H260"/>
    <mergeCell ref="I260:K260"/>
    <mergeCell ref="L260:N260"/>
    <mergeCell ref="O260:Q260"/>
    <mergeCell ref="R260:T260"/>
    <mergeCell ref="U260:W260"/>
    <mergeCell ref="X260:Z260"/>
    <mergeCell ref="AA260:AC260"/>
    <mergeCell ref="AD260:AF260"/>
    <mergeCell ref="AG260:AI260"/>
    <mergeCell ref="AJ260:AL260"/>
    <mergeCell ref="AM260:AO260"/>
    <mergeCell ref="AP260:AR260"/>
    <mergeCell ref="AS260:AU260"/>
    <mergeCell ref="B223:B224"/>
    <mergeCell ref="AV223:AV224"/>
    <mergeCell ref="AW223:AW224"/>
    <mergeCell ref="B83:B84"/>
    <mergeCell ref="AV83:AV84"/>
    <mergeCell ref="AW83:AW84"/>
    <mergeCell ref="AX83:AX84"/>
    <mergeCell ref="AY83:AY84"/>
    <mergeCell ref="AZ83:AZ84"/>
    <mergeCell ref="BA83:BA84"/>
    <mergeCell ref="BB83:BB84"/>
    <mergeCell ref="BC83:BC84"/>
    <mergeCell ref="BE83:BE84"/>
    <mergeCell ref="BF83:BF84"/>
    <mergeCell ref="BG83:BG84"/>
    <mergeCell ref="BI83:BI84"/>
    <mergeCell ref="B85:B86"/>
    <mergeCell ref="AV85:AV86"/>
    <mergeCell ref="AW85:AW86"/>
    <mergeCell ref="AX85:AX86"/>
    <mergeCell ref="AY85:AY86"/>
    <mergeCell ref="AZ85:AZ86"/>
    <mergeCell ref="BA85:BA86"/>
    <mergeCell ref="BB85:BB86"/>
    <mergeCell ref="BC85:BC86"/>
    <mergeCell ref="BE85:BE86"/>
    <mergeCell ref="BF85:BF86"/>
    <mergeCell ref="BG85:BG86"/>
    <mergeCell ref="BI85:BI86"/>
    <mergeCell ref="AY168:AY169"/>
    <mergeCell ref="AZ168:AZ169"/>
    <mergeCell ref="BA168:BA169"/>
    <mergeCell ref="BB168:BB169"/>
    <mergeCell ref="BC168:BC169"/>
    <mergeCell ref="BE168:BE169"/>
    <mergeCell ref="BF168:BF169"/>
    <mergeCell ref="BG168:BG169"/>
    <mergeCell ref="BI168:BI169"/>
    <mergeCell ref="B221:B222"/>
    <mergeCell ref="AV221:AV222"/>
    <mergeCell ref="AW221:AW222"/>
    <mergeCell ref="AX221:AX222"/>
    <mergeCell ref="AY221:AY222"/>
    <mergeCell ref="AZ221:AZ222"/>
    <mergeCell ref="BA221:BA222"/>
    <mergeCell ref="BB221:BB222"/>
    <mergeCell ref="BC221:BC222"/>
    <mergeCell ref="BE221:BE222"/>
    <mergeCell ref="BF221:BF222"/>
    <mergeCell ref="BG221:BG222"/>
    <mergeCell ref="BI221:BI222"/>
    <mergeCell ref="BA219:BA220"/>
    <mergeCell ref="BB219:BB220"/>
    <mergeCell ref="BC219:BC220"/>
    <mergeCell ref="BE219:BE220"/>
    <mergeCell ref="BF219:BF220"/>
    <mergeCell ref="BG219:BG220"/>
    <mergeCell ref="BI219:BI220"/>
    <mergeCell ref="B213:B214"/>
    <mergeCell ref="AV213:AV214"/>
    <mergeCell ref="AW213:AW214"/>
    <mergeCell ref="AX223:AX224"/>
    <mergeCell ref="AY223:AY224"/>
    <mergeCell ref="AZ223:AZ224"/>
    <mergeCell ref="BA223:BA224"/>
    <mergeCell ref="BB223:BB224"/>
    <mergeCell ref="BC223:BC224"/>
    <mergeCell ref="BE223:BE224"/>
    <mergeCell ref="BF223:BF224"/>
    <mergeCell ref="BG223:BG224"/>
    <mergeCell ref="BI223:BI224"/>
    <mergeCell ref="B217:B218"/>
    <mergeCell ref="AV217:AV218"/>
    <mergeCell ref="AW217:AW218"/>
    <mergeCell ref="AX217:AX218"/>
    <mergeCell ref="AY217:AY218"/>
    <mergeCell ref="AZ217:AZ218"/>
    <mergeCell ref="BA217:BA218"/>
    <mergeCell ref="BB217:BB218"/>
    <mergeCell ref="BC217:BC218"/>
    <mergeCell ref="BE217:BE218"/>
    <mergeCell ref="BF217:BF218"/>
    <mergeCell ref="BG217:BG218"/>
    <mergeCell ref="BI217:BI218"/>
    <mergeCell ref="B219:B220"/>
    <mergeCell ref="AV219:AV220"/>
    <mergeCell ref="AW219:AW220"/>
    <mergeCell ref="AX219:AX220"/>
    <mergeCell ref="AY219:AY220"/>
    <mergeCell ref="AZ219:AZ220"/>
    <mergeCell ref="AX213:AX214"/>
    <mergeCell ref="AY213:AY214"/>
    <mergeCell ref="AZ213:AZ214"/>
    <mergeCell ref="BA213:BA214"/>
    <mergeCell ref="BB213:BB214"/>
    <mergeCell ref="BC213:BC214"/>
    <mergeCell ref="BE213:BE214"/>
    <mergeCell ref="BF213:BF214"/>
    <mergeCell ref="BG213:BG214"/>
    <mergeCell ref="BI213:BI214"/>
    <mergeCell ref="B215:B216"/>
    <mergeCell ref="AV215:AV216"/>
    <mergeCell ref="AW215:AW216"/>
    <mergeCell ref="AX215:AX216"/>
    <mergeCell ref="AY215:AY216"/>
    <mergeCell ref="AZ215:AZ216"/>
    <mergeCell ref="BA215:BA216"/>
    <mergeCell ref="BB215:BB216"/>
    <mergeCell ref="BC215:BC216"/>
    <mergeCell ref="BE215:BE216"/>
    <mergeCell ref="BF215:BF216"/>
    <mergeCell ref="BG215:BG216"/>
    <mergeCell ref="BI215:BI216"/>
    <mergeCell ref="B209:B210"/>
    <mergeCell ref="AV209:AV210"/>
    <mergeCell ref="AW209:AW210"/>
    <mergeCell ref="AX209:AX210"/>
    <mergeCell ref="AY209:AY210"/>
    <mergeCell ref="AZ209:AZ210"/>
    <mergeCell ref="BA209:BA210"/>
    <mergeCell ref="BB209:BB210"/>
    <mergeCell ref="BC209:BC210"/>
    <mergeCell ref="BE209:BE210"/>
    <mergeCell ref="BF209:BF210"/>
    <mergeCell ref="BG209:BG210"/>
    <mergeCell ref="BI209:BI210"/>
    <mergeCell ref="B211:B212"/>
    <mergeCell ref="AV211:AV212"/>
    <mergeCell ref="AW211:AW212"/>
    <mergeCell ref="AX211:AX212"/>
    <mergeCell ref="AY211:AY212"/>
    <mergeCell ref="AZ211:AZ212"/>
    <mergeCell ref="BA211:BA212"/>
    <mergeCell ref="BB211:BB212"/>
    <mergeCell ref="BC211:BC212"/>
    <mergeCell ref="BE211:BE212"/>
    <mergeCell ref="BF211:BF212"/>
    <mergeCell ref="BG211:BG212"/>
    <mergeCell ref="BI211:BI212"/>
    <mergeCell ref="B201:B202"/>
    <mergeCell ref="AV201:AV202"/>
    <mergeCell ref="AW201:AW202"/>
    <mergeCell ref="AX201:AX202"/>
    <mergeCell ref="AY201:AY202"/>
    <mergeCell ref="AZ201:AZ202"/>
    <mergeCell ref="BA201:BA202"/>
    <mergeCell ref="BB201:BB202"/>
    <mergeCell ref="BC201:BC202"/>
    <mergeCell ref="BE201:BE202"/>
    <mergeCell ref="BF201:BF202"/>
    <mergeCell ref="BG201:BG202"/>
    <mergeCell ref="BI201:BI202"/>
    <mergeCell ref="B205:B206"/>
    <mergeCell ref="AV205:AV206"/>
    <mergeCell ref="AW205:AW206"/>
    <mergeCell ref="AX205:AX206"/>
    <mergeCell ref="AY205:AY206"/>
    <mergeCell ref="AZ205:AZ206"/>
    <mergeCell ref="BA205:BA206"/>
    <mergeCell ref="BB205:BB206"/>
    <mergeCell ref="BC205:BC206"/>
    <mergeCell ref="BE205:BE206"/>
    <mergeCell ref="BF205:BF206"/>
    <mergeCell ref="BG205:BG206"/>
    <mergeCell ref="BI205:BI206"/>
    <mergeCell ref="B203:B204"/>
    <mergeCell ref="BI203:BI204"/>
    <mergeCell ref="V199:W199"/>
    <mergeCell ref="C200:E200"/>
    <mergeCell ref="F200:H200"/>
    <mergeCell ref="I200:K200"/>
    <mergeCell ref="L200:N200"/>
    <mergeCell ref="O200:Q200"/>
    <mergeCell ref="R200:T200"/>
    <mergeCell ref="U200:W200"/>
    <mergeCell ref="X200:Z200"/>
    <mergeCell ref="AA200:AC200"/>
    <mergeCell ref="AD200:AF200"/>
    <mergeCell ref="AG200:AI200"/>
    <mergeCell ref="AJ200:AL200"/>
    <mergeCell ref="AM200:AO200"/>
    <mergeCell ref="AP200:AR200"/>
    <mergeCell ref="AS200:AU200"/>
    <mergeCell ref="AZ178:AZ179"/>
    <mergeCell ref="AX186:AX187"/>
    <mergeCell ref="AY186:AY187"/>
    <mergeCell ref="AW180:AW181"/>
    <mergeCell ref="AX180:AX181"/>
    <mergeCell ref="AY180:AY181"/>
    <mergeCell ref="AZ180:AZ181"/>
    <mergeCell ref="AY190:AY191"/>
    <mergeCell ref="B137:B138"/>
    <mergeCell ref="AV137:AV138"/>
    <mergeCell ref="AW137:AW138"/>
    <mergeCell ref="AX137:AX138"/>
    <mergeCell ref="AY137:AY138"/>
    <mergeCell ref="AZ137:AZ138"/>
    <mergeCell ref="BA137:BA138"/>
    <mergeCell ref="BB137:BB138"/>
    <mergeCell ref="BC137:BC138"/>
    <mergeCell ref="BE137:BE138"/>
    <mergeCell ref="BF137:BF138"/>
    <mergeCell ref="BG137:BG138"/>
    <mergeCell ref="BI137:BI138"/>
    <mergeCell ref="B139:B140"/>
    <mergeCell ref="AV139:AV140"/>
    <mergeCell ref="AW139:AW140"/>
    <mergeCell ref="AX139:AX140"/>
    <mergeCell ref="AY139:AY140"/>
    <mergeCell ref="AZ139:AZ140"/>
    <mergeCell ref="BA139:BA140"/>
    <mergeCell ref="BB139:BB140"/>
    <mergeCell ref="BC139:BC140"/>
    <mergeCell ref="BE139:BE140"/>
    <mergeCell ref="BF139:BF140"/>
    <mergeCell ref="BG139:BG140"/>
    <mergeCell ref="BI139:BI140"/>
    <mergeCell ref="B133:B134"/>
    <mergeCell ref="AV133:AV134"/>
    <mergeCell ref="AW133:AW134"/>
    <mergeCell ref="AX133:AX134"/>
    <mergeCell ref="AY133:AY134"/>
    <mergeCell ref="AZ133:AZ134"/>
    <mergeCell ref="BA133:BA134"/>
    <mergeCell ref="BB133:BB134"/>
    <mergeCell ref="BC133:BC134"/>
    <mergeCell ref="BE133:BE134"/>
    <mergeCell ref="BF133:BF134"/>
    <mergeCell ref="BG133:BG134"/>
    <mergeCell ref="BI133:BI134"/>
    <mergeCell ref="B135:B136"/>
    <mergeCell ref="AV135:AV136"/>
    <mergeCell ref="AW135:AW136"/>
    <mergeCell ref="AX135:AX136"/>
    <mergeCell ref="AY135:AY136"/>
    <mergeCell ref="AZ135:AZ136"/>
    <mergeCell ref="BA135:BA136"/>
    <mergeCell ref="BB135:BB136"/>
    <mergeCell ref="BC135:BC136"/>
    <mergeCell ref="BE135:BE136"/>
    <mergeCell ref="BF135:BF136"/>
    <mergeCell ref="BG135:BG136"/>
    <mergeCell ref="BI135:BI136"/>
    <mergeCell ref="B129:B130"/>
    <mergeCell ref="AV129:AV130"/>
    <mergeCell ref="AW129:AW130"/>
    <mergeCell ref="AX129:AX130"/>
    <mergeCell ref="AY129:AY130"/>
    <mergeCell ref="AZ129:AZ130"/>
    <mergeCell ref="BA129:BA130"/>
    <mergeCell ref="BB129:BB130"/>
    <mergeCell ref="BC129:BC130"/>
    <mergeCell ref="BE129:BE130"/>
    <mergeCell ref="BF129:BF130"/>
    <mergeCell ref="BG129:BG130"/>
    <mergeCell ref="BI129:BI130"/>
    <mergeCell ref="B131:B132"/>
    <mergeCell ref="AV131:AV132"/>
    <mergeCell ref="AW131:AW132"/>
    <mergeCell ref="AX131:AX132"/>
    <mergeCell ref="AY131:AY132"/>
    <mergeCell ref="AZ131:AZ132"/>
    <mergeCell ref="BA131:BA132"/>
    <mergeCell ref="BB131:BB132"/>
    <mergeCell ref="BC131:BC132"/>
    <mergeCell ref="BE131:BE132"/>
    <mergeCell ref="BF131:BF132"/>
    <mergeCell ref="BG131:BG132"/>
    <mergeCell ref="BI131:BI132"/>
    <mergeCell ref="B125:B126"/>
    <mergeCell ref="AV125:AV126"/>
    <mergeCell ref="AW125:AW126"/>
    <mergeCell ref="AX125:AX126"/>
    <mergeCell ref="AY125:AY126"/>
    <mergeCell ref="AZ125:AZ126"/>
    <mergeCell ref="BA125:BA126"/>
    <mergeCell ref="BB125:BB126"/>
    <mergeCell ref="BC125:BC126"/>
    <mergeCell ref="BE125:BE126"/>
    <mergeCell ref="BF125:BF126"/>
    <mergeCell ref="BG125:BG126"/>
    <mergeCell ref="BI125:BI126"/>
    <mergeCell ref="B127:B128"/>
    <mergeCell ref="AV127:AV128"/>
    <mergeCell ref="AW127:AW128"/>
    <mergeCell ref="AX127:AX128"/>
    <mergeCell ref="AY127:AY128"/>
    <mergeCell ref="AZ127:AZ128"/>
    <mergeCell ref="BA127:BA128"/>
    <mergeCell ref="BB127:BB128"/>
    <mergeCell ref="BC127:BC128"/>
    <mergeCell ref="BE127:BE128"/>
    <mergeCell ref="BF127:BF128"/>
    <mergeCell ref="BG127:BG128"/>
    <mergeCell ref="BI127:BI128"/>
    <mergeCell ref="B121:B122"/>
    <mergeCell ref="AV121:AV122"/>
    <mergeCell ref="AW121:AW122"/>
    <mergeCell ref="AX121:AX122"/>
    <mergeCell ref="AY121:AY122"/>
    <mergeCell ref="AZ121:AZ122"/>
    <mergeCell ref="BA121:BA122"/>
    <mergeCell ref="BB121:BB122"/>
    <mergeCell ref="BC121:BC122"/>
    <mergeCell ref="BE121:BE122"/>
    <mergeCell ref="BF121:BF122"/>
    <mergeCell ref="BG121:BG122"/>
    <mergeCell ref="BI121:BI122"/>
    <mergeCell ref="B123:B124"/>
    <mergeCell ref="AV123:AV124"/>
    <mergeCell ref="AW123:AW124"/>
    <mergeCell ref="AX123:AX124"/>
    <mergeCell ref="AY123:AY124"/>
    <mergeCell ref="AZ123:AZ124"/>
    <mergeCell ref="BA123:BA124"/>
    <mergeCell ref="BB123:BB124"/>
    <mergeCell ref="BC123:BC124"/>
    <mergeCell ref="BE123:BE124"/>
    <mergeCell ref="BF123:BF124"/>
    <mergeCell ref="BG123:BG124"/>
    <mergeCell ref="BI123:BI124"/>
    <mergeCell ref="B117:B118"/>
    <mergeCell ref="AV117:AV118"/>
    <mergeCell ref="AW117:AW118"/>
    <mergeCell ref="AX117:AX118"/>
    <mergeCell ref="AY117:AY118"/>
    <mergeCell ref="AZ117:AZ118"/>
    <mergeCell ref="BA117:BA118"/>
    <mergeCell ref="BB117:BB118"/>
    <mergeCell ref="BC117:BC118"/>
    <mergeCell ref="BE117:BE118"/>
    <mergeCell ref="BF117:BF118"/>
    <mergeCell ref="BG117:BG118"/>
    <mergeCell ref="BI117:BI118"/>
    <mergeCell ref="B119:B120"/>
    <mergeCell ref="AV119:AV120"/>
    <mergeCell ref="AW119:AW120"/>
    <mergeCell ref="AX119:AX120"/>
    <mergeCell ref="AY119:AY120"/>
    <mergeCell ref="AZ119:AZ120"/>
    <mergeCell ref="BA119:BA120"/>
    <mergeCell ref="BB119:BB120"/>
    <mergeCell ref="BC119:BC120"/>
    <mergeCell ref="BE119:BE120"/>
    <mergeCell ref="BF119:BF120"/>
    <mergeCell ref="BG119:BG120"/>
    <mergeCell ref="BI119:BI120"/>
    <mergeCell ref="BA79:BA80"/>
    <mergeCell ref="BB79:BB80"/>
    <mergeCell ref="BC79:BC80"/>
    <mergeCell ref="BE79:BE80"/>
    <mergeCell ref="BF79:BF80"/>
    <mergeCell ref="BG79:BG80"/>
    <mergeCell ref="BI79:BI80"/>
    <mergeCell ref="B81:B82"/>
    <mergeCell ref="AV81:AV82"/>
    <mergeCell ref="AW81:AW82"/>
    <mergeCell ref="AX81:AX82"/>
    <mergeCell ref="AY81:AY82"/>
    <mergeCell ref="AZ81:AZ82"/>
    <mergeCell ref="BA81:BA82"/>
    <mergeCell ref="BB81:BB82"/>
    <mergeCell ref="BC81:BC82"/>
    <mergeCell ref="BE81:BE82"/>
    <mergeCell ref="BF81:BF82"/>
    <mergeCell ref="BG81:BG82"/>
    <mergeCell ref="BI81:BI82"/>
    <mergeCell ref="B79:B80"/>
    <mergeCell ref="AV79:AV80"/>
    <mergeCell ref="AW79:AW80"/>
    <mergeCell ref="AX79:AX80"/>
    <mergeCell ref="AY79:AY80"/>
    <mergeCell ref="AZ79:AZ80"/>
    <mergeCell ref="BA75:BA76"/>
    <mergeCell ref="BB75:BB76"/>
    <mergeCell ref="BC75:BC76"/>
    <mergeCell ref="BE75:BE76"/>
    <mergeCell ref="BF75:BF76"/>
    <mergeCell ref="BG75:BG76"/>
    <mergeCell ref="BI75:BI76"/>
    <mergeCell ref="B77:B78"/>
    <mergeCell ref="AV77:AV78"/>
    <mergeCell ref="AW77:AW78"/>
    <mergeCell ref="AX77:AX78"/>
    <mergeCell ref="AY77:AY78"/>
    <mergeCell ref="AZ77:AZ78"/>
    <mergeCell ref="BA77:BA78"/>
    <mergeCell ref="BB77:BB78"/>
    <mergeCell ref="BC77:BC78"/>
    <mergeCell ref="BE77:BE78"/>
    <mergeCell ref="BF77:BF78"/>
    <mergeCell ref="BG77:BG78"/>
    <mergeCell ref="BI77:BI78"/>
    <mergeCell ref="B75:B76"/>
    <mergeCell ref="AV75:AV76"/>
    <mergeCell ref="AW75:AW76"/>
    <mergeCell ref="AX75:AX76"/>
    <mergeCell ref="AY75:AY76"/>
    <mergeCell ref="AZ75:AZ76"/>
    <mergeCell ref="BA71:BA72"/>
    <mergeCell ref="BB71:BB72"/>
    <mergeCell ref="BC71:BC72"/>
    <mergeCell ref="BE71:BE72"/>
    <mergeCell ref="BF71:BF72"/>
    <mergeCell ref="BG71:BG72"/>
    <mergeCell ref="BI71:BI72"/>
    <mergeCell ref="B73:B74"/>
    <mergeCell ref="AV73:AV74"/>
    <mergeCell ref="AW73:AW74"/>
    <mergeCell ref="AX73:AX74"/>
    <mergeCell ref="AY73:AY74"/>
    <mergeCell ref="AZ73:AZ74"/>
    <mergeCell ref="BA73:BA74"/>
    <mergeCell ref="BB73:BB74"/>
    <mergeCell ref="BC73:BC74"/>
    <mergeCell ref="BE73:BE74"/>
    <mergeCell ref="BF73:BF74"/>
    <mergeCell ref="BG73:BG74"/>
    <mergeCell ref="BI73:BI74"/>
    <mergeCell ref="B71:B72"/>
    <mergeCell ref="AV71:AV72"/>
    <mergeCell ref="AW71:AW72"/>
    <mergeCell ref="AX71:AX72"/>
    <mergeCell ref="AY71:AY72"/>
    <mergeCell ref="AZ71:AZ72"/>
    <mergeCell ref="BA67:BA68"/>
    <mergeCell ref="BB67:BB68"/>
    <mergeCell ref="BC67:BC68"/>
    <mergeCell ref="BE67:BE68"/>
    <mergeCell ref="BF67:BF68"/>
    <mergeCell ref="BG67:BG68"/>
    <mergeCell ref="BI67:BI68"/>
    <mergeCell ref="B69:B70"/>
    <mergeCell ref="AV69:AV70"/>
    <mergeCell ref="AW69:AW70"/>
    <mergeCell ref="AX69:AX70"/>
    <mergeCell ref="AY69:AY70"/>
    <mergeCell ref="AZ69:AZ70"/>
    <mergeCell ref="BA69:BA70"/>
    <mergeCell ref="BB69:BB70"/>
    <mergeCell ref="BC69:BC70"/>
    <mergeCell ref="BE69:BE70"/>
    <mergeCell ref="BF69:BF70"/>
    <mergeCell ref="BG69:BG70"/>
    <mergeCell ref="BI69:BI70"/>
    <mergeCell ref="B67:B68"/>
    <mergeCell ref="AV67:AV68"/>
    <mergeCell ref="AW67:AW68"/>
    <mergeCell ref="AX67:AX68"/>
    <mergeCell ref="AY67:AY68"/>
    <mergeCell ref="AZ67:AZ68"/>
    <mergeCell ref="BA63:BA64"/>
    <mergeCell ref="BB63:BB64"/>
    <mergeCell ref="BC63:BC64"/>
    <mergeCell ref="BE63:BE64"/>
    <mergeCell ref="BF63:BF64"/>
    <mergeCell ref="BG63:BG64"/>
    <mergeCell ref="BI63:BI64"/>
    <mergeCell ref="B65:B66"/>
    <mergeCell ref="AV65:AV66"/>
    <mergeCell ref="AW65:AW66"/>
    <mergeCell ref="AX65:AX66"/>
    <mergeCell ref="AY65:AY66"/>
    <mergeCell ref="AZ65:AZ66"/>
    <mergeCell ref="BA65:BA66"/>
    <mergeCell ref="BB65:BB66"/>
    <mergeCell ref="BC65:BC66"/>
    <mergeCell ref="BE65:BE66"/>
    <mergeCell ref="BF65:BF66"/>
    <mergeCell ref="BG65:BG66"/>
    <mergeCell ref="BI65:BI66"/>
    <mergeCell ref="B63:B64"/>
    <mergeCell ref="AV63:AV64"/>
    <mergeCell ref="AW63:AW64"/>
    <mergeCell ref="AX63:AX64"/>
    <mergeCell ref="AY63:AY64"/>
    <mergeCell ref="AZ63:AZ64"/>
    <mergeCell ref="BC59:BC60"/>
    <mergeCell ref="BE59:BE60"/>
    <mergeCell ref="BF59:BF60"/>
    <mergeCell ref="BG59:BG60"/>
    <mergeCell ref="BI59:BI60"/>
    <mergeCell ref="B61:B62"/>
    <mergeCell ref="AV61:AV62"/>
    <mergeCell ref="AW61:AW62"/>
    <mergeCell ref="AX61:AX62"/>
    <mergeCell ref="AY61:AY62"/>
    <mergeCell ref="AZ61:AZ62"/>
    <mergeCell ref="BA61:BA62"/>
    <mergeCell ref="BB61:BB62"/>
    <mergeCell ref="BC61:BC62"/>
    <mergeCell ref="BE61:BE62"/>
    <mergeCell ref="BF61:BF62"/>
    <mergeCell ref="BG61:BG62"/>
    <mergeCell ref="BI61:BI62"/>
    <mergeCell ref="AV59:AV60"/>
    <mergeCell ref="AW59:AW60"/>
    <mergeCell ref="AX59:AX60"/>
    <mergeCell ref="AY59:AY60"/>
    <mergeCell ref="B59:B60"/>
    <mergeCell ref="AZ59:AZ60"/>
    <mergeCell ref="BB59:BB60"/>
    <mergeCell ref="V142:W142"/>
    <mergeCell ref="V88:W88"/>
    <mergeCell ref="O89:Q89"/>
    <mergeCell ref="V115:W115"/>
    <mergeCell ref="O116:Q116"/>
    <mergeCell ref="R116:T116"/>
    <mergeCell ref="U116:W116"/>
    <mergeCell ref="X116:Z116"/>
    <mergeCell ref="AA116:AC116"/>
    <mergeCell ref="AD116:AF116"/>
    <mergeCell ref="AG116:AI116"/>
    <mergeCell ref="AJ116:AL116"/>
    <mergeCell ref="AM116:AO116"/>
    <mergeCell ref="AP116:AR116"/>
    <mergeCell ref="AS116:AU116"/>
    <mergeCell ref="BG196:BG197"/>
    <mergeCell ref="BG192:BG193"/>
    <mergeCell ref="BG188:BG189"/>
    <mergeCell ref="AP143:AR143"/>
    <mergeCell ref="V176:W176"/>
    <mergeCell ref="BE178:BE179"/>
    <mergeCell ref="BF178:BF179"/>
    <mergeCell ref="BF184:BF185"/>
    <mergeCell ref="BE188:BE189"/>
    <mergeCell ref="BF188:BF189"/>
    <mergeCell ref="BE180:BE181"/>
    <mergeCell ref="BF180:BF181"/>
    <mergeCell ref="BA180:BA181"/>
    <mergeCell ref="BB180:BB181"/>
    <mergeCell ref="BA178:BA179"/>
    <mergeCell ref="AS177:AU177"/>
    <mergeCell ref="AV166:AV167"/>
    <mergeCell ref="BI196:BI197"/>
    <mergeCell ref="BG194:BG195"/>
    <mergeCell ref="BI194:BI195"/>
    <mergeCell ref="B196:B197"/>
    <mergeCell ref="AV196:AV197"/>
    <mergeCell ref="AW196:AW197"/>
    <mergeCell ref="AX196:AX197"/>
    <mergeCell ref="AY196:AY197"/>
    <mergeCell ref="AZ196:AZ197"/>
    <mergeCell ref="BA196:BA197"/>
    <mergeCell ref="BB196:BB197"/>
    <mergeCell ref="AZ194:AZ195"/>
    <mergeCell ref="BA194:BA195"/>
    <mergeCell ref="BB194:BB195"/>
    <mergeCell ref="BC194:BC195"/>
    <mergeCell ref="BE194:BE195"/>
    <mergeCell ref="BF194:BF195"/>
    <mergeCell ref="BC196:BC197"/>
    <mergeCell ref="BE196:BE197"/>
    <mergeCell ref="BF196:BF197"/>
    <mergeCell ref="BI192:BI193"/>
    <mergeCell ref="B194:B195"/>
    <mergeCell ref="AV194:AV195"/>
    <mergeCell ref="AW194:AW195"/>
    <mergeCell ref="AX194:AX195"/>
    <mergeCell ref="AY194:AY195"/>
    <mergeCell ref="BG190:BG191"/>
    <mergeCell ref="BI190:BI191"/>
    <mergeCell ref="B192:B193"/>
    <mergeCell ref="AV192:AV193"/>
    <mergeCell ref="AW192:AW193"/>
    <mergeCell ref="AX192:AX193"/>
    <mergeCell ref="AY192:AY193"/>
    <mergeCell ref="AZ192:AZ193"/>
    <mergeCell ref="BA192:BA193"/>
    <mergeCell ref="BB192:BB193"/>
    <mergeCell ref="AZ190:AZ191"/>
    <mergeCell ref="BA190:BA191"/>
    <mergeCell ref="BB190:BB191"/>
    <mergeCell ref="BC190:BC191"/>
    <mergeCell ref="BE190:BE191"/>
    <mergeCell ref="BF190:BF191"/>
    <mergeCell ref="BC192:BC193"/>
    <mergeCell ref="BE192:BE193"/>
    <mergeCell ref="BF192:BF193"/>
    <mergeCell ref="B190:B191"/>
    <mergeCell ref="AV190:AV191"/>
    <mergeCell ref="AW190:AW191"/>
    <mergeCell ref="AX190:AX191"/>
    <mergeCell ref="B182:B183"/>
    <mergeCell ref="BG180:BG181"/>
    <mergeCell ref="BI180:BI181"/>
    <mergeCell ref="BG186:BG187"/>
    <mergeCell ref="BI186:BI187"/>
    <mergeCell ref="B188:B189"/>
    <mergeCell ref="AV188:AV189"/>
    <mergeCell ref="AW188:AW189"/>
    <mergeCell ref="AX188:AX189"/>
    <mergeCell ref="AY188:AY189"/>
    <mergeCell ref="AZ188:AZ189"/>
    <mergeCell ref="BA188:BA189"/>
    <mergeCell ref="BB188:BB189"/>
    <mergeCell ref="AZ186:AZ187"/>
    <mergeCell ref="BA186:BA187"/>
    <mergeCell ref="BB186:BB187"/>
    <mergeCell ref="BC186:BC187"/>
    <mergeCell ref="BE186:BE187"/>
    <mergeCell ref="BF186:BF187"/>
    <mergeCell ref="B186:B187"/>
    <mergeCell ref="AV186:AV187"/>
    <mergeCell ref="AW186:AW187"/>
    <mergeCell ref="BC184:BC185"/>
    <mergeCell ref="BE184:BE185"/>
    <mergeCell ref="BI188:BI189"/>
    <mergeCell ref="BB144:BB145"/>
    <mergeCell ref="BC144:BC145"/>
    <mergeCell ref="C177:E177"/>
    <mergeCell ref="F177:H177"/>
    <mergeCell ref="B178:B179"/>
    <mergeCell ref="AV178:AV179"/>
    <mergeCell ref="AW178:AW179"/>
    <mergeCell ref="AX178:AX179"/>
    <mergeCell ref="AY178:AY179"/>
    <mergeCell ref="BC180:BC181"/>
    <mergeCell ref="AV182:AV183"/>
    <mergeCell ref="AW182:AW183"/>
    <mergeCell ref="AX182:AX183"/>
    <mergeCell ref="AY182:AY183"/>
    <mergeCell ref="BG182:BG183"/>
    <mergeCell ref="BI182:BI183"/>
    <mergeCell ref="B184:B185"/>
    <mergeCell ref="AV184:AV185"/>
    <mergeCell ref="AW184:AW185"/>
    <mergeCell ref="AX184:AX185"/>
    <mergeCell ref="AY184:AY185"/>
    <mergeCell ref="AZ184:AZ185"/>
    <mergeCell ref="BA184:BA185"/>
    <mergeCell ref="BB184:BB185"/>
    <mergeCell ref="AZ182:AZ183"/>
    <mergeCell ref="BA182:BA183"/>
    <mergeCell ref="BB182:BB183"/>
    <mergeCell ref="BC182:BC183"/>
    <mergeCell ref="BE182:BE183"/>
    <mergeCell ref="BF182:BF183"/>
    <mergeCell ref="B180:B181"/>
    <mergeCell ref="AV180:AV181"/>
    <mergeCell ref="O177:Q177"/>
    <mergeCell ref="R177:T177"/>
    <mergeCell ref="U177:W177"/>
    <mergeCell ref="X177:Z177"/>
    <mergeCell ref="C143:E143"/>
    <mergeCell ref="F143:H143"/>
    <mergeCell ref="I143:K143"/>
    <mergeCell ref="L143:N143"/>
    <mergeCell ref="O143:Q143"/>
    <mergeCell ref="R143:T143"/>
    <mergeCell ref="U143:W143"/>
    <mergeCell ref="X143:Z143"/>
    <mergeCell ref="AA143:AC143"/>
    <mergeCell ref="AD143:AF143"/>
    <mergeCell ref="AG143:AI143"/>
    <mergeCell ref="AJ143:AL143"/>
    <mergeCell ref="AM143:AO143"/>
    <mergeCell ref="I177:K177"/>
    <mergeCell ref="L177:N177"/>
    <mergeCell ref="BB178:BB179"/>
    <mergeCell ref="BC178:BC179"/>
    <mergeCell ref="BG178:BG179"/>
    <mergeCell ref="BI178:BI179"/>
    <mergeCell ref="BG184:BG185"/>
    <mergeCell ref="BI184:BI185"/>
    <mergeCell ref="BC188:BC189"/>
    <mergeCell ref="AS143:AU143"/>
    <mergeCell ref="BC146:BC147"/>
    <mergeCell ref="BE146:BE147"/>
    <mergeCell ref="BF146:BF147"/>
    <mergeCell ref="BG146:BG147"/>
    <mergeCell ref="BI146:BI147"/>
    <mergeCell ref="AA177:AC177"/>
    <mergeCell ref="AD177:AF177"/>
    <mergeCell ref="AG177:AI177"/>
    <mergeCell ref="AJ177:AL177"/>
    <mergeCell ref="AM177:AO177"/>
    <mergeCell ref="AP177:AR177"/>
    <mergeCell ref="BA146:BA147"/>
    <mergeCell ref="BB146:BB147"/>
    <mergeCell ref="AW166:AW167"/>
    <mergeCell ref="AX166:AX167"/>
    <mergeCell ref="AY166:AY167"/>
    <mergeCell ref="AZ166:AZ167"/>
    <mergeCell ref="BA166:BA167"/>
    <mergeCell ref="BB166:BB167"/>
    <mergeCell ref="BC166:BC167"/>
    <mergeCell ref="BE166:BE167"/>
    <mergeCell ref="BF166:BF167"/>
    <mergeCell ref="AV168:AV169"/>
    <mergeCell ref="BA144:BA145"/>
    <mergeCell ref="B144:B145"/>
    <mergeCell ref="AV144:AV145"/>
    <mergeCell ref="AW144:AW145"/>
    <mergeCell ref="AX144:AX145"/>
    <mergeCell ref="AY144:AY145"/>
    <mergeCell ref="AZ144:AZ145"/>
    <mergeCell ref="AV158:AV159"/>
    <mergeCell ref="AV156:AV157"/>
    <mergeCell ref="AV154:AV155"/>
    <mergeCell ref="AV152:AV153"/>
    <mergeCell ref="AV150:AV151"/>
    <mergeCell ref="AV148:AV149"/>
    <mergeCell ref="AV146:AV147"/>
    <mergeCell ref="BG112:BG113"/>
    <mergeCell ref="BI112:BI113"/>
    <mergeCell ref="AZ112:AZ113"/>
    <mergeCell ref="BA112:BA113"/>
    <mergeCell ref="BB112:BB113"/>
    <mergeCell ref="BC112:BC113"/>
    <mergeCell ref="BE112:BE113"/>
    <mergeCell ref="BF112:BF113"/>
    <mergeCell ref="BE144:BE145"/>
    <mergeCell ref="BF144:BF145"/>
    <mergeCell ref="BG144:BG145"/>
    <mergeCell ref="BI144:BI145"/>
    <mergeCell ref="B146:B147"/>
    <mergeCell ref="AW146:AW147"/>
    <mergeCell ref="AX146:AX147"/>
    <mergeCell ref="AY146:AY147"/>
    <mergeCell ref="AZ146:AZ147"/>
    <mergeCell ref="B148:B149"/>
    <mergeCell ref="AW148:AW149"/>
    <mergeCell ref="BC110:BC111"/>
    <mergeCell ref="BE110:BE111"/>
    <mergeCell ref="BF110:BF111"/>
    <mergeCell ref="BG110:BG111"/>
    <mergeCell ref="BI110:BI111"/>
    <mergeCell ref="C116:E116"/>
    <mergeCell ref="F116:H116"/>
    <mergeCell ref="I116:K116"/>
    <mergeCell ref="L116:N116"/>
    <mergeCell ref="B112:B113"/>
    <mergeCell ref="AV112:AV113"/>
    <mergeCell ref="AW112:AW113"/>
    <mergeCell ref="AX112:AX113"/>
    <mergeCell ref="AY112:AY113"/>
    <mergeCell ref="BG108:BG109"/>
    <mergeCell ref="BI108:BI109"/>
    <mergeCell ref="B110:B111"/>
    <mergeCell ref="AV110:AV111"/>
    <mergeCell ref="AW110:AW111"/>
    <mergeCell ref="AX110:AX111"/>
    <mergeCell ref="AY110:AY111"/>
    <mergeCell ref="AZ110:AZ111"/>
    <mergeCell ref="BA110:BA111"/>
    <mergeCell ref="BB110:BB111"/>
    <mergeCell ref="AZ108:AZ109"/>
    <mergeCell ref="BA108:BA109"/>
    <mergeCell ref="BB108:BB109"/>
    <mergeCell ref="BC108:BC109"/>
    <mergeCell ref="BE108:BE109"/>
    <mergeCell ref="BF108:BF109"/>
    <mergeCell ref="BC106:BC107"/>
    <mergeCell ref="BE106:BE107"/>
    <mergeCell ref="BF106:BF107"/>
    <mergeCell ref="BG106:BG107"/>
    <mergeCell ref="BI106:BI107"/>
    <mergeCell ref="B108:B109"/>
    <mergeCell ref="AV108:AV109"/>
    <mergeCell ref="AW108:AW109"/>
    <mergeCell ref="AX108:AX109"/>
    <mergeCell ref="AY108:AY109"/>
    <mergeCell ref="BG104:BG105"/>
    <mergeCell ref="BI104:BI105"/>
    <mergeCell ref="B106:B107"/>
    <mergeCell ref="AV106:AV107"/>
    <mergeCell ref="AW106:AW107"/>
    <mergeCell ref="AX106:AX107"/>
    <mergeCell ref="AY106:AY107"/>
    <mergeCell ref="AZ106:AZ107"/>
    <mergeCell ref="BA106:BA107"/>
    <mergeCell ref="BB106:BB107"/>
    <mergeCell ref="AZ104:AZ105"/>
    <mergeCell ref="BA104:BA105"/>
    <mergeCell ref="BB104:BB105"/>
    <mergeCell ref="BC104:BC105"/>
    <mergeCell ref="BE104:BE105"/>
    <mergeCell ref="BF104:BF105"/>
    <mergeCell ref="BC102:BC103"/>
    <mergeCell ref="BE102:BE103"/>
    <mergeCell ref="BF102:BF103"/>
    <mergeCell ref="BG102:BG103"/>
    <mergeCell ref="BI102:BI103"/>
    <mergeCell ref="B104:B105"/>
    <mergeCell ref="AV104:AV105"/>
    <mergeCell ref="AW104:AW105"/>
    <mergeCell ref="AX104:AX105"/>
    <mergeCell ref="AY104:AY105"/>
    <mergeCell ref="BG100:BG101"/>
    <mergeCell ref="BI100:BI101"/>
    <mergeCell ref="B102:B103"/>
    <mergeCell ref="AV102:AV103"/>
    <mergeCell ref="AW102:AW103"/>
    <mergeCell ref="AX102:AX103"/>
    <mergeCell ref="AY102:AY103"/>
    <mergeCell ref="AZ102:AZ103"/>
    <mergeCell ref="BA102:BA103"/>
    <mergeCell ref="BB102:BB103"/>
    <mergeCell ref="AZ100:AZ101"/>
    <mergeCell ref="BA100:BA101"/>
    <mergeCell ref="BB100:BB101"/>
    <mergeCell ref="BC100:BC101"/>
    <mergeCell ref="BE100:BE101"/>
    <mergeCell ref="BF100:BF101"/>
    <mergeCell ref="BC98:BC99"/>
    <mergeCell ref="BE98:BE99"/>
    <mergeCell ref="BF98:BF99"/>
    <mergeCell ref="BG98:BG99"/>
    <mergeCell ref="BI98:BI99"/>
    <mergeCell ref="B100:B101"/>
    <mergeCell ref="AV100:AV101"/>
    <mergeCell ref="AW100:AW101"/>
    <mergeCell ref="AX100:AX101"/>
    <mergeCell ref="AY100:AY101"/>
    <mergeCell ref="BG96:BG97"/>
    <mergeCell ref="BI96:BI97"/>
    <mergeCell ref="B98:B99"/>
    <mergeCell ref="AV98:AV99"/>
    <mergeCell ref="AW98:AW99"/>
    <mergeCell ref="AX98:AX99"/>
    <mergeCell ref="AY98:AY99"/>
    <mergeCell ref="AZ98:AZ99"/>
    <mergeCell ref="BA98:BA99"/>
    <mergeCell ref="BB98:BB99"/>
    <mergeCell ref="AZ96:AZ97"/>
    <mergeCell ref="BA96:BA97"/>
    <mergeCell ref="BB96:BB97"/>
    <mergeCell ref="BC96:BC97"/>
    <mergeCell ref="BE96:BE97"/>
    <mergeCell ref="BF96:BF97"/>
    <mergeCell ref="BC94:BC95"/>
    <mergeCell ref="BE94:BE95"/>
    <mergeCell ref="BF94:BF95"/>
    <mergeCell ref="BG94:BG95"/>
    <mergeCell ref="BI94:BI95"/>
    <mergeCell ref="B96:B97"/>
    <mergeCell ref="AV96:AV97"/>
    <mergeCell ref="AW96:AW97"/>
    <mergeCell ref="AX96:AX97"/>
    <mergeCell ref="AY96:AY97"/>
    <mergeCell ref="BG92:BG93"/>
    <mergeCell ref="BI92:BI93"/>
    <mergeCell ref="B94:B95"/>
    <mergeCell ref="AV94:AV95"/>
    <mergeCell ref="AW94:AW95"/>
    <mergeCell ref="AX94:AX95"/>
    <mergeCell ref="AY94:AY95"/>
    <mergeCell ref="AZ94:AZ95"/>
    <mergeCell ref="BA94:BA95"/>
    <mergeCell ref="BB94:BB95"/>
    <mergeCell ref="AZ92:AZ93"/>
    <mergeCell ref="BA92:BA93"/>
    <mergeCell ref="BB92:BB93"/>
    <mergeCell ref="BC92:BC93"/>
    <mergeCell ref="BE92:BE93"/>
    <mergeCell ref="BF92:BF93"/>
    <mergeCell ref="BC90:BC91"/>
    <mergeCell ref="BE90:BE91"/>
    <mergeCell ref="BF90:BF91"/>
    <mergeCell ref="BG90:BG91"/>
    <mergeCell ref="BI90:BI91"/>
    <mergeCell ref="B92:B93"/>
    <mergeCell ref="AV92:AV93"/>
    <mergeCell ref="AW92:AW93"/>
    <mergeCell ref="AX92:AX93"/>
    <mergeCell ref="AY92:AY93"/>
    <mergeCell ref="AW90:AW91"/>
    <mergeCell ref="AX90:AX91"/>
    <mergeCell ref="AY90:AY91"/>
    <mergeCell ref="AZ90:AZ91"/>
    <mergeCell ref="BA90:BA91"/>
    <mergeCell ref="BB90:BB91"/>
    <mergeCell ref="AJ89:AL89"/>
    <mergeCell ref="AM89:AO89"/>
    <mergeCell ref="AP89:AR89"/>
    <mergeCell ref="AS89:AU89"/>
    <mergeCell ref="B90:B91"/>
    <mergeCell ref="AV90:AV91"/>
    <mergeCell ref="R89:T89"/>
    <mergeCell ref="U89:W89"/>
    <mergeCell ref="X89:Z89"/>
    <mergeCell ref="AA89:AC89"/>
    <mergeCell ref="AD89:AF89"/>
    <mergeCell ref="AG89:AI89"/>
    <mergeCell ref="C89:E89"/>
    <mergeCell ref="F89:H89"/>
    <mergeCell ref="I89:K89"/>
    <mergeCell ref="L89:N89"/>
    <mergeCell ref="C58:E58"/>
    <mergeCell ref="F58:H58"/>
    <mergeCell ref="I58:K58"/>
    <mergeCell ref="L58:N58"/>
    <mergeCell ref="O58:Q58"/>
    <mergeCell ref="R58:T58"/>
    <mergeCell ref="U58:W58"/>
    <mergeCell ref="X58:Z58"/>
    <mergeCell ref="AA58:AC58"/>
    <mergeCell ref="AD58:AF58"/>
    <mergeCell ref="AG58:AI58"/>
    <mergeCell ref="V57:W57"/>
    <mergeCell ref="AJ58:AL58"/>
    <mergeCell ref="AM58:AO58"/>
    <mergeCell ref="AP58:AR58"/>
    <mergeCell ref="AS58:AU58"/>
    <mergeCell ref="BA59:BA60"/>
    <mergeCell ref="BG54:BG55"/>
    <mergeCell ref="BI54:BI55"/>
    <mergeCell ref="AZ54:AZ55"/>
    <mergeCell ref="BA54:BA55"/>
    <mergeCell ref="BB54:BB55"/>
    <mergeCell ref="BC54:BC55"/>
    <mergeCell ref="BE54:BE55"/>
    <mergeCell ref="BF54:BF55"/>
    <mergeCell ref="BC52:BC53"/>
    <mergeCell ref="BE52:BE53"/>
    <mergeCell ref="BF52:BF53"/>
    <mergeCell ref="BG52:BG53"/>
    <mergeCell ref="BI52:BI53"/>
    <mergeCell ref="B54:B55"/>
    <mergeCell ref="AV54:AV55"/>
    <mergeCell ref="AW54:AW55"/>
    <mergeCell ref="AX54:AX55"/>
    <mergeCell ref="AY54:AY55"/>
    <mergeCell ref="BG50:BG51"/>
    <mergeCell ref="BI50:BI51"/>
    <mergeCell ref="B52:B53"/>
    <mergeCell ref="AV52:AV53"/>
    <mergeCell ref="AW52:AW53"/>
    <mergeCell ref="AX52:AX53"/>
    <mergeCell ref="AY52:AY53"/>
    <mergeCell ref="AZ52:AZ53"/>
    <mergeCell ref="BA52:BA53"/>
    <mergeCell ref="BB52:BB53"/>
    <mergeCell ref="AZ50:AZ51"/>
    <mergeCell ref="BA50:BA51"/>
    <mergeCell ref="BB50:BB51"/>
    <mergeCell ref="BC50:BC51"/>
    <mergeCell ref="BE50:BE51"/>
    <mergeCell ref="BF50:BF51"/>
    <mergeCell ref="BC48:BC49"/>
    <mergeCell ref="BE48:BE49"/>
    <mergeCell ref="BF48:BF49"/>
    <mergeCell ref="BG48:BG49"/>
    <mergeCell ref="BI48:BI49"/>
    <mergeCell ref="B50:B51"/>
    <mergeCell ref="AV50:AV51"/>
    <mergeCell ref="AW50:AW51"/>
    <mergeCell ref="AX50:AX51"/>
    <mergeCell ref="AY50:AY51"/>
    <mergeCell ref="BG46:BG47"/>
    <mergeCell ref="BI46:BI47"/>
    <mergeCell ref="B48:B49"/>
    <mergeCell ref="AV48:AV49"/>
    <mergeCell ref="AW48:AW49"/>
    <mergeCell ref="AX48:AX49"/>
    <mergeCell ref="AY48:AY49"/>
    <mergeCell ref="AZ48:AZ49"/>
    <mergeCell ref="BA48:BA49"/>
    <mergeCell ref="BB48:BB49"/>
    <mergeCell ref="AZ46:AZ47"/>
    <mergeCell ref="BA46:BA47"/>
    <mergeCell ref="BB46:BB47"/>
    <mergeCell ref="BC46:BC47"/>
    <mergeCell ref="BE46:BE47"/>
    <mergeCell ref="BF46:BF47"/>
    <mergeCell ref="BC44:BC45"/>
    <mergeCell ref="BE44:BE45"/>
    <mergeCell ref="BF44:BF45"/>
    <mergeCell ref="BG44:BG45"/>
    <mergeCell ref="BI44:BI45"/>
    <mergeCell ref="B46:B47"/>
    <mergeCell ref="AV46:AV47"/>
    <mergeCell ref="AW46:AW47"/>
    <mergeCell ref="AX46:AX47"/>
    <mergeCell ref="AY46:AY47"/>
    <mergeCell ref="BG42:BG43"/>
    <mergeCell ref="BI42:BI43"/>
    <mergeCell ref="B44:B45"/>
    <mergeCell ref="AV44:AV45"/>
    <mergeCell ref="AW44:AW45"/>
    <mergeCell ref="AX44:AX45"/>
    <mergeCell ref="AY44:AY45"/>
    <mergeCell ref="AZ44:AZ45"/>
    <mergeCell ref="BA44:BA45"/>
    <mergeCell ref="BB44:BB45"/>
    <mergeCell ref="AZ42:AZ43"/>
    <mergeCell ref="BA42:BA43"/>
    <mergeCell ref="BB42:BB43"/>
    <mergeCell ref="BC42:BC43"/>
    <mergeCell ref="BE42:BE43"/>
    <mergeCell ref="BF42:BF43"/>
    <mergeCell ref="BC40:BC41"/>
    <mergeCell ref="BE40:BE41"/>
    <mergeCell ref="BF40:BF41"/>
    <mergeCell ref="BG40:BG41"/>
    <mergeCell ref="BI40:BI41"/>
    <mergeCell ref="B42:B43"/>
    <mergeCell ref="AV42:AV43"/>
    <mergeCell ref="AW42:AW43"/>
    <mergeCell ref="AX42:AX43"/>
    <mergeCell ref="AY42:AY43"/>
    <mergeCell ref="BG38:BG39"/>
    <mergeCell ref="BI38:BI39"/>
    <mergeCell ref="B40:B41"/>
    <mergeCell ref="AV40:AV41"/>
    <mergeCell ref="AW40:AW41"/>
    <mergeCell ref="AX40:AX41"/>
    <mergeCell ref="AY40:AY41"/>
    <mergeCell ref="AZ40:AZ41"/>
    <mergeCell ref="BA40:BA41"/>
    <mergeCell ref="BB40:BB41"/>
    <mergeCell ref="AZ38:AZ39"/>
    <mergeCell ref="BA38:BA39"/>
    <mergeCell ref="BB38:BB39"/>
    <mergeCell ref="BC38:BC39"/>
    <mergeCell ref="BE38:BE39"/>
    <mergeCell ref="BF38:BF39"/>
    <mergeCell ref="BC36:BC37"/>
    <mergeCell ref="BE36:BE37"/>
    <mergeCell ref="BF36:BF37"/>
    <mergeCell ref="BG36:BG37"/>
    <mergeCell ref="BI36:BI37"/>
    <mergeCell ref="B38:B39"/>
    <mergeCell ref="AV38:AV39"/>
    <mergeCell ref="AW38:AW39"/>
    <mergeCell ref="AX38:AX39"/>
    <mergeCell ref="AY38:AY39"/>
    <mergeCell ref="BG34:BG35"/>
    <mergeCell ref="BI34:BI35"/>
    <mergeCell ref="B36:B37"/>
    <mergeCell ref="AV36:AV37"/>
    <mergeCell ref="AW36:AW37"/>
    <mergeCell ref="AX36:AX37"/>
    <mergeCell ref="AY36:AY37"/>
    <mergeCell ref="AZ36:AZ37"/>
    <mergeCell ref="BA36:BA37"/>
    <mergeCell ref="BB36:BB37"/>
    <mergeCell ref="AZ34:AZ35"/>
    <mergeCell ref="BA34:BA35"/>
    <mergeCell ref="BB34:BB35"/>
    <mergeCell ref="BC34:BC35"/>
    <mergeCell ref="BE34:BE35"/>
    <mergeCell ref="BF34:BF35"/>
    <mergeCell ref="BC32:BC33"/>
    <mergeCell ref="BE32:BE33"/>
    <mergeCell ref="BF32:BF33"/>
    <mergeCell ref="BG32:BG33"/>
    <mergeCell ref="BI32:BI33"/>
    <mergeCell ref="B34:B35"/>
    <mergeCell ref="AV34:AV35"/>
    <mergeCell ref="AW34:AW35"/>
    <mergeCell ref="AX34:AX35"/>
    <mergeCell ref="AY34:AY35"/>
    <mergeCell ref="AW32:AW33"/>
    <mergeCell ref="AX32:AX33"/>
    <mergeCell ref="AY32:AY33"/>
    <mergeCell ref="AZ32:AZ33"/>
    <mergeCell ref="BA32:BA33"/>
    <mergeCell ref="BB32:BB33"/>
    <mergeCell ref="AJ31:AL31"/>
    <mergeCell ref="AM31:AO31"/>
    <mergeCell ref="AP31:AR31"/>
    <mergeCell ref="AS31:AU31"/>
    <mergeCell ref="B32:B33"/>
    <mergeCell ref="AV32:AV33"/>
    <mergeCell ref="R31:T31"/>
    <mergeCell ref="U31:W31"/>
    <mergeCell ref="X31:Z31"/>
    <mergeCell ref="AA31:AC31"/>
    <mergeCell ref="AD31:AF31"/>
    <mergeCell ref="AG31:AI31"/>
    <mergeCell ref="V30:W30"/>
    <mergeCell ref="C31:E31"/>
    <mergeCell ref="F31:H31"/>
    <mergeCell ref="I31:K31"/>
    <mergeCell ref="L31:N31"/>
    <mergeCell ref="O31:Q31"/>
    <mergeCell ref="BE27:BE28"/>
    <mergeCell ref="BF27:BF28"/>
    <mergeCell ref="BG27:BG28"/>
    <mergeCell ref="BI27:BI28"/>
    <mergeCell ref="BI25:BI26"/>
    <mergeCell ref="B27:B28"/>
    <mergeCell ref="AV27:AV28"/>
    <mergeCell ref="AW27:AW28"/>
    <mergeCell ref="AX27:AX28"/>
    <mergeCell ref="AY27:AY28"/>
    <mergeCell ref="AZ27:AZ28"/>
    <mergeCell ref="BA27:BA28"/>
    <mergeCell ref="BB27:BB28"/>
    <mergeCell ref="BC27:BC28"/>
    <mergeCell ref="BA25:BA26"/>
    <mergeCell ref="BB25:BB26"/>
    <mergeCell ref="BC25:BC26"/>
    <mergeCell ref="BE25:BE26"/>
    <mergeCell ref="BF25:BF26"/>
    <mergeCell ref="BG25:BG26"/>
    <mergeCell ref="BE23:BE24"/>
    <mergeCell ref="BF23:BF24"/>
    <mergeCell ref="BG23:BG24"/>
    <mergeCell ref="BI23:BI24"/>
    <mergeCell ref="B25:B26"/>
    <mergeCell ref="AV25:AV26"/>
    <mergeCell ref="AW25:AW26"/>
    <mergeCell ref="AX25:AX26"/>
    <mergeCell ref="AY25:AY26"/>
    <mergeCell ref="AZ25:AZ26"/>
    <mergeCell ref="BI21:BI22"/>
    <mergeCell ref="B23:B24"/>
    <mergeCell ref="AV23:AV24"/>
    <mergeCell ref="AW23:AW24"/>
    <mergeCell ref="AX23:AX24"/>
    <mergeCell ref="AY23:AY24"/>
    <mergeCell ref="AZ23:AZ24"/>
    <mergeCell ref="BA23:BA24"/>
    <mergeCell ref="BB23:BB24"/>
    <mergeCell ref="BC23:BC24"/>
    <mergeCell ref="BA21:BA22"/>
    <mergeCell ref="BB21:BB22"/>
    <mergeCell ref="BC21:BC22"/>
    <mergeCell ref="BE21:BE22"/>
    <mergeCell ref="BF21:BF22"/>
    <mergeCell ref="BG21:BG22"/>
    <mergeCell ref="BE19:BE20"/>
    <mergeCell ref="BF19:BF20"/>
    <mergeCell ref="BG19:BG20"/>
    <mergeCell ref="BI19:BI20"/>
    <mergeCell ref="B21:B22"/>
    <mergeCell ref="AV21:AV22"/>
    <mergeCell ref="AW21:AW22"/>
    <mergeCell ref="AX21:AX22"/>
    <mergeCell ref="AY21:AY22"/>
    <mergeCell ref="AZ21:AZ22"/>
    <mergeCell ref="BI17:BI18"/>
    <mergeCell ref="B19:B20"/>
    <mergeCell ref="AV19:AV20"/>
    <mergeCell ref="AW19:AW20"/>
    <mergeCell ref="AX19:AX20"/>
    <mergeCell ref="AY19:AY20"/>
    <mergeCell ref="AZ19:AZ20"/>
    <mergeCell ref="BA19:BA20"/>
    <mergeCell ref="BB19:BB20"/>
    <mergeCell ref="BC19:BC20"/>
    <mergeCell ref="BA17:BA18"/>
    <mergeCell ref="BB17:BB18"/>
    <mergeCell ref="BC17:BC18"/>
    <mergeCell ref="BE17:BE18"/>
    <mergeCell ref="BF17:BF18"/>
    <mergeCell ref="BG17:BG18"/>
    <mergeCell ref="BE15:BE16"/>
    <mergeCell ref="BF15:BF16"/>
    <mergeCell ref="BG15:BG16"/>
    <mergeCell ref="BI15:BI16"/>
    <mergeCell ref="B17:B18"/>
    <mergeCell ref="AV17:AV18"/>
    <mergeCell ref="AW17:AW18"/>
    <mergeCell ref="AX17:AX18"/>
    <mergeCell ref="AY17:AY18"/>
    <mergeCell ref="AZ17:AZ18"/>
    <mergeCell ref="BI13:BI14"/>
    <mergeCell ref="B15:B16"/>
    <mergeCell ref="AV15:AV16"/>
    <mergeCell ref="AW15:AW16"/>
    <mergeCell ref="AX15:AX16"/>
    <mergeCell ref="AY15:AY16"/>
    <mergeCell ref="AZ15:AZ16"/>
    <mergeCell ref="BA15:BA16"/>
    <mergeCell ref="BB15:BB16"/>
    <mergeCell ref="BC15:BC16"/>
    <mergeCell ref="BA13:BA14"/>
    <mergeCell ref="BB13:BB14"/>
    <mergeCell ref="BC13:BC14"/>
    <mergeCell ref="BE13:BE14"/>
    <mergeCell ref="BF13:BF14"/>
    <mergeCell ref="BG13:BG14"/>
    <mergeCell ref="BE11:BE12"/>
    <mergeCell ref="BF11:BF12"/>
    <mergeCell ref="BG11:BG12"/>
    <mergeCell ref="BI11:BI12"/>
    <mergeCell ref="B13:B14"/>
    <mergeCell ref="AV13:AV14"/>
    <mergeCell ref="AW13:AW14"/>
    <mergeCell ref="AX13:AX14"/>
    <mergeCell ref="AY13:AY14"/>
    <mergeCell ref="AZ13:AZ14"/>
    <mergeCell ref="BI9:BI10"/>
    <mergeCell ref="B11:B12"/>
    <mergeCell ref="AV11:AV12"/>
    <mergeCell ref="AW11:AW12"/>
    <mergeCell ref="AX11:AX12"/>
    <mergeCell ref="AY11:AY12"/>
    <mergeCell ref="AZ11:AZ12"/>
    <mergeCell ref="BA11:BA12"/>
    <mergeCell ref="BB11:BB12"/>
    <mergeCell ref="BC11:BC12"/>
    <mergeCell ref="BA9:BA10"/>
    <mergeCell ref="BB9:BB10"/>
    <mergeCell ref="BC9:BC10"/>
    <mergeCell ref="BE9:BE10"/>
    <mergeCell ref="BF9:BF10"/>
    <mergeCell ref="BG9:BG10"/>
    <mergeCell ref="B9:B10"/>
    <mergeCell ref="AV9:AV10"/>
    <mergeCell ref="AW9:AW10"/>
    <mergeCell ref="AX9:AX10"/>
    <mergeCell ref="AY9:AY10"/>
    <mergeCell ref="AZ9:AZ10"/>
    <mergeCell ref="BB7:BB8"/>
    <mergeCell ref="BC7:BC8"/>
    <mergeCell ref="BE7:BE8"/>
    <mergeCell ref="BF7:BF8"/>
    <mergeCell ref="BG7:BG8"/>
    <mergeCell ref="BI7:BI8"/>
    <mergeCell ref="BF5:BF6"/>
    <mergeCell ref="BG5:BG6"/>
    <mergeCell ref="BI5:BI6"/>
    <mergeCell ref="B7:B8"/>
    <mergeCell ref="AV7:AV8"/>
    <mergeCell ref="AW7:AW8"/>
    <mergeCell ref="AX7:AX8"/>
    <mergeCell ref="AY7:AY8"/>
    <mergeCell ref="AZ7:AZ8"/>
    <mergeCell ref="BA7:BA8"/>
    <mergeCell ref="AY5:AY6"/>
    <mergeCell ref="AZ5:AZ6"/>
    <mergeCell ref="BA5:BA6"/>
    <mergeCell ref="BB5:BB6"/>
    <mergeCell ref="BC5:BC6"/>
    <mergeCell ref="BE5:BE6"/>
    <mergeCell ref="Y1:Z1"/>
    <mergeCell ref="AE1:AF1"/>
    <mergeCell ref="AG1:AJ1"/>
    <mergeCell ref="AZ1:BA1"/>
    <mergeCell ref="BB1:BC1"/>
    <mergeCell ref="AE2:AF2"/>
    <mergeCell ref="AG2:AJ2"/>
    <mergeCell ref="AP4:AR4"/>
    <mergeCell ref="AS4:AU4"/>
    <mergeCell ref="B5:B6"/>
    <mergeCell ref="AV5:AV6"/>
    <mergeCell ref="AW5:AW6"/>
    <mergeCell ref="AX5:AX6"/>
    <mergeCell ref="X4:Z4"/>
    <mergeCell ref="AA4:AC4"/>
    <mergeCell ref="AD4:AF4"/>
    <mergeCell ref="AG4:AI4"/>
    <mergeCell ref="AJ4:AL4"/>
    <mergeCell ref="AM4:AO4"/>
    <mergeCell ref="V3:W3"/>
    <mergeCell ref="C4:E4"/>
    <mergeCell ref="F4:H4"/>
    <mergeCell ref="I4:K4"/>
    <mergeCell ref="L4:N4"/>
    <mergeCell ref="O4:Q4"/>
    <mergeCell ref="R4:T4"/>
    <mergeCell ref="U4:W4"/>
    <mergeCell ref="AX148:AX149"/>
    <mergeCell ref="AY148:AY149"/>
    <mergeCell ref="AZ148:AZ149"/>
    <mergeCell ref="BA148:BA149"/>
    <mergeCell ref="BB148:BB149"/>
    <mergeCell ref="BC148:BC149"/>
    <mergeCell ref="BE148:BE149"/>
    <mergeCell ref="BF148:BF149"/>
    <mergeCell ref="BG148:BG149"/>
    <mergeCell ref="BI148:BI149"/>
    <mergeCell ref="B150:B151"/>
    <mergeCell ref="AW150:AW151"/>
    <mergeCell ref="AX150:AX151"/>
    <mergeCell ref="AY150:AY151"/>
    <mergeCell ref="AZ150:AZ151"/>
    <mergeCell ref="BA150:BA151"/>
    <mergeCell ref="BB150:BB151"/>
    <mergeCell ref="BC150:BC151"/>
    <mergeCell ref="BE150:BE151"/>
    <mergeCell ref="BF150:BF151"/>
    <mergeCell ref="BG150:BG151"/>
    <mergeCell ref="BI150:BI151"/>
    <mergeCell ref="B152:B153"/>
    <mergeCell ref="AW152:AW153"/>
    <mergeCell ref="AX152:AX153"/>
    <mergeCell ref="AY152:AY153"/>
    <mergeCell ref="AZ152:AZ153"/>
    <mergeCell ref="BA152:BA153"/>
    <mergeCell ref="BB152:BB153"/>
    <mergeCell ref="BC152:BC153"/>
    <mergeCell ref="BE152:BE153"/>
    <mergeCell ref="BF152:BF153"/>
    <mergeCell ref="BG152:BG153"/>
    <mergeCell ref="BI152:BI153"/>
    <mergeCell ref="B154:B155"/>
    <mergeCell ref="AW154:AW155"/>
    <mergeCell ref="AX154:AX155"/>
    <mergeCell ref="AY154:AY155"/>
    <mergeCell ref="AZ154:AZ155"/>
    <mergeCell ref="BA154:BA155"/>
    <mergeCell ref="BB154:BB155"/>
    <mergeCell ref="BC154:BC155"/>
    <mergeCell ref="BE154:BE155"/>
    <mergeCell ref="BF154:BF155"/>
    <mergeCell ref="BG154:BG155"/>
    <mergeCell ref="BI154:BI155"/>
    <mergeCell ref="B156:B157"/>
    <mergeCell ref="AW156:AW157"/>
    <mergeCell ref="AX156:AX157"/>
    <mergeCell ref="AY156:AY157"/>
    <mergeCell ref="AZ156:AZ157"/>
    <mergeCell ref="BA156:BA157"/>
    <mergeCell ref="BB156:BB157"/>
    <mergeCell ref="BC156:BC157"/>
    <mergeCell ref="BE156:BE157"/>
    <mergeCell ref="BF156:BF157"/>
    <mergeCell ref="BG156:BG157"/>
    <mergeCell ref="BI156:BI157"/>
    <mergeCell ref="B158:B159"/>
    <mergeCell ref="AW158:AW159"/>
    <mergeCell ref="AX158:AX159"/>
    <mergeCell ref="AY158:AY159"/>
    <mergeCell ref="AZ158:AZ159"/>
    <mergeCell ref="BA158:BA159"/>
    <mergeCell ref="BB158:BB159"/>
    <mergeCell ref="BC158:BC159"/>
    <mergeCell ref="BE158:BE159"/>
    <mergeCell ref="BF158:BF159"/>
    <mergeCell ref="BG158:BG159"/>
    <mergeCell ref="BI158:BI159"/>
    <mergeCell ref="B160:B161"/>
    <mergeCell ref="AV160:AV161"/>
    <mergeCell ref="AW160:AW161"/>
    <mergeCell ref="AX160:AX161"/>
    <mergeCell ref="AY160:AY161"/>
    <mergeCell ref="AZ160:AZ161"/>
    <mergeCell ref="BA160:BA161"/>
    <mergeCell ref="BB160:BB161"/>
    <mergeCell ref="BC160:BC161"/>
    <mergeCell ref="BE160:BE161"/>
    <mergeCell ref="BF160:BF161"/>
    <mergeCell ref="BG160:BG161"/>
    <mergeCell ref="BI160:BI161"/>
    <mergeCell ref="B162:B163"/>
    <mergeCell ref="AV162:AV163"/>
    <mergeCell ref="AW162:AW163"/>
    <mergeCell ref="AX162:AX163"/>
    <mergeCell ref="AY162:AY163"/>
    <mergeCell ref="AZ162:AZ163"/>
    <mergeCell ref="BA162:BA163"/>
    <mergeCell ref="BB162:BB163"/>
    <mergeCell ref="BC162:BC163"/>
    <mergeCell ref="BE162:BE163"/>
    <mergeCell ref="BF162:BF163"/>
    <mergeCell ref="BG162:BG163"/>
    <mergeCell ref="BI162:BI163"/>
    <mergeCell ref="B164:B165"/>
    <mergeCell ref="AV164:AV165"/>
    <mergeCell ref="AW164:AW165"/>
    <mergeCell ref="AX164:AX165"/>
    <mergeCell ref="AY164:AY165"/>
    <mergeCell ref="AZ164:AZ165"/>
    <mergeCell ref="BA164:BA165"/>
    <mergeCell ref="BB164:BB165"/>
    <mergeCell ref="BC164:BC165"/>
    <mergeCell ref="BE164:BE165"/>
    <mergeCell ref="BF164:BF165"/>
    <mergeCell ref="BG164:BG165"/>
    <mergeCell ref="BI164:BI165"/>
    <mergeCell ref="B170:B171"/>
    <mergeCell ref="AV170:AV171"/>
    <mergeCell ref="AW170:AW171"/>
    <mergeCell ref="AX170:AX171"/>
    <mergeCell ref="AY170:AY171"/>
    <mergeCell ref="AZ170:AZ171"/>
    <mergeCell ref="BA170:BA171"/>
    <mergeCell ref="BB170:BB171"/>
    <mergeCell ref="BC170:BC171"/>
    <mergeCell ref="BE170:BE171"/>
    <mergeCell ref="BF170:BF171"/>
    <mergeCell ref="BG170:BG171"/>
    <mergeCell ref="BI170:BI171"/>
    <mergeCell ref="B166:B167"/>
    <mergeCell ref="BG166:BG167"/>
    <mergeCell ref="BI166:BI167"/>
    <mergeCell ref="B168:B169"/>
    <mergeCell ref="AW168:AW169"/>
    <mergeCell ref="AX168:AX169"/>
    <mergeCell ref="AV256:AV257"/>
    <mergeCell ref="V238:W238"/>
    <mergeCell ref="C239:E239"/>
    <mergeCell ref="F239:H239"/>
    <mergeCell ref="AP239:AR239"/>
    <mergeCell ref="AS239:AU239"/>
    <mergeCell ref="I239:K239"/>
    <mergeCell ref="L239:N239"/>
    <mergeCell ref="O239:Q239"/>
    <mergeCell ref="R239:T239"/>
    <mergeCell ref="U239:W239"/>
    <mergeCell ref="X239:Z239"/>
    <mergeCell ref="AA239:AC239"/>
    <mergeCell ref="AD239:AF239"/>
    <mergeCell ref="AG239:AI239"/>
    <mergeCell ref="AJ239:AL239"/>
    <mergeCell ref="AM239:AO239"/>
    <mergeCell ref="B240:B241"/>
    <mergeCell ref="AV240:AV241"/>
    <mergeCell ref="AW240:AW241"/>
    <mergeCell ref="AX240:AX241"/>
    <mergeCell ref="AY240:AY241"/>
    <mergeCell ref="AZ240:AZ241"/>
    <mergeCell ref="BA240:BA241"/>
    <mergeCell ref="BB240:BB241"/>
    <mergeCell ref="BC240:BC241"/>
    <mergeCell ref="BE240:BE241"/>
    <mergeCell ref="BF240:BF241"/>
    <mergeCell ref="BG240:BG241"/>
    <mergeCell ref="BI240:BI241"/>
    <mergeCell ref="B242:B243"/>
    <mergeCell ref="AW242:AW243"/>
    <mergeCell ref="AX242:AX243"/>
    <mergeCell ref="AY242:AY243"/>
    <mergeCell ref="AZ242:AZ243"/>
    <mergeCell ref="BA242:BA243"/>
    <mergeCell ref="BB242:BB243"/>
    <mergeCell ref="BC242:BC243"/>
    <mergeCell ref="BE242:BE243"/>
    <mergeCell ref="BF242:BF243"/>
    <mergeCell ref="BG242:BG243"/>
    <mergeCell ref="BI242:BI243"/>
    <mergeCell ref="AV242:AV243"/>
    <mergeCell ref="B244:B245"/>
    <mergeCell ref="AW244:AW245"/>
    <mergeCell ref="AX244:AX245"/>
    <mergeCell ref="AY244:AY245"/>
    <mergeCell ref="AZ244:AZ245"/>
    <mergeCell ref="BA244:BA245"/>
    <mergeCell ref="BB244:BB245"/>
    <mergeCell ref="BC244:BC245"/>
    <mergeCell ref="BE244:BE245"/>
    <mergeCell ref="BF244:BF245"/>
    <mergeCell ref="BG244:BG245"/>
    <mergeCell ref="BI244:BI245"/>
    <mergeCell ref="B246:B247"/>
    <mergeCell ref="AW246:AW247"/>
    <mergeCell ref="AX246:AX247"/>
    <mergeCell ref="AY246:AY247"/>
    <mergeCell ref="AZ246:AZ247"/>
    <mergeCell ref="BA246:BA247"/>
    <mergeCell ref="BB246:BB247"/>
    <mergeCell ref="BC246:BC247"/>
    <mergeCell ref="BE246:BE247"/>
    <mergeCell ref="BF246:BF247"/>
    <mergeCell ref="BG246:BG247"/>
    <mergeCell ref="BI246:BI247"/>
    <mergeCell ref="AV244:AV245"/>
    <mergeCell ref="AV246:AV247"/>
    <mergeCell ref="BE254:BE255"/>
    <mergeCell ref="BF254:BF255"/>
    <mergeCell ref="BG254:BG255"/>
    <mergeCell ref="BI254:BI255"/>
    <mergeCell ref="B248:B249"/>
    <mergeCell ref="AW248:AW249"/>
    <mergeCell ref="AX248:AX249"/>
    <mergeCell ref="AY248:AY249"/>
    <mergeCell ref="AZ248:AZ249"/>
    <mergeCell ref="BA248:BA249"/>
    <mergeCell ref="BB248:BB249"/>
    <mergeCell ref="BC248:BC249"/>
    <mergeCell ref="BE248:BE249"/>
    <mergeCell ref="BF248:BF249"/>
    <mergeCell ref="BG248:BG249"/>
    <mergeCell ref="BI248:BI249"/>
    <mergeCell ref="B250:B251"/>
    <mergeCell ref="AW250:AW251"/>
    <mergeCell ref="AX250:AX251"/>
    <mergeCell ref="AY250:AY251"/>
    <mergeCell ref="AZ250:AZ251"/>
    <mergeCell ref="BA250:BA251"/>
    <mergeCell ref="BB250:BB251"/>
    <mergeCell ref="BC250:BC251"/>
    <mergeCell ref="BE250:BE251"/>
    <mergeCell ref="BF250:BF251"/>
    <mergeCell ref="BG250:BG251"/>
    <mergeCell ref="BI250:BI251"/>
    <mergeCell ref="AV248:AV249"/>
    <mergeCell ref="AV250:AV251"/>
    <mergeCell ref="AV252:AV253"/>
    <mergeCell ref="AV254:AV255"/>
    <mergeCell ref="B256:B257"/>
    <mergeCell ref="AW256:AW257"/>
    <mergeCell ref="AX256:AX257"/>
    <mergeCell ref="AY256:AY257"/>
    <mergeCell ref="AZ256:AZ257"/>
    <mergeCell ref="BA256:BA257"/>
    <mergeCell ref="BB256:BB257"/>
    <mergeCell ref="BC256:BC257"/>
    <mergeCell ref="BE256:BE257"/>
    <mergeCell ref="BF256:BF257"/>
    <mergeCell ref="BG256:BG257"/>
    <mergeCell ref="BI256:BI257"/>
    <mergeCell ref="B252:B253"/>
    <mergeCell ref="AW252:AW253"/>
    <mergeCell ref="AX252:AX253"/>
    <mergeCell ref="AY252:AY253"/>
    <mergeCell ref="AZ252:AZ253"/>
    <mergeCell ref="BA252:BA253"/>
    <mergeCell ref="BB252:BB253"/>
    <mergeCell ref="BC252:BC253"/>
    <mergeCell ref="BE252:BE253"/>
    <mergeCell ref="BF252:BF253"/>
    <mergeCell ref="BG252:BG253"/>
    <mergeCell ref="BI252:BI253"/>
    <mergeCell ref="B254:B255"/>
    <mergeCell ref="AW254:AW255"/>
    <mergeCell ref="AX254:AX255"/>
    <mergeCell ref="AY254:AY255"/>
    <mergeCell ref="AZ254:AZ255"/>
    <mergeCell ref="BA254:BA255"/>
    <mergeCell ref="BB254:BB255"/>
    <mergeCell ref="BC254:BC255"/>
    <mergeCell ref="AV225:AV226"/>
    <mergeCell ref="AW225:AW226"/>
    <mergeCell ref="AX225:AX226"/>
    <mergeCell ref="AY225:AY226"/>
    <mergeCell ref="AZ225:AZ226"/>
    <mergeCell ref="BA225:BA226"/>
    <mergeCell ref="BB225:BB226"/>
    <mergeCell ref="BC225:BC226"/>
    <mergeCell ref="BE225:BE226"/>
    <mergeCell ref="BF225:BF226"/>
    <mergeCell ref="BG225:BG226"/>
    <mergeCell ref="BI225:BI226"/>
    <mergeCell ref="AV227:AV228"/>
    <mergeCell ref="AW227:AW228"/>
    <mergeCell ref="AX227:AX228"/>
    <mergeCell ref="AY227:AY228"/>
    <mergeCell ref="AZ227:AZ228"/>
    <mergeCell ref="BA227:BA228"/>
    <mergeCell ref="BB227:BB228"/>
    <mergeCell ref="BC227:BC228"/>
    <mergeCell ref="BE227:BE228"/>
    <mergeCell ref="BF227:BF228"/>
    <mergeCell ref="BG227:BG228"/>
    <mergeCell ref="BI227:BI228"/>
    <mergeCell ref="AV229:AV230"/>
    <mergeCell ref="AW229:AW230"/>
    <mergeCell ref="AX229:AX230"/>
    <mergeCell ref="AY229:AY230"/>
    <mergeCell ref="AZ229:AZ230"/>
    <mergeCell ref="BA229:BA230"/>
    <mergeCell ref="BB229:BB230"/>
    <mergeCell ref="BC229:BC230"/>
    <mergeCell ref="BE229:BE230"/>
    <mergeCell ref="BF229:BF230"/>
    <mergeCell ref="BG229:BG230"/>
    <mergeCell ref="BI229:BI230"/>
    <mergeCell ref="AV231:AV232"/>
    <mergeCell ref="AW231:AW232"/>
    <mergeCell ref="AX231:AX232"/>
    <mergeCell ref="AY231:AY232"/>
    <mergeCell ref="AZ231:AZ232"/>
    <mergeCell ref="BA231:BA232"/>
    <mergeCell ref="BB231:BB232"/>
    <mergeCell ref="BC231:BC232"/>
    <mergeCell ref="BE231:BE232"/>
    <mergeCell ref="BF231:BF232"/>
    <mergeCell ref="BG231:BG232"/>
    <mergeCell ref="BI231:BI232"/>
    <mergeCell ref="BC233:BC234"/>
    <mergeCell ref="BE233:BE234"/>
    <mergeCell ref="BF233:BF234"/>
    <mergeCell ref="BG233:BG234"/>
    <mergeCell ref="BI233:BI234"/>
    <mergeCell ref="AV235:AV236"/>
    <mergeCell ref="AW235:AW236"/>
    <mergeCell ref="AX235:AX236"/>
    <mergeCell ref="AY235:AY236"/>
    <mergeCell ref="AZ235:AZ236"/>
    <mergeCell ref="BA235:BA236"/>
    <mergeCell ref="BB235:BB236"/>
    <mergeCell ref="BC235:BC236"/>
    <mergeCell ref="BE235:BE236"/>
    <mergeCell ref="BF235:BF236"/>
    <mergeCell ref="BG235:BG236"/>
    <mergeCell ref="BI235:BI236"/>
    <mergeCell ref="B225:B226"/>
    <mergeCell ref="B227:B228"/>
    <mergeCell ref="B229:B230"/>
    <mergeCell ref="B231:B232"/>
    <mergeCell ref="B233:B234"/>
    <mergeCell ref="B235:B236"/>
    <mergeCell ref="AV203:AV204"/>
    <mergeCell ref="AW203:AW204"/>
    <mergeCell ref="AX203:AX204"/>
    <mergeCell ref="AY203:AY204"/>
    <mergeCell ref="AZ203:AZ204"/>
    <mergeCell ref="BA203:BA204"/>
    <mergeCell ref="BB203:BB204"/>
    <mergeCell ref="BC203:BC204"/>
    <mergeCell ref="BE203:BE204"/>
    <mergeCell ref="BF203:BF204"/>
    <mergeCell ref="BG203:BG204"/>
    <mergeCell ref="AV207:AV208"/>
    <mergeCell ref="AW207:AW208"/>
    <mergeCell ref="AX207:AX208"/>
    <mergeCell ref="AY207:AY208"/>
    <mergeCell ref="AZ207:AZ208"/>
    <mergeCell ref="BA207:BA208"/>
    <mergeCell ref="BB207:BB208"/>
    <mergeCell ref="BC207:BC208"/>
    <mergeCell ref="AV233:AV234"/>
    <mergeCell ref="AW233:AW234"/>
    <mergeCell ref="AX233:AX234"/>
    <mergeCell ref="AY233:AY234"/>
    <mergeCell ref="AZ233:AZ234"/>
    <mergeCell ref="BA233:BA234"/>
    <mergeCell ref="BB233:BB234"/>
    <mergeCell ref="B279:B280"/>
    <mergeCell ref="AV279:AV280"/>
    <mergeCell ref="AW279:AW280"/>
    <mergeCell ref="AX279:AX280"/>
    <mergeCell ref="AY279:AY280"/>
    <mergeCell ref="AZ279:AZ280"/>
    <mergeCell ref="BA279:BA280"/>
    <mergeCell ref="BB279:BB280"/>
    <mergeCell ref="BC279:BC280"/>
    <mergeCell ref="BE279:BE280"/>
    <mergeCell ref="BF279:BF280"/>
    <mergeCell ref="BG279:BG280"/>
    <mergeCell ref="B281:B282"/>
    <mergeCell ref="AV281:AV282"/>
    <mergeCell ref="AW281:AW282"/>
    <mergeCell ref="AX281:AX282"/>
    <mergeCell ref="AY281:AY282"/>
    <mergeCell ref="AZ281:AZ282"/>
    <mergeCell ref="BA281:BA282"/>
    <mergeCell ref="BB281:BB282"/>
    <mergeCell ref="BC281:BC282"/>
    <mergeCell ref="BE281:BE282"/>
    <mergeCell ref="BF281:BF282"/>
    <mergeCell ref="BG281:BG282"/>
    <mergeCell ref="B283:B284"/>
    <mergeCell ref="AV283:AV284"/>
    <mergeCell ref="AW283:AW284"/>
    <mergeCell ref="AX283:AX284"/>
    <mergeCell ref="AY283:AY284"/>
    <mergeCell ref="AZ283:AZ284"/>
    <mergeCell ref="BA283:BA284"/>
    <mergeCell ref="BB283:BB284"/>
    <mergeCell ref="BC283:BC284"/>
    <mergeCell ref="BE283:BE284"/>
    <mergeCell ref="BF283:BF284"/>
    <mergeCell ref="BG283:BG284"/>
    <mergeCell ref="B285:B286"/>
    <mergeCell ref="AV285:AV286"/>
    <mergeCell ref="AW285:AW286"/>
    <mergeCell ref="AX285:AX286"/>
    <mergeCell ref="AY285:AY286"/>
    <mergeCell ref="AZ285:AZ286"/>
    <mergeCell ref="BA285:BA286"/>
    <mergeCell ref="BB285:BB286"/>
    <mergeCell ref="BC285:BC286"/>
    <mergeCell ref="BE285:BE286"/>
    <mergeCell ref="BF285:BF286"/>
    <mergeCell ref="BG285:BG286"/>
  </mergeCells>
  <phoneticPr fontId="23"/>
  <dataValidations count="1">
    <dataValidation imeMode="halfAlpha" allowBlank="1" showInputMessage="1" showErrorMessage="1" sqref="BE3 BE88 BE30 AG1:AJ2 BE142 BE238 BE57 BE115 BE176 BE199 BE259" xr:uid="{6951A60E-C7E8-472B-9D62-49D15598BB75}"/>
  </dataValidations>
  <printOptions horizontalCentered="1"/>
  <pageMargins left="0" right="0" top="0" bottom="0" header="0.51181102362204722" footer="0.51181102362204722"/>
  <pageSetup paperSize="9" scale="62" fitToHeight="0" orientation="portrait" horizontalDpi="4294967293" r:id="rId1"/>
  <headerFooter alignWithMargins="0"/>
  <rowBreaks count="3" manualBreakCount="3">
    <brk id="87" max="47" man="1"/>
    <brk id="176" max="47" man="1"/>
    <brk id="258" max="4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DCF28-43BE-4008-9051-63CFCAA8AAB1}">
  <sheetPr>
    <tabColor rgb="FFFF0000"/>
  </sheetPr>
  <dimension ref="A1:IV209"/>
  <sheetViews>
    <sheetView zoomScale="85" zoomScaleNormal="85" workbookViewId="0">
      <pane xSplit="5" ySplit="9" topLeftCell="F10" activePane="bottomRight" state="frozen"/>
      <selection sqref="A1:XFD1048576"/>
      <selection pane="topRight" sqref="A1:XFD1048576"/>
      <selection pane="bottomLeft" sqref="A1:XFD1048576"/>
      <selection pane="bottomRight" sqref="A1:J1"/>
    </sheetView>
  </sheetViews>
  <sheetFormatPr defaultColWidth="10.33203125" defaultRowHeight="15"/>
  <cols>
    <col min="1" max="1" width="4.44140625" style="598" customWidth="1"/>
    <col min="2" max="3" width="6.5546875" style="599" customWidth="1"/>
    <col min="4" max="4" width="7.44140625" style="673" customWidth="1"/>
    <col min="5" max="5" width="7.109375" style="673" customWidth="1"/>
    <col min="6" max="6" width="19.33203125" style="611" customWidth="1"/>
    <col min="7" max="7" width="17" style="606" customWidth="1"/>
    <col min="8" max="8" width="14.109375" style="598" customWidth="1"/>
    <col min="9" max="9" width="7.44140625" style="673" customWidth="1"/>
    <col min="10" max="10" width="55.33203125" style="674" customWidth="1"/>
    <col min="11" max="11" width="14.44140625" style="673" customWidth="1"/>
    <col min="12" max="256" width="10.33203125" style="598"/>
    <col min="257" max="257" width="4.44140625" style="598" customWidth="1"/>
    <col min="258" max="259" width="6.5546875" style="598" customWidth="1"/>
    <col min="260" max="260" width="7.44140625" style="598" customWidth="1"/>
    <col min="261" max="261" width="7.109375" style="598" customWidth="1"/>
    <col min="262" max="262" width="19.33203125" style="598" customWidth="1"/>
    <col min="263" max="263" width="17" style="598" customWidth="1"/>
    <col min="264" max="264" width="14.109375" style="598" customWidth="1"/>
    <col min="265" max="265" width="7.44140625" style="598" customWidth="1"/>
    <col min="266" max="266" width="55.33203125" style="598" customWidth="1"/>
    <col min="267" max="267" width="14.44140625" style="598" customWidth="1"/>
    <col min="268" max="512" width="10.33203125" style="598"/>
    <col min="513" max="513" width="4.44140625" style="598" customWidth="1"/>
    <col min="514" max="515" width="6.5546875" style="598" customWidth="1"/>
    <col min="516" max="516" width="7.44140625" style="598" customWidth="1"/>
    <col min="517" max="517" width="7.109375" style="598" customWidth="1"/>
    <col min="518" max="518" width="19.33203125" style="598" customWidth="1"/>
    <col min="519" max="519" width="17" style="598" customWidth="1"/>
    <col min="520" max="520" width="14.109375" style="598" customWidth="1"/>
    <col min="521" max="521" width="7.44140625" style="598" customWidth="1"/>
    <col min="522" max="522" width="55.33203125" style="598" customWidth="1"/>
    <col min="523" max="523" width="14.44140625" style="598" customWidth="1"/>
    <col min="524" max="768" width="10.33203125" style="598"/>
    <col min="769" max="769" width="4.44140625" style="598" customWidth="1"/>
    <col min="770" max="771" width="6.5546875" style="598" customWidth="1"/>
    <col min="772" max="772" width="7.44140625" style="598" customWidth="1"/>
    <col min="773" max="773" width="7.109375" style="598" customWidth="1"/>
    <col min="774" max="774" width="19.33203125" style="598" customWidth="1"/>
    <col min="775" max="775" width="17" style="598" customWidth="1"/>
    <col min="776" max="776" width="14.109375" style="598" customWidth="1"/>
    <col min="777" max="777" width="7.44140625" style="598" customWidth="1"/>
    <col min="778" max="778" width="55.33203125" style="598" customWidth="1"/>
    <col min="779" max="779" width="14.44140625" style="598" customWidth="1"/>
    <col min="780" max="1024" width="10.33203125" style="598"/>
    <col min="1025" max="1025" width="4.44140625" style="598" customWidth="1"/>
    <col min="1026" max="1027" width="6.5546875" style="598" customWidth="1"/>
    <col min="1028" max="1028" width="7.44140625" style="598" customWidth="1"/>
    <col min="1029" max="1029" width="7.109375" style="598" customWidth="1"/>
    <col min="1030" max="1030" width="19.33203125" style="598" customWidth="1"/>
    <col min="1031" max="1031" width="17" style="598" customWidth="1"/>
    <col min="1032" max="1032" width="14.109375" style="598" customWidth="1"/>
    <col min="1033" max="1033" width="7.44140625" style="598" customWidth="1"/>
    <col min="1034" max="1034" width="55.33203125" style="598" customWidth="1"/>
    <col min="1035" max="1035" width="14.44140625" style="598" customWidth="1"/>
    <col min="1036" max="1280" width="10.33203125" style="598"/>
    <col min="1281" max="1281" width="4.44140625" style="598" customWidth="1"/>
    <col min="1282" max="1283" width="6.5546875" style="598" customWidth="1"/>
    <col min="1284" max="1284" width="7.44140625" style="598" customWidth="1"/>
    <col min="1285" max="1285" width="7.109375" style="598" customWidth="1"/>
    <col min="1286" max="1286" width="19.33203125" style="598" customWidth="1"/>
    <col min="1287" max="1287" width="17" style="598" customWidth="1"/>
    <col min="1288" max="1288" width="14.109375" style="598" customWidth="1"/>
    <col min="1289" max="1289" width="7.44140625" style="598" customWidth="1"/>
    <col min="1290" max="1290" width="55.33203125" style="598" customWidth="1"/>
    <col min="1291" max="1291" width="14.44140625" style="598" customWidth="1"/>
    <col min="1292" max="1536" width="10.33203125" style="598"/>
    <col min="1537" max="1537" width="4.44140625" style="598" customWidth="1"/>
    <col min="1538" max="1539" width="6.5546875" style="598" customWidth="1"/>
    <col min="1540" max="1540" width="7.44140625" style="598" customWidth="1"/>
    <col min="1541" max="1541" width="7.109375" style="598" customWidth="1"/>
    <col min="1542" max="1542" width="19.33203125" style="598" customWidth="1"/>
    <col min="1543" max="1543" width="17" style="598" customWidth="1"/>
    <col min="1544" max="1544" width="14.109375" style="598" customWidth="1"/>
    <col min="1545" max="1545" width="7.44140625" style="598" customWidth="1"/>
    <col min="1546" max="1546" width="55.33203125" style="598" customWidth="1"/>
    <col min="1547" max="1547" width="14.44140625" style="598" customWidth="1"/>
    <col min="1548" max="1792" width="10.33203125" style="598"/>
    <col min="1793" max="1793" width="4.44140625" style="598" customWidth="1"/>
    <col min="1794" max="1795" width="6.5546875" style="598" customWidth="1"/>
    <col min="1796" max="1796" width="7.44140625" style="598" customWidth="1"/>
    <col min="1797" max="1797" width="7.109375" style="598" customWidth="1"/>
    <col min="1798" max="1798" width="19.33203125" style="598" customWidth="1"/>
    <col min="1799" max="1799" width="17" style="598" customWidth="1"/>
    <col min="1800" max="1800" width="14.109375" style="598" customWidth="1"/>
    <col min="1801" max="1801" width="7.44140625" style="598" customWidth="1"/>
    <col min="1802" max="1802" width="55.33203125" style="598" customWidth="1"/>
    <col min="1803" max="1803" width="14.44140625" style="598" customWidth="1"/>
    <col min="1804" max="2048" width="10.33203125" style="598"/>
    <col min="2049" max="2049" width="4.44140625" style="598" customWidth="1"/>
    <col min="2050" max="2051" width="6.5546875" style="598" customWidth="1"/>
    <col min="2052" max="2052" width="7.44140625" style="598" customWidth="1"/>
    <col min="2053" max="2053" width="7.109375" style="598" customWidth="1"/>
    <col min="2054" max="2054" width="19.33203125" style="598" customWidth="1"/>
    <col min="2055" max="2055" width="17" style="598" customWidth="1"/>
    <col min="2056" max="2056" width="14.109375" style="598" customWidth="1"/>
    <col min="2057" max="2057" width="7.44140625" style="598" customWidth="1"/>
    <col min="2058" max="2058" width="55.33203125" style="598" customWidth="1"/>
    <col min="2059" max="2059" width="14.44140625" style="598" customWidth="1"/>
    <col min="2060" max="2304" width="10.33203125" style="598"/>
    <col min="2305" max="2305" width="4.44140625" style="598" customWidth="1"/>
    <col min="2306" max="2307" width="6.5546875" style="598" customWidth="1"/>
    <col min="2308" max="2308" width="7.44140625" style="598" customWidth="1"/>
    <col min="2309" max="2309" width="7.109375" style="598" customWidth="1"/>
    <col min="2310" max="2310" width="19.33203125" style="598" customWidth="1"/>
    <col min="2311" max="2311" width="17" style="598" customWidth="1"/>
    <col min="2312" max="2312" width="14.109375" style="598" customWidth="1"/>
    <col min="2313" max="2313" width="7.44140625" style="598" customWidth="1"/>
    <col min="2314" max="2314" width="55.33203125" style="598" customWidth="1"/>
    <col min="2315" max="2315" width="14.44140625" style="598" customWidth="1"/>
    <col min="2316" max="2560" width="10.33203125" style="598"/>
    <col min="2561" max="2561" width="4.44140625" style="598" customWidth="1"/>
    <col min="2562" max="2563" width="6.5546875" style="598" customWidth="1"/>
    <col min="2564" max="2564" width="7.44140625" style="598" customWidth="1"/>
    <col min="2565" max="2565" width="7.109375" style="598" customWidth="1"/>
    <col min="2566" max="2566" width="19.33203125" style="598" customWidth="1"/>
    <col min="2567" max="2567" width="17" style="598" customWidth="1"/>
    <col min="2568" max="2568" width="14.109375" style="598" customWidth="1"/>
    <col min="2569" max="2569" width="7.44140625" style="598" customWidth="1"/>
    <col min="2570" max="2570" width="55.33203125" style="598" customWidth="1"/>
    <col min="2571" max="2571" width="14.44140625" style="598" customWidth="1"/>
    <col min="2572" max="2816" width="10.33203125" style="598"/>
    <col min="2817" max="2817" width="4.44140625" style="598" customWidth="1"/>
    <col min="2818" max="2819" width="6.5546875" style="598" customWidth="1"/>
    <col min="2820" max="2820" width="7.44140625" style="598" customWidth="1"/>
    <col min="2821" max="2821" width="7.109375" style="598" customWidth="1"/>
    <col min="2822" max="2822" width="19.33203125" style="598" customWidth="1"/>
    <col min="2823" max="2823" width="17" style="598" customWidth="1"/>
    <col min="2824" max="2824" width="14.109375" style="598" customWidth="1"/>
    <col min="2825" max="2825" width="7.44140625" style="598" customWidth="1"/>
    <col min="2826" max="2826" width="55.33203125" style="598" customWidth="1"/>
    <col min="2827" max="2827" width="14.44140625" style="598" customWidth="1"/>
    <col min="2828" max="3072" width="10.33203125" style="598"/>
    <col min="3073" max="3073" width="4.44140625" style="598" customWidth="1"/>
    <col min="3074" max="3075" width="6.5546875" style="598" customWidth="1"/>
    <col min="3076" max="3076" width="7.44140625" style="598" customWidth="1"/>
    <col min="3077" max="3077" width="7.109375" style="598" customWidth="1"/>
    <col min="3078" max="3078" width="19.33203125" style="598" customWidth="1"/>
    <col min="3079" max="3079" width="17" style="598" customWidth="1"/>
    <col min="3080" max="3080" width="14.109375" style="598" customWidth="1"/>
    <col min="3081" max="3081" width="7.44140625" style="598" customWidth="1"/>
    <col min="3082" max="3082" width="55.33203125" style="598" customWidth="1"/>
    <col min="3083" max="3083" width="14.44140625" style="598" customWidth="1"/>
    <col min="3084" max="3328" width="10.33203125" style="598"/>
    <col min="3329" max="3329" width="4.44140625" style="598" customWidth="1"/>
    <col min="3330" max="3331" width="6.5546875" style="598" customWidth="1"/>
    <col min="3332" max="3332" width="7.44140625" style="598" customWidth="1"/>
    <col min="3333" max="3333" width="7.109375" style="598" customWidth="1"/>
    <col min="3334" max="3334" width="19.33203125" style="598" customWidth="1"/>
    <col min="3335" max="3335" width="17" style="598" customWidth="1"/>
    <col min="3336" max="3336" width="14.109375" style="598" customWidth="1"/>
    <col min="3337" max="3337" width="7.44140625" style="598" customWidth="1"/>
    <col min="3338" max="3338" width="55.33203125" style="598" customWidth="1"/>
    <col min="3339" max="3339" width="14.44140625" style="598" customWidth="1"/>
    <col min="3340" max="3584" width="10.33203125" style="598"/>
    <col min="3585" max="3585" width="4.44140625" style="598" customWidth="1"/>
    <col min="3586" max="3587" width="6.5546875" style="598" customWidth="1"/>
    <col min="3588" max="3588" width="7.44140625" style="598" customWidth="1"/>
    <col min="3589" max="3589" width="7.109375" style="598" customWidth="1"/>
    <col min="3590" max="3590" width="19.33203125" style="598" customWidth="1"/>
    <col min="3591" max="3591" width="17" style="598" customWidth="1"/>
    <col min="3592" max="3592" width="14.109375" style="598" customWidth="1"/>
    <col min="3593" max="3593" width="7.44140625" style="598" customWidth="1"/>
    <col min="3594" max="3594" width="55.33203125" style="598" customWidth="1"/>
    <col min="3595" max="3595" width="14.44140625" style="598" customWidth="1"/>
    <col min="3596" max="3840" width="10.33203125" style="598"/>
    <col min="3841" max="3841" width="4.44140625" style="598" customWidth="1"/>
    <col min="3842" max="3843" width="6.5546875" style="598" customWidth="1"/>
    <col min="3844" max="3844" width="7.44140625" style="598" customWidth="1"/>
    <col min="3845" max="3845" width="7.109375" style="598" customWidth="1"/>
    <col min="3846" max="3846" width="19.33203125" style="598" customWidth="1"/>
    <col min="3847" max="3847" width="17" style="598" customWidth="1"/>
    <col min="3848" max="3848" width="14.109375" style="598" customWidth="1"/>
    <col min="3849" max="3849" width="7.44140625" style="598" customWidth="1"/>
    <col min="3850" max="3850" width="55.33203125" style="598" customWidth="1"/>
    <col min="3851" max="3851" width="14.44140625" style="598" customWidth="1"/>
    <col min="3852" max="4096" width="10.33203125" style="598"/>
    <col min="4097" max="4097" width="4.44140625" style="598" customWidth="1"/>
    <col min="4098" max="4099" width="6.5546875" style="598" customWidth="1"/>
    <col min="4100" max="4100" width="7.44140625" style="598" customWidth="1"/>
    <col min="4101" max="4101" width="7.109375" style="598" customWidth="1"/>
    <col min="4102" max="4102" width="19.33203125" style="598" customWidth="1"/>
    <col min="4103" max="4103" width="17" style="598" customWidth="1"/>
    <col min="4104" max="4104" width="14.109375" style="598" customWidth="1"/>
    <col min="4105" max="4105" width="7.44140625" style="598" customWidth="1"/>
    <col min="4106" max="4106" width="55.33203125" style="598" customWidth="1"/>
    <col min="4107" max="4107" width="14.44140625" style="598" customWidth="1"/>
    <col min="4108" max="4352" width="10.33203125" style="598"/>
    <col min="4353" max="4353" width="4.44140625" style="598" customWidth="1"/>
    <col min="4354" max="4355" width="6.5546875" style="598" customWidth="1"/>
    <col min="4356" max="4356" width="7.44140625" style="598" customWidth="1"/>
    <col min="4357" max="4357" width="7.109375" style="598" customWidth="1"/>
    <col min="4358" max="4358" width="19.33203125" style="598" customWidth="1"/>
    <col min="4359" max="4359" width="17" style="598" customWidth="1"/>
    <col min="4360" max="4360" width="14.109375" style="598" customWidth="1"/>
    <col min="4361" max="4361" width="7.44140625" style="598" customWidth="1"/>
    <col min="4362" max="4362" width="55.33203125" style="598" customWidth="1"/>
    <col min="4363" max="4363" width="14.44140625" style="598" customWidth="1"/>
    <col min="4364" max="4608" width="10.33203125" style="598"/>
    <col min="4609" max="4609" width="4.44140625" style="598" customWidth="1"/>
    <col min="4610" max="4611" width="6.5546875" style="598" customWidth="1"/>
    <col min="4612" max="4612" width="7.44140625" style="598" customWidth="1"/>
    <col min="4613" max="4613" width="7.109375" style="598" customWidth="1"/>
    <col min="4614" max="4614" width="19.33203125" style="598" customWidth="1"/>
    <col min="4615" max="4615" width="17" style="598" customWidth="1"/>
    <col min="4616" max="4616" width="14.109375" style="598" customWidth="1"/>
    <col min="4617" max="4617" width="7.44140625" style="598" customWidth="1"/>
    <col min="4618" max="4618" width="55.33203125" style="598" customWidth="1"/>
    <col min="4619" max="4619" width="14.44140625" style="598" customWidth="1"/>
    <col min="4620" max="4864" width="10.33203125" style="598"/>
    <col min="4865" max="4865" width="4.44140625" style="598" customWidth="1"/>
    <col min="4866" max="4867" width="6.5546875" style="598" customWidth="1"/>
    <col min="4868" max="4868" width="7.44140625" style="598" customWidth="1"/>
    <col min="4869" max="4869" width="7.109375" style="598" customWidth="1"/>
    <col min="4870" max="4870" width="19.33203125" style="598" customWidth="1"/>
    <col min="4871" max="4871" width="17" style="598" customWidth="1"/>
    <col min="4872" max="4872" width="14.109375" style="598" customWidth="1"/>
    <col min="4873" max="4873" width="7.44140625" style="598" customWidth="1"/>
    <col min="4874" max="4874" width="55.33203125" style="598" customWidth="1"/>
    <col min="4875" max="4875" width="14.44140625" style="598" customWidth="1"/>
    <col min="4876" max="5120" width="10.33203125" style="598"/>
    <col min="5121" max="5121" width="4.44140625" style="598" customWidth="1"/>
    <col min="5122" max="5123" width="6.5546875" style="598" customWidth="1"/>
    <col min="5124" max="5124" width="7.44140625" style="598" customWidth="1"/>
    <col min="5125" max="5125" width="7.109375" style="598" customWidth="1"/>
    <col min="5126" max="5126" width="19.33203125" style="598" customWidth="1"/>
    <col min="5127" max="5127" width="17" style="598" customWidth="1"/>
    <col min="5128" max="5128" width="14.109375" style="598" customWidth="1"/>
    <col min="5129" max="5129" width="7.44140625" style="598" customWidth="1"/>
    <col min="5130" max="5130" width="55.33203125" style="598" customWidth="1"/>
    <col min="5131" max="5131" width="14.44140625" style="598" customWidth="1"/>
    <col min="5132" max="5376" width="10.33203125" style="598"/>
    <col min="5377" max="5377" width="4.44140625" style="598" customWidth="1"/>
    <col min="5378" max="5379" width="6.5546875" style="598" customWidth="1"/>
    <col min="5380" max="5380" width="7.44140625" style="598" customWidth="1"/>
    <col min="5381" max="5381" width="7.109375" style="598" customWidth="1"/>
    <col min="5382" max="5382" width="19.33203125" style="598" customWidth="1"/>
    <col min="5383" max="5383" width="17" style="598" customWidth="1"/>
    <col min="5384" max="5384" width="14.109375" style="598" customWidth="1"/>
    <col min="5385" max="5385" width="7.44140625" style="598" customWidth="1"/>
    <col min="5386" max="5386" width="55.33203125" style="598" customWidth="1"/>
    <col min="5387" max="5387" width="14.44140625" style="598" customWidth="1"/>
    <col min="5388" max="5632" width="10.33203125" style="598"/>
    <col min="5633" max="5633" width="4.44140625" style="598" customWidth="1"/>
    <col min="5634" max="5635" width="6.5546875" style="598" customWidth="1"/>
    <col min="5636" max="5636" width="7.44140625" style="598" customWidth="1"/>
    <col min="5637" max="5637" width="7.109375" style="598" customWidth="1"/>
    <col min="5638" max="5638" width="19.33203125" style="598" customWidth="1"/>
    <col min="5639" max="5639" width="17" style="598" customWidth="1"/>
    <col min="5640" max="5640" width="14.109375" style="598" customWidth="1"/>
    <col min="5641" max="5641" width="7.44140625" style="598" customWidth="1"/>
    <col min="5642" max="5642" width="55.33203125" style="598" customWidth="1"/>
    <col min="5643" max="5643" width="14.44140625" style="598" customWidth="1"/>
    <col min="5644" max="5888" width="10.33203125" style="598"/>
    <col min="5889" max="5889" width="4.44140625" style="598" customWidth="1"/>
    <col min="5890" max="5891" width="6.5546875" style="598" customWidth="1"/>
    <col min="5892" max="5892" width="7.44140625" style="598" customWidth="1"/>
    <col min="5893" max="5893" width="7.109375" style="598" customWidth="1"/>
    <col min="5894" max="5894" width="19.33203125" style="598" customWidth="1"/>
    <col min="5895" max="5895" width="17" style="598" customWidth="1"/>
    <col min="5896" max="5896" width="14.109375" style="598" customWidth="1"/>
    <col min="5897" max="5897" width="7.44140625" style="598" customWidth="1"/>
    <col min="5898" max="5898" width="55.33203125" style="598" customWidth="1"/>
    <col min="5899" max="5899" width="14.44140625" style="598" customWidth="1"/>
    <col min="5900" max="6144" width="10.33203125" style="598"/>
    <col min="6145" max="6145" width="4.44140625" style="598" customWidth="1"/>
    <col min="6146" max="6147" width="6.5546875" style="598" customWidth="1"/>
    <col min="6148" max="6148" width="7.44140625" style="598" customWidth="1"/>
    <col min="6149" max="6149" width="7.109375" style="598" customWidth="1"/>
    <col min="6150" max="6150" width="19.33203125" style="598" customWidth="1"/>
    <col min="6151" max="6151" width="17" style="598" customWidth="1"/>
    <col min="6152" max="6152" width="14.109375" style="598" customWidth="1"/>
    <col min="6153" max="6153" width="7.44140625" style="598" customWidth="1"/>
    <col min="6154" max="6154" width="55.33203125" style="598" customWidth="1"/>
    <col min="6155" max="6155" width="14.44140625" style="598" customWidth="1"/>
    <col min="6156" max="6400" width="10.33203125" style="598"/>
    <col min="6401" max="6401" width="4.44140625" style="598" customWidth="1"/>
    <col min="6402" max="6403" width="6.5546875" style="598" customWidth="1"/>
    <col min="6404" max="6404" width="7.44140625" style="598" customWidth="1"/>
    <col min="6405" max="6405" width="7.109375" style="598" customWidth="1"/>
    <col min="6406" max="6406" width="19.33203125" style="598" customWidth="1"/>
    <col min="6407" max="6407" width="17" style="598" customWidth="1"/>
    <col min="6408" max="6408" width="14.109375" style="598" customWidth="1"/>
    <col min="6409" max="6409" width="7.44140625" style="598" customWidth="1"/>
    <col min="6410" max="6410" width="55.33203125" style="598" customWidth="1"/>
    <col min="6411" max="6411" width="14.44140625" style="598" customWidth="1"/>
    <col min="6412" max="6656" width="10.33203125" style="598"/>
    <col min="6657" max="6657" width="4.44140625" style="598" customWidth="1"/>
    <col min="6658" max="6659" width="6.5546875" style="598" customWidth="1"/>
    <col min="6660" max="6660" width="7.44140625" style="598" customWidth="1"/>
    <col min="6661" max="6661" width="7.109375" style="598" customWidth="1"/>
    <col min="6662" max="6662" width="19.33203125" style="598" customWidth="1"/>
    <col min="6663" max="6663" width="17" style="598" customWidth="1"/>
    <col min="6664" max="6664" width="14.109375" style="598" customWidth="1"/>
    <col min="6665" max="6665" width="7.44140625" style="598" customWidth="1"/>
    <col min="6666" max="6666" width="55.33203125" style="598" customWidth="1"/>
    <col min="6667" max="6667" width="14.44140625" style="598" customWidth="1"/>
    <col min="6668" max="6912" width="10.33203125" style="598"/>
    <col min="6913" max="6913" width="4.44140625" style="598" customWidth="1"/>
    <col min="6914" max="6915" width="6.5546875" style="598" customWidth="1"/>
    <col min="6916" max="6916" width="7.44140625" style="598" customWidth="1"/>
    <col min="6917" max="6917" width="7.109375" style="598" customWidth="1"/>
    <col min="6918" max="6918" width="19.33203125" style="598" customWidth="1"/>
    <col min="6919" max="6919" width="17" style="598" customWidth="1"/>
    <col min="6920" max="6920" width="14.109375" style="598" customWidth="1"/>
    <col min="6921" max="6921" width="7.44140625" style="598" customWidth="1"/>
    <col min="6922" max="6922" width="55.33203125" style="598" customWidth="1"/>
    <col min="6923" max="6923" width="14.44140625" style="598" customWidth="1"/>
    <col min="6924" max="7168" width="10.33203125" style="598"/>
    <col min="7169" max="7169" width="4.44140625" style="598" customWidth="1"/>
    <col min="7170" max="7171" width="6.5546875" style="598" customWidth="1"/>
    <col min="7172" max="7172" width="7.44140625" style="598" customWidth="1"/>
    <col min="7173" max="7173" width="7.109375" style="598" customWidth="1"/>
    <col min="7174" max="7174" width="19.33203125" style="598" customWidth="1"/>
    <col min="7175" max="7175" width="17" style="598" customWidth="1"/>
    <col min="7176" max="7176" width="14.109375" style="598" customWidth="1"/>
    <col min="7177" max="7177" width="7.44140625" style="598" customWidth="1"/>
    <col min="7178" max="7178" width="55.33203125" style="598" customWidth="1"/>
    <col min="7179" max="7179" width="14.44140625" style="598" customWidth="1"/>
    <col min="7180" max="7424" width="10.33203125" style="598"/>
    <col min="7425" max="7425" width="4.44140625" style="598" customWidth="1"/>
    <col min="7426" max="7427" width="6.5546875" style="598" customWidth="1"/>
    <col min="7428" max="7428" width="7.44140625" style="598" customWidth="1"/>
    <col min="7429" max="7429" width="7.109375" style="598" customWidth="1"/>
    <col min="7430" max="7430" width="19.33203125" style="598" customWidth="1"/>
    <col min="7431" max="7431" width="17" style="598" customWidth="1"/>
    <col min="7432" max="7432" width="14.109375" style="598" customWidth="1"/>
    <col min="7433" max="7433" width="7.44140625" style="598" customWidth="1"/>
    <col min="7434" max="7434" width="55.33203125" style="598" customWidth="1"/>
    <col min="7435" max="7435" width="14.44140625" style="598" customWidth="1"/>
    <col min="7436" max="7680" width="10.33203125" style="598"/>
    <col min="7681" max="7681" width="4.44140625" style="598" customWidth="1"/>
    <col min="7682" max="7683" width="6.5546875" style="598" customWidth="1"/>
    <col min="7684" max="7684" width="7.44140625" style="598" customWidth="1"/>
    <col min="7685" max="7685" width="7.109375" style="598" customWidth="1"/>
    <col min="7686" max="7686" width="19.33203125" style="598" customWidth="1"/>
    <col min="7687" max="7687" width="17" style="598" customWidth="1"/>
    <col min="7688" max="7688" width="14.109375" style="598" customWidth="1"/>
    <col min="7689" max="7689" width="7.44140625" style="598" customWidth="1"/>
    <col min="7690" max="7690" width="55.33203125" style="598" customWidth="1"/>
    <col min="7691" max="7691" width="14.44140625" style="598" customWidth="1"/>
    <col min="7692" max="7936" width="10.33203125" style="598"/>
    <col min="7937" max="7937" width="4.44140625" style="598" customWidth="1"/>
    <col min="7938" max="7939" width="6.5546875" style="598" customWidth="1"/>
    <col min="7940" max="7940" width="7.44140625" style="598" customWidth="1"/>
    <col min="7941" max="7941" width="7.109375" style="598" customWidth="1"/>
    <col min="7942" max="7942" width="19.33203125" style="598" customWidth="1"/>
    <col min="7943" max="7943" width="17" style="598" customWidth="1"/>
    <col min="7944" max="7944" width="14.109375" style="598" customWidth="1"/>
    <col min="7945" max="7945" width="7.44140625" style="598" customWidth="1"/>
    <col min="7946" max="7946" width="55.33203125" style="598" customWidth="1"/>
    <col min="7947" max="7947" width="14.44140625" style="598" customWidth="1"/>
    <col min="7948" max="8192" width="10.33203125" style="598"/>
    <col min="8193" max="8193" width="4.44140625" style="598" customWidth="1"/>
    <col min="8194" max="8195" width="6.5546875" style="598" customWidth="1"/>
    <col min="8196" max="8196" width="7.44140625" style="598" customWidth="1"/>
    <col min="8197" max="8197" width="7.109375" style="598" customWidth="1"/>
    <col min="8198" max="8198" width="19.33203125" style="598" customWidth="1"/>
    <col min="8199" max="8199" width="17" style="598" customWidth="1"/>
    <col min="8200" max="8200" width="14.109375" style="598" customWidth="1"/>
    <col min="8201" max="8201" width="7.44140625" style="598" customWidth="1"/>
    <col min="8202" max="8202" width="55.33203125" style="598" customWidth="1"/>
    <col min="8203" max="8203" width="14.44140625" style="598" customWidth="1"/>
    <col min="8204" max="8448" width="10.33203125" style="598"/>
    <col min="8449" max="8449" width="4.44140625" style="598" customWidth="1"/>
    <col min="8450" max="8451" width="6.5546875" style="598" customWidth="1"/>
    <col min="8452" max="8452" width="7.44140625" style="598" customWidth="1"/>
    <col min="8453" max="8453" width="7.109375" style="598" customWidth="1"/>
    <col min="8454" max="8454" width="19.33203125" style="598" customWidth="1"/>
    <col min="8455" max="8455" width="17" style="598" customWidth="1"/>
    <col min="8456" max="8456" width="14.109375" style="598" customWidth="1"/>
    <col min="8457" max="8457" width="7.44140625" style="598" customWidth="1"/>
    <col min="8458" max="8458" width="55.33203125" style="598" customWidth="1"/>
    <col min="8459" max="8459" width="14.44140625" style="598" customWidth="1"/>
    <col min="8460" max="8704" width="10.33203125" style="598"/>
    <col min="8705" max="8705" width="4.44140625" style="598" customWidth="1"/>
    <col min="8706" max="8707" width="6.5546875" style="598" customWidth="1"/>
    <col min="8708" max="8708" width="7.44140625" style="598" customWidth="1"/>
    <col min="8709" max="8709" width="7.109375" style="598" customWidth="1"/>
    <col min="8710" max="8710" width="19.33203125" style="598" customWidth="1"/>
    <col min="8711" max="8711" width="17" style="598" customWidth="1"/>
    <col min="8712" max="8712" width="14.109375" style="598" customWidth="1"/>
    <col min="8713" max="8713" width="7.44140625" style="598" customWidth="1"/>
    <col min="8714" max="8714" width="55.33203125" style="598" customWidth="1"/>
    <col min="8715" max="8715" width="14.44140625" style="598" customWidth="1"/>
    <col min="8716" max="8960" width="10.33203125" style="598"/>
    <col min="8961" max="8961" width="4.44140625" style="598" customWidth="1"/>
    <col min="8962" max="8963" width="6.5546875" style="598" customWidth="1"/>
    <col min="8964" max="8964" width="7.44140625" style="598" customWidth="1"/>
    <col min="8965" max="8965" width="7.109375" style="598" customWidth="1"/>
    <col min="8966" max="8966" width="19.33203125" style="598" customWidth="1"/>
    <col min="8967" max="8967" width="17" style="598" customWidth="1"/>
    <col min="8968" max="8968" width="14.109375" style="598" customWidth="1"/>
    <col min="8969" max="8969" width="7.44140625" style="598" customWidth="1"/>
    <col min="8970" max="8970" width="55.33203125" style="598" customWidth="1"/>
    <col min="8971" max="8971" width="14.44140625" style="598" customWidth="1"/>
    <col min="8972" max="9216" width="10.33203125" style="598"/>
    <col min="9217" max="9217" width="4.44140625" style="598" customWidth="1"/>
    <col min="9218" max="9219" width="6.5546875" style="598" customWidth="1"/>
    <col min="9220" max="9220" width="7.44140625" style="598" customWidth="1"/>
    <col min="9221" max="9221" width="7.109375" style="598" customWidth="1"/>
    <col min="9222" max="9222" width="19.33203125" style="598" customWidth="1"/>
    <col min="9223" max="9223" width="17" style="598" customWidth="1"/>
    <col min="9224" max="9224" width="14.109375" style="598" customWidth="1"/>
    <col min="9225" max="9225" width="7.44140625" style="598" customWidth="1"/>
    <col min="9226" max="9226" width="55.33203125" style="598" customWidth="1"/>
    <col min="9227" max="9227" width="14.44140625" style="598" customWidth="1"/>
    <col min="9228" max="9472" width="10.33203125" style="598"/>
    <col min="9473" max="9473" width="4.44140625" style="598" customWidth="1"/>
    <col min="9474" max="9475" width="6.5546875" style="598" customWidth="1"/>
    <col min="9476" max="9476" width="7.44140625" style="598" customWidth="1"/>
    <col min="9477" max="9477" width="7.109375" style="598" customWidth="1"/>
    <col min="9478" max="9478" width="19.33203125" style="598" customWidth="1"/>
    <col min="9479" max="9479" width="17" style="598" customWidth="1"/>
    <col min="9480" max="9480" width="14.109375" style="598" customWidth="1"/>
    <col min="9481" max="9481" width="7.44140625" style="598" customWidth="1"/>
    <col min="9482" max="9482" width="55.33203125" style="598" customWidth="1"/>
    <col min="9483" max="9483" width="14.44140625" style="598" customWidth="1"/>
    <col min="9484" max="9728" width="10.33203125" style="598"/>
    <col min="9729" max="9729" width="4.44140625" style="598" customWidth="1"/>
    <col min="9730" max="9731" width="6.5546875" style="598" customWidth="1"/>
    <col min="9732" max="9732" width="7.44140625" style="598" customWidth="1"/>
    <col min="9733" max="9733" width="7.109375" style="598" customWidth="1"/>
    <col min="9734" max="9734" width="19.33203125" style="598" customWidth="1"/>
    <col min="9735" max="9735" width="17" style="598" customWidth="1"/>
    <col min="9736" max="9736" width="14.109375" style="598" customWidth="1"/>
    <col min="9737" max="9737" width="7.44140625" style="598" customWidth="1"/>
    <col min="9738" max="9738" width="55.33203125" style="598" customWidth="1"/>
    <col min="9739" max="9739" width="14.44140625" style="598" customWidth="1"/>
    <col min="9740" max="9984" width="10.33203125" style="598"/>
    <col min="9985" max="9985" width="4.44140625" style="598" customWidth="1"/>
    <col min="9986" max="9987" width="6.5546875" style="598" customWidth="1"/>
    <col min="9988" max="9988" width="7.44140625" style="598" customWidth="1"/>
    <col min="9989" max="9989" width="7.109375" style="598" customWidth="1"/>
    <col min="9990" max="9990" width="19.33203125" style="598" customWidth="1"/>
    <col min="9991" max="9991" width="17" style="598" customWidth="1"/>
    <col min="9992" max="9992" width="14.109375" style="598" customWidth="1"/>
    <col min="9993" max="9993" width="7.44140625" style="598" customWidth="1"/>
    <col min="9994" max="9994" width="55.33203125" style="598" customWidth="1"/>
    <col min="9995" max="9995" width="14.44140625" style="598" customWidth="1"/>
    <col min="9996" max="10240" width="10.33203125" style="598"/>
    <col min="10241" max="10241" width="4.44140625" style="598" customWidth="1"/>
    <col min="10242" max="10243" width="6.5546875" style="598" customWidth="1"/>
    <col min="10244" max="10244" width="7.44140625" style="598" customWidth="1"/>
    <col min="10245" max="10245" width="7.109375" style="598" customWidth="1"/>
    <col min="10246" max="10246" width="19.33203125" style="598" customWidth="1"/>
    <col min="10247" max="10247" width="17" style="598" customWidth="1"/>
    <col min="10248" max="10248" width="14.109375" style="598" customWidth="1"/>
    <col min="10249" max="10249" width="7.44140625" style="598" customWidth="1"/>
    <col min="10250" max="10250" width="55.33203125" style="598" customWidth="1"/>
    <col min="10251" max="10251" width="14.44140625" style="598" customWidth="1"/>
    <col min="10252" max="10496" width="10.33203125" style="598"/>
    <col min="10497" max="10497" width="4.44140625" style="598" customWidth="1"/>
    <col min="10498" max="10499" width="6.5546875" style="598" customWidth="1"/>
    <col min="10500" max="10500" width="7.44140625" style="598" customWidth="1"/>
    <col min="10501" max="10501" width="7.109375" style="598" customWidth="1"/>
    <col min="10502" max="10502" width="19.33203125" style="598" customWidth="1"/>
    <col min="10503" max="10503" width="17" style="598" customWidth="1"/>
    <col min="10504" max="10504" width="14.109375" style="598" customWidth="1"/>
    <col min="10505" max="10505" width="7.44140625" style="598" customWidth="1"/>
    <col min="10506" max="10506" width="55.33203125" style="598" customWidth="1"/>
    <col min="10507" max="10507" width="14.44140625" style="598" customWidth="1"/>
    <col min="10508" max="10752" width="10.33203125" style="598"/>
    <col min="10753" max="10753" width="4.44140625" style="598" customWidth="1"/>
    <col min="10754" max="10755" width="6.5546875" style="598" customWidth="1"/>
    <col min="10756" max="10756" width="7.44140625" style="598" customWidth="1"/>
    <col min="10757" max="10757" width="7.109375" style="598" customWidth="1"/>
    <col min="10758" max="10758" width="19.33203125" style="598" customWidth="1"/>
    <col min="10759" max="10759" width="17" style="598" customWidth="1"/>
    <col min="10760" max="10760" width="14.109375" style="598" customWidth="1"/>
    <col min="10761" max="10761" width="7.44140625" style="598" customWidth="1"/>
    <col min="10762" max="10762" width="55.33203125" style="598" customWidth="1"/>
    <col min="10763" max="10763" width="14.44140625" style="598" customWidth="1"/>
    <col min="10764" max="11008" width="10.33203125" style="598"/>
    <col min="11009" max="11009" width="4.44140625" style="598" customWidth="1"/>
    <col min="11010" max="11011" width="6.5546875" style="598" customWidth="1"/>
    <col min="11012" max="11012" width="7.44140625" style="598" customWidth="1"/>
    <col min="11013" max="11013" width="7.109375" style="598" customWidth="1"/>
    <col min="11014" max="11014" width="19.33203125" style="598" customWidth="1"/>
    <col min="11015" max="11015" width="17" style="598" customWidth="1"/>
    <col min="11016" max="11016" width="14.109375" style="598" customWidth="1"/>
    <col min="11017" max="11017" width="7.44140625" style="598" customWidth="1"/>
    <col min="11018" max="11018" width="55.33203125" style="598" customWidth="1"/>
    <col min="11019" max="11019" width="14.44140625" style="598" customWidth="1"/>
    <col min="11020" max="11264" width="10.33203125" style="598"/>
    <col min="11265" max="11265" width="4.44140625" style="598" customWidth="1"/>
    <col min="11266" max="11267" width="6.5546875" style="598" customWidth="1"/>
    <col min="11268" max="11268" width="7.44140625" style="598" customWidth="1"/>
    <col min="11269" max="11269" width="7.109375" style="598" customWidth="1"/>
    <col min="11270" max="11270" width="19.33203125" style="598" customWidth="1"/>
    <col min="11271" max="11271" width="17" style="598" customWidth="1"/>
    <col min="11272" max="11272" width="14.109375" style="598" customWidth="1"/>
    <col min="11273" max="11273" width="7.44140625" style="598" customWidth="1"/>
    <col min="11274" max="11274" width="55.33203125" style="598" customWidth="1"/>
    <col min="11275" max="11275" width="14.44140625" style="598" customWidth="1"/>
    <col min="11276" max="11520" width="10.33203125" style="598"/>
    <col min="11521" max="11521" width="4.44140625" style="598" customWidth="1"/>
    <col min="11522" max="11523" width="6.5546875" style="598" customWidth="1"/>
    <col min="11524" max="11524" width="7.44140625" style="598" customWidth="1"/>
    <col min="11525" max="11525" width="7.109375" style="598" customWidth="1"/>
    <col min="11526" max="11526" width="19.33203125" style="598" customWidth="1"/>
    <col min="11527" max="11527" width="17" style="598" customWidth="1"/>
    <col min="11528" max="11528" width="14.109375" style="598" customWidth="1"/>
    <col min="11529" max="11529" width="7.44140625" style="598" customWidth="1"/>
    <col min="11530" max="11530" width="55.33203125" style="598" customWidth="1"/>
    <col min="11531" max="11531" width="14.44140625" style="598" customWidth="1"/>
    <col min="11532" max="11776" width="10.33203125" style="598"/>
    <col min="11777" max="11777" width="4.44140625" style="598" customWidth="1"/>
    <col min="11778" max="11779" width="6.5546875" style="598" customWidth="1"/>
    <col min="11780" max="11780" width="7.44140625" style="598" customWidth="1"/>
    <col min="11781" max="11781" width="7.109375" style="598" customWidth="1"/>
    <col min="11782" max="11782" width="19.33203125" style="598" customWidth="1"/>
    <col min="11783" max="11783" width="17" style="598" customWidth="1"/>
    <col min="11784" max="11784" width="14.109375" style="598" customWidth="1"/>
    <col min="11785" max="11785" width="7.44140625" style="598" customWidth="1"/>
    <col min="11786" max="11786" width="55.33203125" style="598" customWidth="1"/>
    <col min="11787" max="11787" width="14.44140625" style="598" customWidth="1"/>
    <col min="11788" max="12032" width="10.33203125" style="598"/>
    <col min="12033" max="12033" width="4.44140625" style="598" customWidth="1"/>
    <col min="12034" max="12035" width="6.5546875" style="598" customWidth="1"/>
    <col min="12036" max="12036" width="7.44140625" style="598" customWidth="1"/>
    <col min="12037" max="12037" width="7.109375" style="598" customWidth="1"/>
    <col min="12038" max="12038" width="19.33203125" style="598" customWidth="1"/>
    <col min="12039" max="12039" width="17" style="598" customWidth="1"/>
    <col min="12040" max="12040" width="14.109375" style="598" customWidth="1"/>
    <col min="12041" max="12041" width="7.44140625" style="598" customWidth="1"/>
    <col min="12042" max="12042" width="55.33203125" style="598" customWidth="1"/>
    <col min="12043" max="12043" width="14.44140625" style="598" customWidth="1"/>
    <col min="12044" max="12288" width="10.33203125" style="598"/>
    <col min="12289" max="12289" width="4.44140625" style="598" customWidth="1"/>
    <col min="12290" max="12291" width="6.5546875" style="598" customWidth="1"/>
    <col min="12292" max="12292" width="7.44140625" style="598" customWidth="1"/>
    <col min="12293" max="12293" width="7.109375" style="598" customWidth="1"/>
    <col min="12294" max="12294" width="19.33203125" style="598" customWidth="1"/>
    <col min="12295" max="12295" width="17" style="598" customWidth="1"/>
    <col min="12296" max="12296" width="14.109375" style="598" customWidth="1"/>
    <col min="12297" max="12297" width="7.44140625" style="598" customWidth="1"/>
    <col min="12298" max="12298" width="55.33203125" style="598" customWidth="1"/>
    <col min="12299" max="12299" width="14.44140625" style="598" customWidth="1"/>
    <col min="12300" max="12544" width="10.33203125" style="598"/>
    <col min="12545" max="12545" width="4.44140625" style="598" customWidth="1"/>
    <col min="12546" max="12547" width="6.5546875" style="598" customWidth="1"/>
    <col min="12548" max="12548" width="7.44140625" style="598" customWidth="1"/>
    <col min="12549" max="12549" width="7.109375" style="598" customWidth="1"/>
    <col min="12550" max="12550" width="19.33203125" style="598" customWidth="1"/>
    <col min="12551" max="12551" width="17" style="598" customWidth="1"/>
    <col min="12552" max="12552" width="14.109375" style="598" customWidth="1"/>
    <col min="12553" max="12553" width="7.44140625" style="598" customWidth="1"/>
    <col min="12554" max="12554" width="55.33203125" style="598" customWidth="1"/>
    <col min="12555" max="12555" width="14.44140625" style="598" customWidth="1"/>
    <col min="12556" max="12800" width="10.33203125" style="598"/>
    <col min="12801" max="12801" width="4.44140625" style="598" customWidth="1"/>
    <col min="12802" max="12803" width="6.5546875" style="598" customWidth="1"/>
    <col min="12804" max="12804" width="7.44140625" style="598" customWidth="1"/>
    <col min="12805" max="12805" width="7.109375" style="598" customWidth="1"/>
    <col min="12806" max="12806" width="19.33203125" style="598" customWidth="1"/>
    <col min="12807" max="12807" width="17" style="598" customWidth="1"/>
    <col min="12808" max="12808" width="14.109375" style="598" customWidth="1"/>
    <col min="12809" max="12809" width="7.44140625" style="598" customWidth="1"/>
    <col min="12810" max="12810" width="55.33203125" style="598" customWidth="1"/>
    <col min="12811" max="12811" width="14.44140625" style="598" customWidth="1"/>
    <col min="12812" max="13056" width="10.33203125" style="598"/>
    <col min="13057" max="13057" width="4.44140625" style="598" customWidth="1"/>
    <col min="13058" max="13059" width="6.5546875" style="598" customWidth="1"/>
    <col min="13060" max="13060" width="7.44140625" style="598" customWidth="1"/>
    <col min="13061" max="13061" width="7.109375" style="598" customWidth="1"/>
    <col min="13062" max="13062" width="19.33203125" style="598" customWidth="1"/>
    <col min="13063" max="13063" width="17" style="598" customWidth="1"/>
    <col min="13064" max="13064" width="14.109375" style="598" customWidth="1"/>
    <col min="13065" max="13065" width="7.44140625" style="598" customWidth="1"/>
    <col min="13066" max="13066" width="55.33203125" style="598" customWidth="1"/>
    <col min="13067" max="13067" width="14.44140625" style="598" customWidth="1"/>
    <col min="13068" max="13312" width="10.33203125" style="598"/>
    <col min="13313" max="13313" width="4.44140625" style="598" customWidth="1"/>
    <col min="13314" max="13315" width="6.5546875" style="598" customWidth="1"/>
    <col min="13316" max="13316" width="7.44140625" style="598" customWidth="1"/>
    <col min="13317" max="13317" width="7.109375" style="598" customWidth="1"/>
    <col min="13318" max="13318" width="19.33203125" style="598" customWidth="1"/>
    <col min="13319" max="13319" width="17" style="598" customWidth="1"/>
    <col min="13320" max="13320" width="14.109375" style="598" customWidth="1"/>
    <col min="13321" max="13321" width="7.44140625" style="598" customWidth="1"/>
    <col min="13322" max="13322" width="55.33203125" style="598" customWidth="1"/>
    <col min="13323" max="13323" width="14.44140625" style="598" customWidth="1"/>
    <col min="13324" max="13568" width="10.33203125" style="598"/>
    <col min="13569" max="13569" width="4.44140625" style="598" customWidth="1"/>
    <col min="13570" max="13571" width="6.5546875" style="598" customWidth="1"/>
    <col min="13572" max="13572" width="7.44140625" style="598" customWidth="1"/>
    <col min="13573" max="13573" width="7.109375" style="598" customWidth="1"/>
    <col min="13574" max="13574" width="19.33203125" style="598" customWidth="1"/>
    <col min="13575" max="13575" width="17" style="598" customWidth="1"/>
    <col min="13576" max="13576" width="14.109375" style="598" customWidth="1"/>
    <col min="13577" max="13577" width="7.44140625" style="598" customWidth="1"/>
    <col min="13578" max="13578" width="55.33203125" style="598" customWidth="1"/>
    <col min="13579" max="13579" width="14.44140625" style="598" customWidth="1"/>
    <col min="13580" max="13824" width="10.33203125" style="598"/>
    <col min="13825" max="13825" width="4.44140625" style="598" customWidth="1"/>
    <col min="13826" max="13827" width="6.5546875" style="598" customWidth="1"/>
    <col min="13828" max="13828" width="7.44140625" style="598" customWidth="1"/>
    <col min="13829" max="13829" width="7.109375" style="598" customWidth="1"/>
    <col min="13830" max="13830" width="19.33203125" style="598" customWidth="1"/>
    <col min="13831" max="13831" width="17" style="598" customWidth="1"/>
    <col min="13832" max="13832" width="14.109375" style="598" customWidth="1"/>
    <col min="13833" max="13833" width="7.44140625" style="598" customWidth="1"/>
    <col min="13834" max="13834" width="55.33203125" style="598" customWidth="1"/>
    <col min="13835" max="13835" width="14.44140625" style="598" customWidth="1"/>
    <col min="13836" max="14080" width="10.33203125" style="598"/>
    <col min="14081" max="14081" width="4.44140625" style="598" customWidth="1"/>
    <col min="14082" max="14083" width="6.5546875" style="598" customWidth="1"/>
    <col min="14084" max="14084" width="7.44140625" style="598" customWidth="1"/>
    <col min="14085" max="14085" width="7.109375" style="598" customWidth="1"/>
    <col min="14086" max="14086" width="19.33203125" style="598" customWidth="1"/>
    <col min="14087" max="14087" width="17" style="598" customWidth="1"/>
    <col min="14088" max="14088" width="14.109375" style="598" customWidth="1"/>
    <col min="14089" max="14089" width="7.44140625" style="598" customWidth="1"/>
    <col min="14090" max="14090" width="55.33203125" style="598" customWidth="1"/>
    <col min="14091" max="14091" width="14.44140625" style="598" customWidth="1"/>
    <col min="14092" max="14336" width="10.33203125" style="598"/>
    <col min="14337" max="14337" width="4.44140625" style="598" customWidth="1"/>
    <col min="14338" max="14339" width="6.5546875" style="598" customWidth="1"/>
    <col min="14340" max="14340" width="7.44140625" style="598" customWidth="1"/>
    <col min="14341" max="14341" width="7.109375" style="598" customWidth="1"/>
    <col min="14342" max="14342" width="19.33203125" style="598" customWidth="1"/>
    <col min="14343" max="14343" width="17" style="598" customWidth="1"/>
    <col min="14344" max="14344" width="14.109375" style="598" customWidth="1"/>
    <col min="14345" max="14345" width="7.44140625" style="598" customWidth="1"/>
    <col min="14346" max="14346" width="55.33203125" style="598" customWidth="1"/>
    <col min="14347" max="14347" width="14.44140625" style="598" customWidth="1"/>
    <col min="14348" max="14592" width="10.33203125" style="598"/>
    <col min="14593" max="14593" width="4.44140625" style="598" customWidth="1"/>
    <col min="14594" max="14595" width="6.5546875" style="598" customWidth="1"/>
    <col min="14596" max="14596" width="7.44140625" style="598" customWidth="1"/>
    <col min="14597" max="14597" width="7.109375" style="598" customWidth="1"/>
    <col min="14598" max="14598" width="19.33203125" style="598" customWidth="1"/>
    <col min="14599" max="14599" width="17" style="598" customWidth="1"/>
    <col min="14600" max="14600" width="14.109375" style="598" customWidth="1"/>
    <col min="14601" max="14601" width="7.44140625" style="598" customWidth="1"/>
    <col min="14602" max="14602" width="55.33203125" style="598" customWidth="1"/>
    <col min="14603" max="14603" width="14.44140625" style="598" customWidth="1"/>
    <col min="14604" max="14848" width="10.33203125" style="598"/>
    <col min="14849" max="14849" width="4.44140625" style="598" customWidth="1"/>
    <col min="14850" max="14851" width="6.5546875" style="598" customWidth="1"/>
    <col min="14852" max="14852" width="7.44140625" style="598" customWidth="1"/>
    <col min="14853" max="14853" width="7.109375" style="598" customWidth="1"/>
    <col min="14854" max="14854" width="19.33203125" style="598" customWidth="1"/>
    <col min="14855" max="14855" width="17" style="598" customWidth="1"/>
    <col min="14856" max="14856" width="14.109375" style="598" customWidth="1"/>
    <col min="14857" max="14857" width="7.44140625" style="598" customWidth="1"/>
    <col min="14858" max="14858" width="55.33203125" style="598" customWidth="1"/>
    <col min="14859" max="14859" width="14.44140625" style="598" customWidth="1"/>
    <col min="14860" max="15104" width="10.33203125" style="598"/>
    <col min="15105" max="15105" width="4.44140625" style="598" customWidth="1"/>
    <col min="15106" max="15107" width="6.5546875" style="598" customWidth="1"/>
    <col min="15108" max="15108" width="7.44140625" style="598" customWidth="1"/>
    <col min="15109" max="15109" width="7.109375" style="598" customWidth="1"/>
    <col min="15110" max="15110" width="19.33203125" style="598" customWidth="1"/>
    <col min="15111" max="15111" width="17" style="598" customWidth="1"/>
    <col min="15112" max="15112" width="14.109375" style="598" customWidth="1"/>
    <col min="15113" max="15113" width="7.44140625" style="598" customWidth="1"/>
    <col min="15114" max="15114" width="55.33203125" style="598" customWidth="1"/>
    <col min="15115" max="15115" width="14.44140625" style="598" customWidth="1"/>
    <col min="15116" max="15360" width="10.33203125" style="598"/>
    <col min="15361" max="15361" width="4.44140625" style="598" customWidth="1"/>
    <col min="15362" max="15363" width="6.5546875" style="598" customWidth="1"/>
    <col min="15364" max="15364" width="7.44140625" style="598" customWidth="1"/>
    <col min="15365" max="15365" width="7.109375" style="598" customWidth="1"/>
    <col min="15366" max="15366" width="19.33203125" style="598" customWidth="1"/>
    <col min="15367" max="15367" width="17" style="598" customWidth="1"/>
    <col min="15368" max="15368" width="14.109375" style="598" customWidth="1"/>
    <col min="15369" max="15369" width="7.44140625" style="598" customWidth="1"/>
    <col min="15370" max="15370" width="55.33203125" style="598" customWidth="1"/>
    <col min="15371" max="15371" width="14.44140625" style="598" customWidth="1"/>
    <col min="15372" max="15616" width="10.33203125" style="598"/>
    <col min="15617" max="15617" width="4.44140625" style="598" customWidth="1"/>
    <col min="15618" max="15619" width="6.5546875" style="598" customWidth="1"/>
    <col min="15620" max="15620" width="7.44140625" style="598" customWidth="1"/>
    <col min="15621" max="15621" width="7.109375" style="598" customWidth="1"/>
    <col min="15622" max="15622" width="19.33203125" style="598" customWidth="1"/>
    <col min="15623" max="15623" width="17" style="598" customWidth="1"/>
    <col min="15624" max="15624" width="14.109375" style="598" customWidth="1"/>
    <col min="15625" max="15625" width="7.44140625" style="598" customWidth="1"/>
    <col min="15626" max="15626" width="55.33203125" style="598" customWidth="1"/>
    <col min="15627" max="15627" width="14.44140625" style="598" customWidth="1"/>
    <col min="15628" max="15872" width="10.33203125" style="598"/>
    <col min="15873" max="15873" width="4.44140625" style="598" customWidth="1"/>
    <col min="15874" max="15875" width="6.5546875" style="598" customWidth="1"/>
    <col min="15876" max="15876" width="7.44140625" style="598" customWidth="1"/>
    <col min="15877" max="15877" width="7.109375" style="598" customWidth="1"/>
    <col min="15878" max="15878" width="19.33203125" style="598" customWidth="1"/>
    <col min="15879" max="15879" width="17" style="598" customWidth="1"/>
    <col min="15880" max="15880" width="14.109375" style="598" customWidth="1"/>
    <col min="15881" max="15881" width="7.44140625" style="598" customWidth="1"/>
    <col min="15882" max="15882" width="55.33203125" style="598" customWidth="1"/>
    <col min="15883" max="15883" width="14.44140625" style="598" customWidth="1"/>
    <col min="15884" max="16128" width="10.33203125" style="598"/>
    <col min="16129" max="16129" width="4.44140625" style="598" customWidth="1"/>
    <col min="16130" max="16131" width="6.5546875" style="598" customWidth="1"/>
    <col min="16132" max="16132" width="7.44140625" style="598" customWidth="1"/>
    <col min="16133" max="16133" width="7.109375" style="598" customWidth="1"/>
    <col min="16134" max="16134" width="19.33203125" style="598" customWidth="1"/>
    <col min="16135" max="16135" width="17" style="598" customWidth="1"/>
    <col min="16136" max="16136" width="14.109375" style="598" customWidth="1"/>
    <col min="16137" max="16137" width="7.44140625" style="598" customWidth="1"/>
    <col min="16138" max="16138" width="55.33203125" style="598" customWidth="1"/>
    <col min="16139" max="16139" width="14.44140625" style="598" customWidth="1"/>
    <col min="16140" max="16384" width="10.33203125" style="598"/>
  </cols>
  <sheetData>
    <row r="1" spans="1:256" ht="16.2">
      <c r="A1" s="894" t="s">
        <v>556</v>
      </c>
      <c r="B1" s="895"/>
      <c r="C1" s="895"/>
      <c r="D1" s="895"/>
      <c r="E1" s="895"/>
      <c r="F1" s="895"/>
      <c r="G1" s="895"/>
      <c r="H1" s="895"/>
      <c r="I1" s="895"/>
      <c r="J1" s="896"/>
      <c r="K1" s="597"/>
    </row>
    <row r="2" spans="1:256" ht="16.2">
      <c r="D2" s="600"/>
      <c r="E2" s="600"/>
      <c r="F2" s="601" t="s">
        <v>557</v>
      </c>
      <c r="G2" s="600"/>
      <c r="H2" s="602"/>
      <c r="I2" s="603"/>
      <c r="J2" s="604" t="s">
        <v>558</v>
      </c>
      <c r="K2" s="605"/>
    </row>
    <row r="3" spans="1:256" ht="16.2">
      <c r="A3" s="606"/>
      <c r="B3" s="607"/>
      <c r="C3" s="607"/>
      <c r="D3" s="600"/>
      <c r="E3" s="600"/>
      <c r="F3" s="608" t="s">
        <v>559</v>
      </c>
      <c r="G3" s="609" t="s">
        <v>560</v>
      </c>
      <c r="H3" s="610"/>
      <c r="I3" s="611" t="s">
        <v>561</v>
      </c>
      <c r="J3" s="612" t="s">
        <v>562</v>
      </c>
      <c r="K3" s="613"/>
    </row>
    <row r="4" spans="1:256" ht="16.2">
      <c r="A4" s="606"/>
      <c r="B4" s="607"/>
      <c r="C4" s="607"/>
      <c r="D4" s="600"/>
      <c r="E4" s="600"/>
      <c r="F4" s="608"/>
      <c r="G4" s="609"/>
      <c r="H4" s="610"/>
      <c r="I4" s="611" t="s">
        <v>563</v>
      </c>
      <c r="J4" s="612" t="s">
        <v>564</v>
      </c>
      <c r="K4" s="613"/>
    </row>
    <row r="5" spans="1:256">
      <c r="B5" s="614"/>
      <c r="C5" s="615" t="s">
        <v>565</v>
      </c>
      <c r="D5" s="616"/>
      <c r="E5" s="617"/>
      <c r="F5" s="614" t="s">
        <v>566</v>
      </c>
      <c r="G5" s="618"/>
      <c r="H5" s="614"/>
      <c r="I5" s="619" t="s">
        <v>567</v>
      </c>
      <c r="J5" s="620">
        <v>46078</v>
      </c>
      <c r="K5" s="614"/>
    </row>
    <row r="6" spans="1:256">
      <c r="B6" s="614"/>
      <c r="C6" s="621" t="s">
        <v>568</v>
      </c>
      <c r="D6" s="616"/>
      <c r="E6" s="617"/>
      <c r="F6" s="614" t="s">
        <v>569</v>
      </c>
      <c r="G6" s="618"/>
      <c r="H6" s="614"/>
      <c r="I6" s="616"/>
      <c r="J6" s="622"/>
      <c r="K6" s="614"/>
      <c r="M6" s="623"/>
    </row>
    <row r="7" spans="1:256">
      <c r="B7" s="614"/>
      <c r="C7" s="624" t="s">
        <v>570</v>
      </c>
      <c r="D7" s="625"/>
      <c r="E7" s="617"/>
      <c r="F7" s="614" t="s">
        <v>571</v>
      </c>
      <c r="G7" s="618"/>
      <c r="H7" s="626" t="s">
        <v>572</v>
      </c>
      <c r="I7" s="622"/>
      <c r="J7" s="622"/>
      <c r="K7" s="614"/>
      <c r="M7" s="623"/>
    </row>
    <row r="8" spans="1:256">
      <c r="A8" s="627" t="s">
        <v>573</v>
      </c>
      <c r="B8" s="628" t="s">
        <v>574</v>
      </c>
      <c r="C8" s="628" t="s">
        <v>575</v>
      </c>
      <c r="D8" s="629" t="s">
        <v>576</v>
      </c>
      <c r="E8" s="630" t="s">
        <v>577</v>
      </c>
      <c r="F8" s="631" t="s">
        <v>578</v>
      </c>
      <c r="G8" s="629" t="s">
        <v>579</v>
      </c>
      <c r="H8" s="632" t="s">
        <v>580</v>
      </c>
      <c r="I8" s="629" t="s">
        <v>581</v>
      </c>
      <c r="J8" s="633" t="s">
        <v>582</v>
      </c>
      <c r="K8" s="634"/>
      <c r="L8" s="634"/>
      <c r="M8" s="634"/>
      <c r="N8" s="634"/>
      <c r="O8" s="634"/>
      <c r="P8" s="634"/>
      <c r="Q8" s="634"/>
      <c r="R8" s="634"/>
      <c r="S8" s="634"/>
      <c r="T8" s="634"/>
      <c r="U8" s="634"/>
      <c r="V8" s="634"/>
      <c r="W8" s="634"/>
      <c r="X8" s="634"/>
      <c r="Y8" s="634"/>
      <c r="Z8" s="634"/>
      <c r="AA8" s="634"/>
      <c r="AB8" s="634"/>
      <c r="AC8" s="634"/>
      <c r="AD8" s="634"/>
      <c r="AE8" s="634"/>
      <c r="AF8" s="634"/>
      <c r="AG8" s="634"/>
      <c r="AH8" s="634"/>
      <c r="AI8" s="634"/>
      <c r="AJ8" s="634"/>
      <c r="AK8" s="634"/>
      <c r="AL8" s="634"/>
      <c r="AM8" s="634"/>
      <c r="AN8" s="634"/>
      <c r="AO8" s="634"/>
      <c r="AP8" s="634"/>
      <c r="AQ8" s="634"/>
      <c r="AR8" s="634"/>
      <c r="AS8" s="634"/>
      <c r="AT8" s="634"/>
      <c r="AU8" s="634"/>
      <c r="AV8" s="634"/>
      <c r="AW8" s="634"/>
      <c r="AX8" s="634"/>
      <c r="AY8" s="634"/>
      <c r="AZ8" s="634"/>
      <c r="BA8" s="634"/>
      <c r="BB8" s="634"/>
      <c r="BC8" s="634"/>
      <c r="BD8" s="634"/>
      <c r="BE8" s="634"/>
      <c r="BF8" s="634"/>
      <c r="BG8" s="634"/>
      <c r="BH8" s="634"/>
      <c r="BI8" s="634"/>
      <c r="BJ8" s="634"/>
      <c r="BK8" s="634"/>
      <c r="BL8" s="634"/>
      <c r="BM8" s="634"/>
      <c r="BN8" s="634"/>
      <c r="BO8" s="634"/>
      <c r="BP8" s="634"/>
      <c r="BQ8" s="634"/>
      <c r="BR8" s="634"/>
      <c r="BS8" s="634"/>
      <c r="BT8" s="634"/>
      <c r="BU8" s="634"/>
      <c r="BV8" s="634"/>
      <c r="BW8" s="634"/>
      <c r="BX8" s="634"/>
      <c r="BY8" s="634"/>
      <c r="BZ8" s="634"/>
      <c r="CA8" s="634"/>
      <c r="CB8" s="634"/>
      <c r="CC8" s="634"/>
      <c r="CD8" s="634"/>
      <c r="CE8" s="634"/>
      <c r="CF8" s="634"/>
      <c r="CG8" s="634"/>
      <c r="CH8" s="634"/>
      <c r="CI8" s="634"/>
      <c r="CJ8" s="634"/>
      <c r="CK8" s="634"/>
      <c r="CL8" s="634"/>
      <c r="CM8" s="634"/>
      <c r="CN8" s="634"/>
      <c r="CO8" s="634"/>
      <c r="CP8" s="634"/>
      <c r="CQ8" s="634"/>
      <c r="CR8" s="634"/>
      <c r="CS8" s="634"/>
      <c r="CT8" s="634"/>
      <c r="CU8" s="634"/>
      <c r="CV8" s="634"/>
      <c r="CW8" s="634"/>
      <c r="CX8" s="634"/>
      <c r="CY8" s="634"/>
      <c r="CZ8" s="634"/>
      <c r="DA8" s="634"/>
      <c r="DB8" s="634"/>
      <c r="DC8" s="634"/>
      <c r="DD8" s="634"/>
      <c r="DE8" s="634"/>
      <c r="DF8" s="634"/>
      <c r="DG8" s="634"/>
      <c r="DH8" s="634"/>
      <c r="DI8" s="634"/>
      <c r="DJ8" s="634"/>
      <c r="DK8" s="634"/>
      <c r="DL8" s="634"/>
      <c r="DM8" s="634"/>
      <c r="DN8" s="634"/>
      <c r="DO8" s="634"/>
      <c r="DP8" s="634"/>
      <c r="DQ8" s="634"/>
      <c r="DR8" s="634"/>
      <c r="DS8" s="634"/>
      <c r="DT8" s="634"/>
      <c r="DU8" s="634"/>
      <c r="DV8" s="634"/>
      <c r="DW8" s="634"/>
      <c r="DX8" s="634"/>
      <c r="DY8" s="634"/>
      <c r="DZ8" s="634"/>
      <c r="EA8" s="634"/>
      <c r="EB8" s="634"/>
      <c r="EC8" s="634"/>
      <c r="ED8" s="634"/>
      <c r="EE8" s="634"/>
      <c r="EF8" s="634"/>
      <c r="EG8" s="634"/>
      <c r="EH8" s="634"/>
      <c r="EI8" s="634"/>
      <c r="EJ8" s="634"/>
      <c r="EK8" s="634"/>
      <c r="EL8" s="634"/>
      <c r="EM8" s="634"/>
      <c r="EN8" s="634"/>
      <c r="EO8" s="634"/>
      <c r="EP8" s="634"/>
      <c r="EQ8" s="634"/>
      <c r="ER8" s="634"/>
      <c r="ES8" s="634"/>
      <c r="ET8" s="634"/>
      <c r="EU8" s="634"/>
      <c r="EV8" s="634"/>
      <c r="EW8" s="634"/>
      <c r="EX8" s="634"/>
      <c r="EY8" s="634"/>
      <c r="EZ8" s="634"/>
      <c r="FA8" s="634"/>
      <c r="FB8" s="634"/>
      <c r="FC8" s="634"/>
      <c r="FD8" s="634"/>
      <c r="FE8" s="634"/>
      <c r="FF8" s="634"/>
      <c r="FG8" s="634"/>
      <c r="FH8" s="634"/>
      <c r="FI8" s="634"/>
      <c r="FJ8" s="634"/>
      <c r="FK8" s="634"/>
      <c r="FL8" s="634"/>
      <c r="FM8" s="634"/>
      <c r="FN8" s="634"/>
      <c r="FO8" s="634"/>
      <c r="FP8" s="634"/>
      <c r="FQ8" s="634"/>
      <c r="FR8" s="634"/>
      <c r="FS8" s="634"/>
      <c r="FT8" s="634"/>
      <c r="FU8" s="634"/>
      <c r="FV8" s="634"/>
      <c r="FW8" s="634"/>
      <c r="FX8" s="634"/>
      <c r="FY8" s="634"/>
      <c r="FZ8" s="634"/>
      <c r="GA8" s="634"/>
      <c r="GB8" s="634"/>
      <c r="GC8" s="634"/>
      <c r="GD8" s="634"/>
      <c r="GE8" s="634"/>
      <c r="GF8" s="634"/>
      <c r="GG8" s="634"/>
      <c r="GH8" s="634"/>
      <c r="GI8" s="634"/>
      <c r="GJ8" s="634"/>
      <c r="GK8" s="634"/>
      <c r="GL8" s="634"/>
      <c r="GM8" s="634"/>
      <c r="GN8" s="634"/>
      <c r="GO8" s="634"/>
      <c r="GP8" s="634"/>
      <c r="GQ8" s="634"/>
      <c r="GR8" s="634"/>
      <c r="GS8" s="634"/>
      <c r="GT8" s="634"/>
      <c r="GU8" s="634"/>
      <c r="GV8" s="634"/>
      <c r="GW8" s="634"/>
      <c r="GX8" s="634"/>
      <c r="GY8" s="634"/>
      <c r="GZ8" s="634"/>
      <c r="HA8" s="634"/>
      <c r="HB8" s="634"/>
      <c r="HC8" s="634"/>
      <c r="HD8" s="634"/>
      <c r="HE8" s="634"/>
      <c r="HF8" s="634"/>
      <c r="HG8" s="634"/>
      <c r="HH8" s="634"/>
      <c r="HI8" s="634"/>
      <c r="HJ8" s="634"/>
      <c r="HK8" s="634"/>
      <c r="HL8" s="634"/>
      <c r="HM8" s="634"/>
      <c r="HN8" s="634"/>
      <c r="HO8" s="634"/>
      <c r="HP8" s="634"/>
      <c r="HQ8" s="634"/>
      <c r="HR8" s="634"/>
      <c r="HS8" s="634"/>
      <c r="HT8" s="634"/>
      <c r="HU8" s="634"/>
      <c r="HV8" s="634"/>
      <c r="HW8" s="634"/>
      <c r="HX8" s="634"/>
      <c r="HY8" s="634"/>
      <c r="HZ8" s="634"/>
      <c r="IA8" s="634"/>
      <c r="IB8" s="634"/>
      <c r="IC8" s="634"/>
      <c r="ID8" s="634"/>
      <c r="IE8" s="634"/>
      <c r="IF8" s="634"/>
      <c r="IG8" s="634"/>
      <c r="IH8" s="634"/>
      <c r="II8" s="634"/>
      <c r="IJ8" s="634"/>
      <c r="IK8" s="634"/>
      <c r="IL8" s="634"/>
      <c r="IM8" s="634"/>
      <c r="IN8" s="634"/>
      <c r="IO8" s="634"/>
      <c r="IP8" s="634"/>
      <c r="IQ8" s="634"/>
      <c r="IR8" s="634"/>
      <c r="IS8" s="634"/>
      <c r="IT8" s="634"/>
      <c r="IU8" s="634"/>
      <c r="IV8" s="634"/>
    </row>
    <row r="9" spans="1:256" ht="18.75" customHeight="1">
      <c r="A9" s="635"/>
      <c r="B9" s="636"/>
      <c r="C9" s="636"/>
      <c r="D9" s="637"/>
      <c r="E9" s="637"/>
      <c r="F9" s="637"/>
      <c r="G9" s="637"/>
      <c r="H9" s="637"/>
      <c r="I9" s="637"/>
      <c r="J9" s="638"/>
      <c r="K9" s="598"/>
    </row>
    <row r="10" spans="1:256">
      <c r="A10" s="639">
        <f>ROW()-9</f>
        <v>1</v>
      </c>
      <c r="B10" s="640">
        <v>46068</v>
      </c>
      <c r="C10" s="621" t="s">
        <v>798</v>
      </c>
      <c r="D10" s="641">
        <v>50</v>
      </c>
      <c r="E10" s="642">
        <v>27</v>
      </c>
      <c r="F10" s="643" t="s">
        <v>471</v>
      </c>
      <c r="G10" s="644" t="s">
        <v>799</v>
      </c>
      <c r="H10" s="645" t="s">
        <v>162</v>
      </c>
      <c r="I10" s="642" t="s">
        <v>800</v>
      </c>
      <c r="J10" s="646" t="s">
        <v>801</v>
      </c>
      <c r="K10" s="598"/>
    </row>
    <row r="11" spans="1:256">
      <c r="A11" s="639">
        <f t="shared" ref="A11:A74" si="0">ROW()-9</f>
        <v>2</v>
      </c>
      <c r="B11" s="640">
        <v>46075</v>
      </c>
      <c r="C11" s="621" t="s">
        <v>802</v>
      </c>
      <c r="D11" s="641">
        <v>40</v>
      </c>
      <c r="E11" s="647">
        <v>3</v>
      </c>
      <c r="F11" s="648" t="s">
        <v>803</v>
      </c>
      <c r="G11" s="649" t="s">
        <v>804</v>
      </c>
      <c r="H11" s="650" t="s">
        <v>805</v>
      </c>
      <c r="I11" s="642" t="s">
        <v>800</v>
      </c>
      <c r="J11" s="646" t="s">
        <v>801</v>
      </c>
      <c r="K11" s="598"/>
    </row>
    <row r="12" spans="1:256">
      <c r="A12" s="639">
        <f t="shared" si="0"/>
        <v>3</v>
      </c>
      <c r="B12" s="640"/>
      <c r="C12" s="621"/>
      <c r="D12" s="641"/>
      <c r="E12" s="653"/>
      <c r="F12" s="648"/>
      <c r="G12" s="644"/>
      <c r="H12" s="654"/>
      <c r="I12" s="642"/>
      <c r="J12" s="646"/>
      <c r="K12" s="598"/>
    </row>
    <row r="13" spans="1:256">
      <c r="A13" s="639">
        <f t="shared" si="0"/>
        <v>4</v>
      </c>
      <c r="B13" s="640"/>
      <c r="C13" s="621"/>
      <c r="D13" s="641"/>
      <c r="E13" s="647"/>
      <c r="F13" s="648"/>
      <c r="G13" s="648"/>
      <c r="H13" s="654"/>
      <c r="I13" s="642"/>
      <c r="J13" s="646"/>
      <c r="K13" s="598"/>
    </row>
    <row r="14" spans="1:256">
      <c r="A14" s="639">
        <f t="shared" si="0"/>
        <v>5</v>
      </c>
      <c r="B14" s="640"/>
      <c r="C14" s="621"/>
      <c r="D14" s="641"/>
      <c r="E14" s="647"/>
      <c r="F14" s="643"/>
      <c r="G14" s="655"/>
      <c r="H14" s="643"/>
      <c r="I14" s="642"/>
      <c r="J14" s="646"/>
      <c r="K14" s="598"/>
    </row>
    <row r="15" spans="1:256">
      <c r="A15" s="639">
        <f t="shared" si="0"/>
        <v>6</v>
      </c>
      <c r="B15" s="640"/>
      <c r="C15" s="621"/>
      <c r="D15" s="641"/>
      <c r="E15" s="647"/>
      <c r="F15" s="656"/>
      <c r="G15" s="655"/>
      <c r="H15" s="643"/>
      <c r="I15" s="642"/>
      <c r="J15" s="646"/>
      <c r="K15" s="598"/>
    </row>
    <row r="16" spans="1:256">
      <c r="A16" s="639">
        <f t="shared" si="0"/>
        <v>7</v>
      </c>
      <c r="B16" s="640"/>
      <c r="C16" s="621"/>
      <c r="D16" s="641"/>
      <c r="E16" s="647"/>
      <c r="F16" s="648"/>
      <c r="G16" s="657"/>
      <c r="H16" s="654"/>
      <c r="I16" s="642"/>
      <c r="J16" s="658"/>
      <c r="K16" s="598"/>
    </row>
    <row r="17" spans="1:11">
      <c r="A17" s="639">
        <f t="shared" si="0"/>
        <v>8</v>
      </c>
      <c r="B17" s="640"/>
      <c r="C17" s="621"/>
      <c r="D17" s="641"/>
      <c r="E17" s="647"/>
      <c r="F17" s="648"/>
      <c r="G17" s="644"/>
      <c r="H17" s="645"/>
      <c r="I17" s="642"/>
      <c r="J17" s="646"/>
      <c r="K17" s="598"/>
    </row>
    <row r="18" spans="1:11">
      <c r="A18" s="639">
        <f t="shared" si="0"/>
        <v>9</v>
      </c>
      <c r="B18" s="640"/>
      <c r="C18" s="621"/>
      <c r="D18" s="641"/>
      <c r="E18" s="647"/>
      <c r="F18" s="648"/>
      <c r="G18" s="644"/>
      <c r="H18" s="654"/>
      <c r="I18" s="642"/>
      <c r="J18" s="658"/>
      <c r="K18" s="598"/>
    </row>
    <row r="19" spans="1:11">
      <c r="A19" s="639">
        <f t="shared" si="0"/>
        <v>10</v>
      </c>
      <c r="B19" s="640"/>
      <c r="C19" s="621"/>
      <c r="D19" s="641"/>
      <c r="E19" s="647"/>
      <c r="F19" s="648"/>
      <c r="G19" s="644"/>
      <c r="H19" s="654"/>
      <c r="I19" s="642"/>
      <c r="J19" s="646"/>
      <c r="K19" s="598"/>
    </row>
    <row r="20" spans="1:11">
      <c r="A20" s="639">
        <f t="shared" si="0"/>
        <v>11</v>
      </c>
      <c r="B20" s="640"/>
      <c r="C20" s="621"/>
      <c r="D20" s="641"/>
      <c r="E20" s="653"/>
      <c r="F20" s="659"/>
      <c r="G20" s="660"/>
      <c r="H20" s="661"/>
      <c r="I20" s="642"/>
      <c r="J20" s="646"/>
      <c r="K20" s="598"/>
    </row>
    <row r="21" spans="1:11">
      <c r="A21" s="639">
        <f t="shared" si="0"/>
        <v>12</v>
      </c>
      <c r="B21" s="640"/>
      <c r="C21" s="621"/>
      <c r="D21" s="641"/>
      <c r="E21" s="653"/>
      <c r="F21" s="660"/>
      <c r="G21" s="660"/>
      <c r="H21" s="661"/>
      <c r="I21" s="642"/>
      <c r="J21" s="646"/>
      <c r="K21" s="598"/>
    </row>
    <row r="22" spans="1:11">
      <c r="A22" s="639">
        <f t="shared" si="0"/>
        <v>13</v>
      </c>
      <c r="B22" s="640"/>
      <c r="C22" s="621"/>
      <c r="D22" s="641"/>
      <c r="E22" s="653"/>
      <c r="F22" s="660"/>
      <c r="G22" s="659"/>
      <c r="H22" s="661"/>
      <c r="I22" s="642"/>
      <c r="J22" s="658"/>
      <c r="K22" s="598"/>
    </row>
    <row r="23" spans="1:11">
      <c r="A23" s="639">
        <f t="shared" si="0"/>
        <v>14</v>
      </c>
      <c r="B23" s="640"/>
      <c r="C23" s="621"/>
      <c r="D23" s="641"/>
      <c r="E23" s="653"/>
      <c r="F23" s="659"/>
      <c r="G23" s="660"/>
      <c r="H23" s="661"/>
      <c r="I23" s="642"/>
      <c r="J23" s="646"/>
      <c r="K23" s="662"/>
    </row>
    <row r="24" spans="1:11">
      <c r="A24" s="639">
        <f t="shared" si="0"/>
        <v>15</v>
      </c>
      <c r="B24" s="640"/>
      <c r="C24" s="621"/>
      <c r="D24" s="641"/>
      <c r="E24" s="653"/>
      <c r="F24" s="659"/>
      <c r="G24" s="660"/>
      <c r="H24" s="654"/>
      <c r="I24" s="642"/>
      <c r="J24" s="658"/>
      <c r="K24" s="598"/>
    </row>
    <row r="25" spans="1:11">
      <c r="A25" s="639">
        <f t="shared" si="0"/>
        <v>16</v>
      </c>
      <c r="B25" s="640"/>
      <c r="C25" s="621"/>
      <c r="D25" s="641"/>
      <c r="E25" s="647"/>
      <c r="F25" s="663"/>
      <c r="G25" s="644"/>
      <c r="H25" s="654"/>
      <c r="I25" s="642"/>
      <c r="J25" s="646"/>
      <c r="K25" s="598"/>
    </row>
    <row r="26" spans="1:11">
      <c r="A26" s="639">
        <f t="shared" si="0"/>
        <v>17</v>
      </c>
      <c r="B26" s="640"/>
      <c r="C26" s="621"/>
      <c r="D26" s="641"/>
      <c r="E26" s="664"/>
      <c r="F26" s="654"/>
      <c r="G26" s="665"/>
      <c r="H26" s="663"/>
      <c r="I26" s="642"/>
      <c r="J26" s="658"/>
      <c r="K26" s="598"/>
    </row>
    <row r="27" spans="1:11">
      <c r="A27" s="639">
        <f t="shared" si="0"/>
        <v>18</v>
      </c>
      <c r="B27" s="640"/>
      <c r="C27" s="621"/>
      <c r="D27" s="641"/>
      <c r="E27" s="664"/>
      <c r="F27" s="654"/>
      <c r="G27" s="666"/>
      <c r="H27" s="663"/>
      <c r="I27" s="642"/>
      <c r="J27" s="658"/>
      <c r="K27" s="598"/>
    </row>
    <row r="28" spans="1:11">
      <c r="A28" s="639">
        <f t="shared" si="0"/>
        <v>19</v>
      </c>
      <c r="B28" s="640"/>
      <c r="C28" s="621"/>
      <c r="D28" s="641"/>
      <c r="E28" s="664"/>
      <c r="F28" s="665"/>
      <c r="G28" s="666"/>
      <c r="H28" s="654"/>
      <c r="I28" s="642"/>
      <c r="J28" s="658"/>
      <c r="K28" s="598"/>
    </row>
    <row r="29" spans="1:11">
      <c r="A29" s="639">
        <f t="shared" si="0"/>
        <v>20</v>
      </c>
      <c r="B29" s="640"/>
      <c r="C29" s="621"/>
      <c r="D29" s="641"/>
      <c r="E29" s="667"/>
      <c r="F29" s="648"/>
      <c r="G29" s="668"/>
      <c r="H29" s="654"/>
      <c r="I29" s="642"/>
      <c r="J29" s="646"/>
      <c r="K29" s="598"/>
    </row>
    <row r="30" spans="1:11">
      <c r="A30" s="639">
        <f t="shared" si="0"/>
        <v>21</v>
      </c>
      <c r="B30" s="640"/>
      <c r="C30" s="621"/>
      <c r="D30" s="641"/>
      <c r="E30" s="667"/>
      <c r="F30" s="648"/>
      <c r="G30" s="668"/>
      <c r="H30" s="654"/>
      <c r="I30" s="642"/>
      <c r="J30" s="658"/>
      <c r="K30" s="598"/>
    </row>
    <row r="31" spans="1:11">
      <c r="A31" s="639">
        <f t="shared" si="0"/>
        <v>22</v>
      </c>
      <c r="B31" s="640"/>
      <c r="C31" s="621"/>
      <c r="D31" s="641"/>
      <c r="E31" s="667"/>
      <c r="F31" s="648"/>
      <c r="G31" s="668"/>
      <c r="H31" s="654"/>
      <c r="I31" s="642"/>
      <c r="J31" s="658"/>
      <c r="K31" s="598"/>
    </row>
    <row r="32" spans="1:11">
      <c r="A32" s="639">
        <f t="shared" si="0"/>
        <v>23</v>
      </c>
      <c r="B32" s="640"/>
      <c r="C32" s="621"/>
      <c r="D32" s="641"/>
      <c r="E32" s="667"/>
      <c r="F32" s="648"/>
      <c r="G32" s="668"/>
      <c r="H32" s="654"/>
      <c r="I32" s="642"/>
      <c r="J32" s="646"/>
      <c r="K32" s="598"/>
    </row>
    <row r="33" spans="1:13">
      <c r="A33" s="639">
        <f t="shared" si="0"/>
        <v>24</v>
      </c>
      <c r="B33" s="640"/>
      <c r="C33" s="621"/>
      <c r="D33" s="641"/>
      <c r="E33" s="667"/>
      <c r="F33" s="648"/>
      <c r="G33" s="668"/>
      <c r="H33" s="661"/>
      <c r="I33" s="642"/>
      <c r="J33" s="646"/>
      <c r="K33" s="598"/>
    </row>
    <row r="34" spans="1:13" ht="16.2">
      <c r="A34" s="639">
        <f t="shared" si="0"/>
        <v>25</v>
      </c>
      <c r="B34" s="640"/>
      <c r="C34" s="621"/>
      <c r="D34" s="641"/>
      <c r="E34" s="667"/>
      <c r="F34" s="648"/>
      <c r="G34" s="668"/>
      <c r="H34" s="661"/>
      <c r="I34" s="642"/>
      <c r="J34" s="658"/>
      <c r="K34" s="669"/>
      <c r="L34" s="670"/>
      <c r="M34" s="670"/>
    </row>
    <row r="35" spans="1:13" ht="16.2">
      <c r="A35" s="639">
        <f t="shared" si="0"/>
        <v>26</v>
      </c>
      <c r="B35" s="640"/>
      <c r="C35" s="621"/>
      <c r="D35" s="641"/>
      <c r="E35" s="667"/>
      <c r="F35" s="648"/>
      <c r="G35" s="668"/>
      <c r="H35" s="661"/>
      <c r="I35" s="642"/>
      <c r="J35" s="658"/>
      <c r="K35" s="669"/>
      <c r="L35" s="670"/>
      <c r="M35" s="670"/>
    </row>
    <row r="36" spans="1:13" ht="16.2">
      <c r="A36" s="639">
        <f t="shared" si="0"/>
        <v>27</v>
      </c>
      <c r="B36" s="640"/>
      <c r="C36" s="621"/>
      <c r="D36" s="641"/>
      <c r="E36" s="667"/>
      <c r="F36" s="648"/>
      <c r="G36" s="668"/>
      <c r="H36" s="661"/>
      <c r="I36" s="642"/>
      <c r="J36" s="658"/>
      <c r="K36" s="669"/>
      <c r="L36" s="670"/>
      <c r="M36" s="670"/>
    </row>
    <row r="37" spans="1:13">
      <c r="A37" s="639">
        <f t="shared" si="0"/>
        <v>28</v>
      </c>
      <c r="B37" s="640"/>
      <c r="C37" s="621"/>
      <c r="D37" s="641"/>
      <c r="E37" s="667"/>
      <c r="F37" s="648"/>
      <c r="G37" s="671"/>
      <c r="H37" s="661"/>
      <c r="I37" s="651"/>
      <c r="J37" s="652"/>
      <c r="K37" s="598"/>
    </row>
    <row r="38" spans="1:13">
      <c r="A38" s="639">
        <f t="shared" si="0"/>
        <v>29</v>
      </c>
      <c r="B38" s="640"/>
      <c r="C38" s="621"/>
      <c r="D38" s="641"/>
      <c r="E38" s="667"/>
      <c r="F38" s="648"/>
      <c r="G38" s="671"/>
      <c r="H38" s="661"/>
      <c r="I38" s="651"/>
      <c r="J38" s="652"/>
      <c r="K38" s="598"/>
    </row>
    <row r="39" spans="1:13">
      <c r="A39" s="639">
        <f t="shared" si="0"/>
        <v>30</v>
      </c>
      <c r="B39" s="640"/>
      <c r="C39" s="621"/>
      <c r="D39" s="641"/>
      <c r="E39" s="667"/>
      <c r="F39" s="648"/>
      <c r="G39" s="671"/>
      <c r="H39" s="661"/>
      <c r="I39" s="651"/>
      <c r="J39" s="652"/>
      <c r="K39" s="598"/>
    </row>
    <row r="40" spans="1:13">
      <c r="A40" s="639">
        <f t="shared" si="0"/>
        <v>31</v>
      </c>
      <c r="B40" s="640"/>
      <c r="C40" s="621"/>
      <c r="D40" s="641"/>
      <c r="E40" s="667"/>
      <c r="F40" s="648"/>
      <c r="G40" s="671"/>
      <c r="H40" s="661"/>
      <c r="I40" s="651"/>
      <c r="J40" s="646"/>
      <c r="K40" s="598"/>
    </row>
    <row r="41" spans="1:13">
      <c r="A41" s="639">
        <f t="shared" si="0"/>
        <v>32</v>
      </c>
      <c r="B41" s="640"/>
      <c r="C41" s="621"/>
      <c r="D41" s="641"/>
      <c r="E41" s="667"/>
      <c r="F41" s="648"/>
      <c r="G41" s="671"/>
      <c r="H41" s="661"/>
      <c r="I41" s="651"/>
      <c r="J41" s="652"/>
      <c r="K41" s="598"/>
    </row>
    <row r="42" spans="1:13">
      <c r="A42" s="639">
        <f t="shared" si="0"/>
        <v>33</v>
      </c>
      <c r="B42" s="640"/>
      <c r="C42" s="621"/>
      <c r="D42" s="641"/>
      <c r="E42" s="667"/>
      <c r="F42" s="648"/>
      <c r="G42" s="671"/>
      <c r="H42" s="661"/>
      <c r="I42" s="651"/>
      <c r="J42" s="646"/>
      <c r="K42" s="598"/>
    </row>
    <row r="43" spans="1:13">
      <c r="A43" s="639">
        <f t="shared" si="0"/>
        <v>34</v>
      </c>
      <c r="B43" s="640"/>
      <c r="C43" s="621"/>
      <c r="D43" s="641"/>
      <c r="E43" s="667"/>
      <c r="F43" s="648"/>
      <c r="G43" s="671"/>
      <c r="H43" s="661"/>
      <c r="I43" s="651"/>
      <c r="J43" s="652"/>
      <c r="K43" s="598"/>
    </row>
    <row r="44" spans="1:13">
      <c r="A44" s="639">
        <f t="shared" si="0"/>
        <v>35</v>
      </c>
      <c r="B44" s="640"/>
      <c r="C44" s="621"/>
      <c r="D44" s="641"/>
      <c r="E44" s="667"/>
      <c r="F44" s="648"/>
      <c r="G44" s="671"/>
      <c r="H44" s="661"/>
      <c r="I44" s="651"/>
      <c r="J44" s="646"/>
      <c r="K44" s="672"/>
    </row>
    <row r="45" spans="1:13">
      <c r="A45" s="639">
        <f t="shared" si="0"/>
        <v>36</v>
      </c>
      <c r="B45" s="640"/>
      <c r="C45" s="621"/>
      <c r="D45" s="641"/>
      <c r="E45" s="667"/>
      <c r="F45" s="648"/>
      <c r="G45" s="671"/>
      <c r="H45" s="661"/>
      <c r="I45" s="651"/>
      <c r="J45" s="652"/>
    </row>
    <row r="46" spans="1:13">
      <c r="A46" s="639">
        <f t="shared" si="0"/>
        <v>37</v>
      </c>
      <c r="B46" s="640"/>
      <c r="C46" s="621"/>
      <c r="D46" s="641"/>
      <c r="E46" s="667"/>
      <c r="F46" s="648"/>
      <c r="G46" s="671"/>
      <c r="H46" s="661"/>
      <c r="I46" s="651"/>
      <c r="J46" s="646"/>
    </row>
    <row r="47" spans="1:13">
      <c r="A47" s="639">
        <f t="shared" si="0"/>
        <v>38</v>
      </c>
      <c r="B47" s="640"/>
      <c r="C47" s="621"/>
      <c r="D47" s="641"/>
      <c r="E47" s="667"/>
      <c r="F47" s="648"/>
      <c r="G47" s="671"/>
      <c r="H47" s="661"/>
      <c r="I47" s="651"/>
      <c r="J47" s="652"/>
    </row>
    <row r="48" spans="1:13">
      <c r="A48" s="639">
        <f t="shared" si="0"/>
        <v>39</v>
      </c>
      <c r="B48" s="640"/>
      <c r="C48" s="621"/>
      <c r="D48" s="641"/>
      <c r="E48" s="667"/>
      <c r="F48" s="648"/>
      <c r="G48" s="671"/>
      <c r="H48" s="661"/>
      <c r="I48" s="651"/>
      <c r="J48" s="646"/>
    </row>
    <row r="49" spans="1:10">
      <c r="A49" s="639">
        <f t="shared" si="0"/>
        <v>40</v>
      </c>
      <c r="B49" s="640"/>
      <c r="C49" s="621"/>
      <c r="D49" s="641"/>
      <c r="E49" s="667"/>
      <c r="F49" s="648"/>
      <c r="G49" s="671"/>
      <c r="H49" s="661"/>
      <c r="I49" s="651"/>
      <c r="J49" s="652"/>
    </row>
    <row r="50" spans="1:10">
      <c r="A50" s="639">
        <f t="shared" si="0"/>
        <v>41</v>
      </c>
      <c r="B50" s="640"/>
      <c r="C50" s="621"/>
      <c r="D50" s="641"/>
      <c r="E50" s="667"/>
      <c r="F50" s="648"/>
      <c r="G50" s="671"/>
      <c r="H50" s="661"/>
      <c r="I50" s="651"/>
      <c r="J50" s="646"/>
    </row>
    <row r="51" spans="1:10">
      <c r="A51" s="639">
        <f t="shared" si="0"/>
        <v>42</v>
      </c>
      <c r="B51" s="640"/>
      <c r="C51" s="621"/>
      <c r="D51" s="641"/>
      <c r="E51" s="667"/>
      <c r="F51" s="648"/>
      <c r="G51" s="671"/>
      <c r="H51" s="661"/>
      <c r="I51" s="651"/>
      <c r="J51" s="652"/>
    </row>
    <row r="52" spans="1:10">
      <c r="A52" s="639">
        <f t="shared" si="0"/>
        <v>43</v>
      </c>
      <c r="B52" s="640"/>
      <c r="C52" s="621"/>
      <c r="D52" s="641"/>
      <c r="E52" s="667"/>
      <c r="F52" s="648"/>
      <c r="G52" s="671"/>
      <c r="H52" s="661"/>
      <c r="I52" s="651"/>
      <c r="J52" s="646"/>
    </row>
    <row r="53" spans="1:10">
      <c r="A53" s="639">
        <f t="shared" si="0"/>
        <v>44</v>
      </c>
      <c r="B53" s="640"/>
      <c r="C53" s="621"/>
      <c r="D53" s="641"/>
      <c r="E53" s="667"/>
      <c r="F53" s="648"/>
      <c r="G53" s="671"/>
      <c r="H53" s="661"/>
      <c r="I53" s="651"/>
      <c r="J53" s="652"/>
    </row>
    <row r="54" spans="1:10">
      <c r="A54" s="639">
        <f t="shared" si="0"/>
        <v>45</v>
      </c>
      <c r="B54" s="640"/>
      <c r="C54" s="621"/>
      <c r="D54" s="641"/>
      <c r="E54" s="667"/>
      <c r="F54" s="648"/>
      <c r="G54" s="671"/>
      <c r="H54" s="661"/>
      <c r="I54" s="651"/>
      <c r="J54" s="646"/>
    </row>
    <row r="55" spans="1:10">
      <c r="A55" s="639">
        <f t="shared" si="0"/>
        <v>46</v>
      </c>
      <c r="B55" s="640"/>
      <c r="C55" s="621"/>
      <c r="D55" s="641"/>
      <c r="E55" s="667"/>
      <c r="F55" s="648"/>
      <c r="G55" s="671"/>
      <c r="H55" s="661"/>
      <c r="I55" s="651"/>
      <c r="J55" s="652"/>
    </row>
    <row r="56" spans="1:10">
      <c r="A56" s="639">
        <f t="shared" si="0"/>
        <v>47</v>
      </c>
      <c r="B56" s="640"/>
      <c r="C56" s="621"/>
      <c r="D56" s="641"/>
      <c r="E56" s="667"/>
      <c r="F56" s="648"/>
      <c r="G56" s="671"/>
      <c r="H56" s="661"/>
      <c r="I56" s="651"/>
      <c r="J56" s="646"/>
    </row>
    <row r="57" spans="1:10">
      <c r="A57" s="639">
        <f t="shared" si="0"/>
        <v>48</v>
      </c>
      <c r="B57" s="640"/>
      <c r="C57" s="621"/>
      <c r="D57" s="641"/>
      <c r="E57" s="667"/>
      <c r="F57" s="648"/>
      <c r="G57" s="671"/>
      <c r="H57" s="661"/>
      <c r="I57" s="651"/>
      <c r="J57" s="652"/>
    </row>
    <row r="58" spans="1:10">
      <c r="A58" s="639">
        <f t="shared" si="0"/>
        <v>49</v>
      </c>
      <c r="B58" s="640"/>
      <c r="C58" s="621"/>
      <c r="D58" s="641"/>
      <c r="E58" s="667"/>
      <c r="F58" s="648"/>
      <c r="G58" s="671"/>
      <c r="H58" s="661"/>
      <c r="I58" s="651"/>
      <c r="J58" s="646"/>
    </row>
    <row r="59" spans="1:10">
      <c r="A59" s="639">
        <f t="shared" si="0"/>
        <v>50</v>
      </c>
      <c r="B59" s="640"/>
      <c r="C59" s="621"/>
      <c r="D59" s="641"/>
      <c r="E59" s="667"/>
      <c r="F59" s="648"/>
      <c r="G59" s="671"/>
      <c r="H59" s="661"/>
      <c r="I59" s="651"/>
      <c r="J59" s="652"/>
    </row>
    <row r="60" spans="1:10">
      <c r="A60" s="639">
        <f t="shared" si="0"/>
        <v>51</v>
      </c>
      <c r="B60" s="640"/>
      <c r="C60" s="621"/>
      <c r="D60" s="641"/>
      <c r="E60" s="667"/>
      <c r="F60" s="648"/>
      <c r="G60" s="671"/>
      <c r="H60" s="661"/>
      <c r="I60" s="651"/>
      <c r="J60" s="646"/>
    </row>
    <row r="61" spans="1:10">
      <c r="A61" s="639">
        <f t="shared" si="0"/>
        <v>52</v>
      </c>
      <c r="B61" s="640"/>
      <c r="C61" s="621"/>
      <c r="D61" s="641"/>
      <c r="E61" s="667"/>
      <c r="F61" s="648"/>
      <c r="G61" s="671"/>
      <c r="H61" s="661"/>
      <c r="I61" s="651"/>
      <c r="J61" s="652"/>
    </row>
    <row r="62" spans="1:10">
      <c r="A62" s="639">
        <f t="shared" si="0"/>
        <v>53</v>
      </c>
      <c r="B62" s="640"/>
      <c r="C62" s="621"/>
      <c r="D62" s="641"/>
      <c r="E62" s="667"/>
      <c r="F62" s="648"/>
      <c r="G62" s="671"/>
      <c r="H62" s="661"/>
      <c r="I62" s="651"/>
      <c r="J62" s="646"/>
    </row>
    <row r="63" spans="1:10">
      <c r="A63" s="639">
        <f t="shared" si="0"/>
        <v>54</v>
      </c>
      <c r="B63" s="640"/>
      <c r="C63" s="621"/>
      <c r="D63" s="641"/>
      <c r="E63" s="667"/>
      <c r="F63" s="648"/>
      <c r="G63" s="671"/>
      <c r="H63" s="661"/>
      <c r="I63" s="651"/>
      <c r="J63" s="652"/>
    </row>
    <row r="64" spans="1:10">
      <c r="A64" s="639">
        <f t="shared" si="0"/>
        <v>55</v>
      </c>
      <c r="B64" s="640"/>
      <c r="C64" s="621"/>
      <c r="D64" s="641"/>
      <c r="E64" s="667"/>
      <c r="F64" s="648"/>
      <c r="G64" s="671"/>
      <c r="H64" s="661"/>
      <c r="I64" s="651"/>
      <c r="J64" s="646"/>
    </row>
    <row r="65" spans="1:10">
      <c r="A65" s="639">
        <f t="shared" si="0"/>
        <v>56</v>
      </c>
      <c r="B65" s="640"/>
      <c r="C65" s="621"/>
      <c r="D65" s="641"/>
      <c r="E65" s="667"/>
      <c r="F65" s="648"/>
      <c r="G65" s="671"/>
      <c r="H65" s="661"/>
      <c r="I65" s="651"/>
      <c r="J65" s="652"/>
    </row>
    <row r="66" spans="1:10">
      <c r="A66" s="639">
        <f t="shared" si="0"/>
        <v>57</v>
      </c>
      <c r="B66" s="640"/>
      <c r="C66" s="621"/>
      <c r="D66" s="641"/>
      <c r="E66" s="667"/>
      <c r="F66" s="648"/>
      <c r="G66" s="671"/>
      <c r="H66" s="661"/>
      <c r="I66" s="651"/>
      <c r="J66" s="646"/>
    </row>
    <row r="67" spans="1:10">
      <c r="A67" s="639">
        <f t="shared" si="0"/>
        <v>58</v>
      </c>
      <c r="B67" s="640"/>
      <c r="C67" s="621"/>
      <c r="D67" s="641"/>
      <c r="E67" s="667"/>
      <c r="F67" s="648"/>
      <c r="G67" s="671"/>
      <c r="H67" s="661"/>
      <c r="I67" s="651"/>
      <c r="J67" s="652"/>
    </row>
    <row r="68" spans="1:10">
      <c r="A68" s="639">
        <f t="shared" si="0"/>
        <v>59</v>
      </c>
      <c r="B68" s="640"/>
      <c r="C68" s="621"/>
      <c r="D68" s="641"/>
      <c r="E68" s="667"/>
      <c r="F68" s="648"/>
      <c r="G68" s="671"/>
      <c r="H68" s="661"/>
      <c r="I68" s="651"/>
      <c r="J68" s="646"/>
    </row>
    <row r="69" spans="1:10">
      <c r="A69" s="639">
        <f t="shared" si="0"/>
        <v>60</v>
      </c>
      <c r="B69" s="640"/>
      <c r="C69" s="621"/>
      <c r="D69" s="641"/>
      <c r="E69" s="667"/>
      <c r="F69" s="648"/>
      <c r="G69" s="671"/>
      <c r="H69" s="661"/>
      <c r="I69" s="651"/>
      <c r="J69" s="652"/>
    </row>
    <row r="70" spans="1:10">
      <c r="A70" s="639">
        <f t="shared" si="0"/>
        <v>61</v>
      </c>
      <c r="B70" s="640"/>
      <c r="C70" s="621"/>
      <c r="D70" s="641"/>
      <c r="E70" s="667"/>
      <c r="F70" s="648"/>
      <c r="G70" s="671"/>
      <c r="H70" s="661"/>
      <c r="I70" s="651"/>
      <c r="J70" s="646"/>
    </row>
    <row r="71" spans="1:10">
      <c r="A71" s="639">
        <f t="shared" si="0"/>
        <v>62</v>
      </c>
      <c r="B71" s="640"/>
      <c r="C71" s="621"/>
      <c r="D71" s="641"/>
      <c r="E71" s="667"/>
      <c r="F71" s="648"/>
      <c r="G71" s="671"/>
      <c r="H71" s="661"/>
      <c r="I71" s="651"/>
      <c r="J71" s="652"/>
    </row>
    <row r="72" spans="1:10">
      <c r="A72" s="639">
        <f t="shared" si="0"/>
        <v>63</v>
      </c>
      <c r="B72" s="640"/>
      <c r="C72" s="621"/>
      <c r="D72" s="641"/>
      <c r="E72" s="667"/>
      <c r="F72" s="648"/>
      <c r="G72" s="671"/>
      <c r="H72" s="661"/>
      <c r="I72" s="651"/>
      <c r="J72" s="646"/>
    </row>
    <row r="73" spans="1:10">
      <c r="A73" s="639">
        <f t="shared" si="0"/>
        <v>64</v>
      </c>
      <c r="B73" s="640"/>
      <c r="C73" s="621"/>
      <c r="D73" s="641"/>
      <c r="E73" s="667"/>
      <c r="F73" s="648"/>
      <c r="G73" s="671"/>
      <c r="H73" s="661"/>
      <c r="I73" s="651"/>
      <c r="J73" s="652"/>
    </row>
    <row r="74" spans="1:10">
      <c r="A74" s="639">
        <f t="shared" si="0"/>
        <v>65</v>
      </c>
      <c r="B74" s="640"/>
      <c r="C74" s="621"/>
      <c r="D74" s="641"/>
      <c r="E74" s="667"/>
      <c r="F74" s="648"/>
      <c r="G74" s="671"/>
      <c r="H74" s="661"/>
      <c r="I74" s="651"/>
      <c r="J74" s="646"/>
    </row>
    <row r="75" spans="1:10">
      <c r="A75" s="639">
        <f t="shared" ref="A75:A138" si="1">ROW()-9</f>
        <v>66</v>
      </c>
      <c r="B75" s="640"/>
      <c r="C75" s="621"/>
      <c r="D75" s="641"/>
      <c r="E75" s="667"/>
      <c r="F75" s="648"/>
      <c r="G75" s="671"/>
      <c r="H75" s="661"/>
      <c r="I75" s="651"/>
      <c r="J75" s="652"/>
    </row>
    <row r="76" spans="1:10">
      <c r="A76" s="639">
        <f t="shared" si="1"/>
        <v>67</v>
      </c>
      <c r="B76" s="640"/>
      <c r="C76" s="621"/>
      <c r="D76" s="641"/>
      <c r="E76" s="667"/>
      <c r="F76" s="648"/>
      <c r="G76" s="671"/>
      <c r="H76" s="661"/>
      <c r="I76" s="651"/>
      <c r="J76" s="646"/>
    </row>
    <row r="77" spans="1:10">
      <c r="A77" s="639">
        <f t="shared" si="1"/>
        <v>68</v>
      </c>
      <c r="B77" s="640"/>
      <c r="C77" s="621"/>
      <c r="D77" s="641"/>
      <c r="E77" s="667"/>
      <c r="F77" s="648"/>
      <c r="G77" s="671"/>
      <c r="H77" s="661"/>
      <c r="I77" s="651"/>
      <c r="J77" s="652"/>
    </row>
    <row r="78" spans="1:10">
      <c r="A78" s="639">
        <f t="shared" si="1"/>
        <v>69</v>
      </c>
      <c r="B78" s="640"/>
      <c r="C78" s="621"/>
      <c r="D78" s="641"/>
      <c r="E78" s="667"/>
      <c r="F78" s="648"/>
      <c r="G78" s="671"/>
      <c r="H78" s="661"/>
      <c r="I78" s="651"/>
      <c r="J78" s="646"/>
    </row>
    <row r="79" spans="1:10">
      <c r="A79" s="639">
        <f t="shared" si="1"/>
        <v>70</v>
      </c>
      <c r="B79" s="640"/>
      <c r="C79" s="621"/>
      <c r="D79" s="641"/>
      <c r="E79" s="667"/>
      <c r="F79" s="648"/>
      <c r="G79" s="671"/>
      <c r="H79" s="661"/>
      <c r="I79" s="651"/>
      <c r="J79" s="652"/>
    </row>
    <row r="80" spans="1:10">
      <c r="A80" s="639">
        <f t="shared" si="1"/>
        <v>71</v>
      </c>
      <c r="B80" s="640"/>
      <c r="C80" s="621"/>
      <c r="D80" s="641"/>
      <c r="E80" s="667"/>
      <c r="F80" s="648"/>
      <c r="G80" s="671"/>
      <c r="H80" s="661"/>
      <c r="I80" s="651"/>
      <c r="J80" s="646"/>
    </row>
    <row r="81" spans="1:10">
      <c r="A81" s="639">
        <f t="shared" si="1"/>
        <v>72</v>
      </c>
      <c r="B81" s="640"/>
      <c r="C81" s="621"/>
      <c r="D81" s="641"/>
      <c r="E81" s="667"/>
      <c r="F81" s="648"/>
      <c r="G81" s="671"/>
      <c r="H81" s="661"/>
      <c r="I81" s="651"/>
      <c r="J81" s="652"/>
    </row>
    <row r="82" spans="1:10">
      <c r="A82" s="639">
        <f t="shared" si="1"/>
        <v>73</v>
      </c>
      <c r="B82" s="640"/>
      <c r="C82" s="621"/>
      <c r="D82" s="641"/>
      <c r="E82" s="667"/>
      <c r="F82" s="648"/>
      <c r="G82" s="671"/>
      <c r="H82" s="661"/>
      <c r="I82" s="651"/>
      <c r="J82" s="646"/>
    </row>
    <row r="83" spans="1:10">
      <c r="A83" s="639">
        <f t="shared" si="1"/>
        <v>74</v>
      </c>
      <c r="B83" s="640"/>
      <c r="C83" s="621"/>
      <c r="D83" s="641"/>
      <c r="E83" s="667"/>
      <c r="F83" s="648"/>
      <c r="G83" s="671"/>
      <c r="H83" s="661"/>
      <c r="I83" s="651"/>
      <c r="J83" s="652"/>
    </row>
    <row r="84" spans="1:10">
      <c r="A84" s="639">
        <f t="shared" si="1"/>
        <v>75</v>
      </c>
      <c r="B84" s="640"/>
      <c r="C84" s="621"/>
      <c r="D84" s="641"/>
      <c r="E84" s="667"/>
      <c r="F84" s="648"/>
      <c r="G84" s="671"/>
      <c r="H84" s="661"/>
      <c r="I84" s="651"/>
      <c r="J84" s="646"/>
    </row>
    <row r="85" spans="1:10">
      <c r="A85" s="639">
        <f t="shared" si="1"/>
        <v>76</v>
      </c>
      <c r="B85" s="640"/>
      <c r="C85" s="621"/>
      <c r="D85" s="641"/>
      <c r="E85" s="667"/>
      <c r="F85" s="648"/>
      <c r="G85" s="671"/>
      <c r="H85" s="661"/>
      <c r="I85" s="651"/>
      <c r="J85" s="652"/>
    </row>
    <row r="86" spans="1:10">
      <c r="A86" s="639">
        <f t="shared" si="1"/>
        <v>77</v>
      </c>
      <c r="B86" s="640"/>
      <c r="C86" s="621"/>
      <c r="D86" s="641"/>
      <c r="E86" s="667"/>
      <c r="F86" s="648"/>
      <c r="G86" s="671"/>
      <c r="H86" s="661"/>
      <c r="I86" s="651"/>
      <c r="J86" s="646"/>
    </row>
    <row r="87" spans="1:10">
      <c r="A87" s="639">
        <f t="shared" si="1"/>
        <v>78</v>
      </c>
      <c r="B87" s="640"/>
      <c r="C87" s="621"/>
      <c r="D87" s="641"/>
      <c r="E87" s="667"/>
      <c r="F87" s="648"/>
      <c r="G87" s="671"/>
      <c r="H87" s="661"/>
      <c r="I87" s="651"/>
      <c r="J87" s="652"/>
    </row>
    <row r="88" spans="1:10">
      <c r="A88" s="639">
        <f t="shared" si="1"/>
        <v>79</v>
      </c>
      <c r="B88" s="640"/>
      <c r="C88" s="621"/>
      <c r="D88" s="641"/>
      <c r="E88" s="667"/>
      <c r="F88" s="648"/>
      <c r="G88" s="671"/>
      <c r="H88" s="661"/>
      <c r="I88" s="651"/>
      <c r="J88" s="646"/>
    </row>
    <row r="89" spans="1:10">
      <c r="A89" s="639">
        <f t="shared" si="1"/>
        <v>80</v>
      </c>
      <c r="B89" s="640"/>
      <c r="C89" s="621"/>
      <c r="D89" s="641"/>
      <c r="E89" s="667"/>
      <c r="F89" s="648"/>
      <c r="G89" s="671"/>
      <c r="H89" s="661"/>
      <c r="I89" s="651"/>
      <c r="J89" s="652"/>
    </row>
    <row r="90" spans="1:10">
      <c r="A90" s="639">
        <f t="shared" si="1"/>
        <v>81</v>
      </c>
      <c r="B90" s="640"/>
      <c r="C90" s="621"/>
      <c r="D90" s="641"/>
      <c r="E90" s="667"/>
      <c r="F90" s="648"/>
      <c r="G90" s="671"/>
      <c r="H90" s="661"/>
      <c r="I90" s="651"/>
      <c r="J90" s="646"/>
    </row>
    <row r="91" spans="1:10">
      <c r="A91" s="639">
        <f t="shared" si="1"/>
        <v>82</v>
      </c>
      <c r="B91" s="640"/>
      <c r="C91" s="621"/>
      <c r="D91" s="641"/>
      <c r="E91" s="667"/>
      <c r="F91" s="648"/>
      <c r="G91" s="671"/>
      <c r="H91" s="661"/>
      <c r="I91" s="651"/>
      <c r="J91" s="652"/>
    </row>
    <row r="92" spans="1:10">
      <c r="A92" s="639">
        <f t="shared" si="1"/>
        <v>83</v>
      </c>
      <c r="B92" s="640"/>
      <c r="C92" s="621"/>
      <c r="D92" s="641"/>
      <c r="E92" s="667"/>
      <c r="F92" s="648"/>
      <c r="G92" s="671"/>
      <c r="H92" s="661"/>
      <c r="I92" s="651"/>
      <c r="J92" s="646"/>
    </row>
    <row r="93" spans="1:10">
      <c r="A93" s="639">
        <f t="shared" si="1"/>
        <v>84</v>
      </c>
      <c r="B93" s="640"/>
      <c r="C93" s="621"/>
      <c r="D93" s="641"/>
      <c r="E93" s="667"/>
      <c r="F93" s="648"/>
      <c r="G93" s="671"/>
      <c r="H93" s="661"/>
      <c r="I93" s="651"/>
      <c r="J93" s="652"/>
    </row>
    <row r="94" spans="1:10">
      <c r="A94" s="639">
        <f t="shared" si="1"/>
        <v>85</v>
      </c>
      <c r="B94" s="640"/>
      <c r="C94" s="621"/>
      <c r="D94" s="641"/>
      <c r="E94" s="667"/>
      <c r="F94" s="648"/>
      <c r="G94" s="671"/>
      <c r="H94" s="661"/>
      <c r="I94" s="651"/>
      <c r="J94" s="646"/>
    </row>
    <row r="95" spans="1:10">
      <c r="A95" s="639">
        <f t="shared" si="1"/>
        <v>86</v>
      </c>
      <c r="B95" s="640"/>
      <c r="C95" s="621"/>
      <c r="D95" s="641"/>
      <c r="E95" s="667"/>
      <c r="F95" s="648"/>
      <c r="G95" s="671"/>
      <c r="H95" s="661"/>
      <c r="I95" s="651"/>
      <c r="J95" s="652"/>
    </row>
    <row r="96" spans="1:10">
      <c r="A96" s="639">
        <f t="shared" si="1"/>
        <v>87</v>
      </c>
      <c r="B96" s="640"/>
      <c r="C96" s="621"/>
      <c r="D96" s="641"/>
      <c r="E96" s="667"/>
      <c r="F96" s="648"/>
      <c r="G96" s="671"/>
      <c r="H96" s="661"/>
      <c r="I96" s="651"/>
      <c r="J96" s="646"/>
    </row>
    <row r="97" spans="1:10">
      <c r="A97" s="639">
        <f t="shared" si="1"/>
        <v>88</v>
      </c>
      <c r="B97" s="640"/>
      <c r="C97" s="621"/>
      <c r="D97" s="641"/>
      <c r="E97" s="667"/>
      <c r="F97" s="648"/>
      <c r="G97" s="671"/>
      <c r="H97" s="661"/>
      <c r="I97" s="651"/>
      <c r="J97" s="652"/>
    </row>
    <row r="98" spans="1:10">
      <c r="A98" s="639">
        <f t="shared" si="1"/>
        <v>89</v>
      </c>
      <c r="B98" s="640"/>
      <c r="C98" s="621"/>
      <c r="D98" s="641"/>
      <c r="E98" s="667"/>
      <c r="F98" s="648"/>
      <c r="G98" s="671"/>
      <c r="H98" s="661"/>
      <c r="I98" s="651"/>
      <c r="J98" s="646"/>
    </row>
    <row r="99" spans="1:10">
      <c r="A99" s="639">
        <f t="shared" si="1"/>
        <v>90</v>
      </c>
      <c r="B99" s="640"/>
      <c r="C99" s="621"/>
      <c r="D99" s="641"/>
      <c r="E99" s="667"/>
      <c r="F99" s="648"/>
      <c r="G99" s="671"/>
      <c r="H99" s="661"/>
      <c r="I99" s="651"/>
      <c r="J99" s="652"/>
    </row>
    <row r="100" spans="1:10">
      <c r="A100" s="639">
        <f t="shared" si="1"/>
        <v>91</v>
      </c>
      <c r="B100" s="640"/>
      <c r="C100" s="621"/>
      <c r="D100" s="641"/>
      <c r="E100" s="667"/>
      <c r="F100" s="648"/>
      <c r="G100" s="671"/>
      <c r="H100" s="661"/>
      <c r="I100" s="651"/>
      <c r="J100" s="646"/>
    </row>
    <row r="101" spans="1:10">
      <c r="A101" s="639">
        <f t="shared" si="1"/>
        <v>92</v>
      </c>
      <c r="B101" s="640"/>
      <c r="C101" s="621"/>
      <c r="D101" s="641"/>
      <c r="E101" s="667"/>
      <c r="F101" s="648"/>
      <c r="G101" s="671"/>
      <c r="H101" s="661"/>
      <c r="I101" s="651"/>
      <c r="J101" s="652"/>
    </row>
    <row r="102" spans="1:10">
      <c r="A102" s="639">
        <f t="shared" si="1"/>
        <v>93</v>
      </c>
      <c r="B102" s="640"/>
      <c r="C102" s="621"/>
      <c r="D102" s="641"/>
      <c r="E102" s="667"/>
      <c r="F102" s="648"/>
      <c r="G102" s="671"/>
      <c r="H102" s="661"/>
      <c r="I102" s="651"/>
      <c r="J102" s="646"/>
    </row>
    <row r="103" spans="1:10">
      <c r="A103" s="639">
        <f t="shared" si="1"/>
        <v>94</v>
      </c>
      <c r="B103" s="640"/>
      <c r="C103" s="621"/>
      <c r="D103" s="641"/>
      <c r="E103" s="667"/>
      <c r="F103" s="648"/>
      <c r="G103" s="671"/>
      <c r="H103" s="661"/>
      <c r="I103" s="651"/>
      <c r="J103" s="652"/>
    </row>
    <row r="104" spans="1:10">
      <c r="A104" s="639">
        <f t="shared" si="1"/>
        <v>95</v>
      </c>
      <c r="B104" s="640"/>
      <c r="C104" s="621"/>
      <c r="D104" s="641"/>
      <c r="E104" s="667"/>
      <c r="F104" s="648"/>
      <c r="G104" s="671"/>
      <c r="H104" s="661"/>
      <c r="I104" s="651"/>
      <c r="J104" s="646"/>
    </row>
    <row r="105" spans="1:10">
      <c r="A105" s="639">
        <f t="shared" si="1"/>
        <v>96</v>
      </c>
      <c r="B105" s="640"/>
      <c r="C105" s="621"/>
      <c r="D105" s="641"/>
      <c r="E105" s="667"/>
      <c r="F105" s="648"/>
      <c r="G105" s="671"/>
      <c r="H105" s="661"/>
      <c r="I105" s="651"/>
      <c r="J105" s="652"/>
    </row>
    <row r="106" spans="1:10">
      <c r="A106" s="639">
        <f t="shared" si="1"/>
        <v>97</v>
      </c>
      <c r="B106" s="640"/>
      <c r="C106" s="621"/>
      <c r="D106" s="641"/>
      <c r="E106" s="667"/>
      <c r="F106" s="648"/>
      <c r="G106" s="671"/>
      <c r="H106" s="661"/>
      <c r="I106" s="651"/>
      <c r="J106" s="646"/>
    </row>
    <row r="107" spans="1:10">
      <c r="A107" s="639">
        <f t="shared" si="1"/>
        <v>98</v>
      </c>
      <c r="B107" s="640"/>
      <c r="C107" s="621"/>
      <c r="D107" s="641"/>
      <c r="E107" s="667"/>
      <c r="F107" s="648"/>
      <c r="G107" s="671"/>
      <c r="H107" s="661"/>
      <c r="I107" s="651"/>
      <c r="J107" s="652"/>
    </row>
    <row r="108" spans="1:10">
      <c r="A108" s="639">
        <f t="shared" si="1"/>
        <v>99</v>
      </c>
      <c r="B108" s="640"/>
      <c r="C108" s="621"/>
      <c r="D108" s="641"/>
      <c r="E108" s="667"/>
      <c r="F108" s="648"/>
      <c r="G108" s="671"/>
      <c r="H108" s="661"/>
      <c r="I108" s="651"/>
      <c r="J108" s="646"/>
    </row>
    <row r="109" spans="1:10">
      <c r="A109" s="639">
        <f t="shared" si="1"/>
        <v>100</v>
      </c>
      <c r="B109" s="640"/>
      <c r="C109" s="621"/>
      <c r="D109" s="641"/>
      <c r="E109" s="667"/>
      <c r="F109" s="648"/>
      <c r="G109" s="671"/>
      <c r="H109" s="661"/>
      <c r="I109" s="651"/>
      <c r="J109" s="652"/>
    </row>
    <row r="110" spans="1:10">
      <c r="A110" s="639">
        <f t="shared" si="1"/>
        <v>101</v>
      </c>
      <c r="B110" s="640"/>
      <c r="C110" s="621"/>
      <c r="D110" s="641"/>
      <c r="E110" s="667"/>
      <c r="F110" s="648"/>
      <c r="G110" s="671"/>
      <c r="H110" s="661"/>
      <c r="I110" s="651"/>
      <c r="J110" s="646"/>
    </row>
    <row r="111" spans="1:10">
      <c r="A111" s="639">
        <f t="shared" si="1"/>
        <v>102</v>
      </c>
      <c r="B111" s="640"/>
      <c r="C111" s="621"/>
      <c r="D111" s="641"/>
      <c r="E111" s="667"/>
      <c r="F111" s="648"/>
      <c r="G111" s="671"/>
      <c r="H111" s="661"/>
      <c r="I111" s="651"/>
      <c r="J111" s="652"/>
    </row>
    <row r="112" spans="1:10">
      <c r="A112" s="639">
        <f t="shared" si="1"/>
        <v>103</v>
      </c>
      <c r="B112" s="640"/>
      <c r="C112" s="621"/>
      <c r="D112" s="641"/>
      <c r="E112" s="667"/>
      <c r="F112" s="648"/>
      <c r="G112" s="671"/>
      <c r="H112" s="661"/>
      <c r="I112" s="651"/>
      <c r="J112" s="646"/>
    </row>
    <row r="113" spans="1:10">
      <c r="A113" s="639">
        <f t="shared" si="1"/>
        <v>104</v>
      </c>
      <c r="B113" s="640"/>
      <c r="C113" s="621"/>
      <c r="D113" s="641"/>
      <c r="E113" s="667"/>
      <c r="F113" s="648"/>
      <c r="G113" s="671"/>
      <c r="H113" s="661"/>
      <c r="I113" s="651"/>
      <c r="J113" s="652"/>
    </row>
    <row r="114" spans="1:10">
      <c r="A114" s="639">
        <f t="shared" si="1"/>
        <v>105</v>
      </c>
      <c r="B114" s="640"/>
      <c r="C114" s="621"/>
      <c r="D114" s="641"/>
      <c r="E114" s="667"/>
      <c r="F114" s="648"/>
      <c r="G114" s="671"/>
      <c r="H114" s="661"/>
      <c r="I114" s="651"/>
      <c r="J114" s="646"/>
    </row>
    <row r="115" spans="1:10">
      <c r="A115" s="639">
        <f t="shared" si="1"/>
        <v>106</v>
      </c>
      <c r="B115" s="640"/>
      <c r="C115" s="621"/>
      <c r="D115" s="641"/>
      <c r="E115" s="667"/>
      <c r="F115" s="648"/>
      <c r="G115" s="671"/>
      <c r="H115" s="661"/>
      <c r="I115" s="651"/>
      <c r="J115" s="652"/>
    </row>
    <row r="116" spans="1:10">
      <c r="A116" s="639">
        <f t="shared" si="1"/>
        <v>107</v>
      </c>
      <c r="B116" s="640"/>
      <c r="C116" s="621"/>
      <c r="D116" s="641"/>
      <c r="E116" s="667"/>
      <c r="F116" s="648"/>
      <c r="G116" s="671"/>
      <c r="H116" s="661"/>
      <c r="I116" s="651"/>
      <c r="J116" s="646"/>
    </row>
    <row r="117" spans="1:10">
      <c r="A117" s="639">
        <f t="shared" si="1"/>
        <v>108</v>
      </c>
      <c r="B117" s="640"/>
      <c r="C117" s="621"/>
      <c r="D117" s="641"/>
      <c r="E117" s="667"/>
      <c r="F117" s="648"/>
      <c r="G117" s="671"/>
      <c r="H117" s="661"/>
      <c r="I117" s="651"/>
      <c r="J117" s="652"/>
    </row>
    <row r="118" spans="1:10">
      <c r="A118" s="639">
        <f t="shared" si="1"/>
        <v>109</v>
      </c>
      <c r="B118" s="640"/>
      <c r="C118" s="621"/>
      <c r="D118" s="641"/>
      <c r="E118" s="667"/>
      <c r="F118" s="648"/>
      <c r="G118" s="671"/>
      <c r="H118" s="661"/>
      <c r="I118" s="651"/>
      <c r="J118" s="646"/>
    </row>
    <row r="119" spans="1:10">
      <c r="A119" s="639">
        <f t="shared" si="1"/>
        <v>110</v>
      </c>
      <c r="B119" s="640"/>
      <c r="C119" s="621"/>
      <c r="D119" s="641"/>
      <c r="E119" s="667"/>
      <c r="F119" s="648"/>
      <c r="G119" s="671"/>
      <c r="H119" s="661"/>
      <c r="I119" s="651"/>
      <c r="J119" s="652"/>
    </row>
    <row r="120" spans="1:10">
      <c r="A120" s="639">
        <f t="shared" si="1"/>
        <v>111</v>
      </c>
      <c r="B120" s="640"/>
      <c r="C120" s="621"/>
      <c r="D120" s="641"/>
      <c r="E120" s="667"/>
      <c r="F120" s="648"/>
      <c r="G120" s="671"/>
      <c r="H120" s="661"/>
      <c r="I120" s="651"/>
      <c r="J120" s="646"/>
    </row>
    <row r="121" spans="1:10">
      <c r="A121" s="639">
        <f t="shared" si="1"/>
        <v>112</v>
      </c>
      <c r="B121" s="640"/>
      <c r="C121" s="621"/>
      <c r="D121" s="641"/>
      <c r="E121" s="667"/>
      <c r="F121" s="648"/>
      <c r="G121" s="671"/>
      <c r="H121" s="661"/>
      <c r="I121" s="651"/>
      <c r="J121" s="652"/>
    </row>
    <row r="122" spans="1:10">
      <c r="A122" s="639">
        <f t="shared" si="1"/>
        <v>113</v>
      </c>
      <c r="B122" s="640"/>
      <c r="C122" s="621"/>
      <c r="D122" s="641"/>
      <c r="E122" s="667"/>
      <c r="F122" s="648"/>
      <c r="G122" s="671"/>
      <c r="H122" s="661"/>
      <c r="I122" s="651"/>
      <c r="J122" s="646"/>
    </row>
    <row r="123" spans="1:10">
      <c r="A123" s="639">
        <f t="shared" si="1"/>
        <v>114</v>
      </c>
      <c r="B123" s="640"/>
      <c r="C123" s="621"/>
      <c r="D123" s="641"/>
      <c r="E123" s="667"/>
      <c r="F123" s="648"/>
      <c r="G123" s="671"/>
      <c r="H123" s="661"/>
      <c r="I123" s="651"/>
      <c r="J123" s="652"/>
    </row>
    <row r="124" spans="1:10">
      <c r="A124" s="639">
        <f t="shared" si="1"/>
        <v>115</v>
      </c>
      <c r="B124" s="640"/>
      <c r="C124" s="621"/>
      <c r="D124" s="641"/>
      <c r="E124" s="667"/>
      <c r="F124" s="648"/>
      <c r="G124" s="671"/>
      <c r="H124" s="661"/>
      <c r="I124" s="651"/>
      <c r="J124" s="646"/>
    </row>
    <row r="125" spans="1:10">
      <c r="A125" s="639">
        <f t="shared" si="1"/>
        <v>116</v>
      </c>
      <c r="B125" s="640"/>
      <c r="C125" s="621"/>
      <c r="D125" s="641"/>
      <c r="E125" s="667"/>
      <c r="F125" s="648"/>
      <c r="G125" s="671"/>
      <c r="H125" s="661"/>
      <c r="I125" s="651"/>
      <c r="J125" s="652"/>
    </row>
    <row r="126" spans="1:10">
      <c r="A126" s="639">
        <f t="shared" si="1"/>
        <v>117</v>
      </c>
      <c r="B126" s="640"/>
      <c r="C126" s="621"/>
      <c r="D126" s="641"/>
      <c r="E126" s="667"/>
      <c r="F126" s="648"/>
      <c r="G126" s="671"/>
      <c r="H126" s="661"/>
      <c r="I126" s="651"/>
      <c r="J126" s="646"/>
    </row>
    <row r="127" spans="1:10">
      <c r="A127" s="639">
        <f t="shared" si="1"/>
        <v>118</v>
      </c>
      <c r="B127" s="640"/>
      <c r="C127" s="621"/>
      <c r="D127" s="641"/>
      <c r="E127" s="667"/>
      <c r="F127" s="648"/>
      <c r="G127" s="671"/>
      <c r="H127" s="661"/>
      <c r="I127" s="651"/>
      <c r="J127" s="652"/>
    </row>
    <row r="128" spans="1:10">
      <c r="A128" s="639">
        <f t="shared" si="1"/>
        <v>119</v>
      </c>
      <c r="B128" s="640"/>
      <c r="C128" s="621"/>
      <c r="D128" s="641"/>
      <c r="E128" s="667"/>
      <c r="F128" s="648"/>
      <c r="G128" s="671"/>
      <c r="H128" s="661"/>
      <c r="I128" s="651"/>
      <c r="J128" s="646"/>
    </row>
    <row r="129" spans="1:10">
      <c r="A129" s="639">
        <f t="shared" si="1"/>
        <v>120</v>
      </c>
      <c r="B129" s="640"/>
      <c r="C129" s="621"/>
      <c r="D129" s="641"/>
      <c r="E129" s="667"/>
      <c r="F129" s="648"/>
      <c r="G129" s="671"/>
      <c r="H129" s="661"/>
      <c r="I129" s="651"/>
      <c r="J129" s="652"/>
    </row>
    <row r="130" spans="1:10">
      <c r="A130" s="639">
        <f t="shared" si="1"/>
        <v>121</v>
      </c>
      <c r="B130" s="640"/>
      <c r="C130" s="621"/>
      <c r="D130" s="641"/>
      <c r="E130" s="667"/>
      <c r="F130" s="648"/>
      <c r="G130" s="671"/>
      <c r="H130" s="661"/>
      <c r="I130" s="651"/>
      <c r="J130" s="646"/>
    </row>
    <row r="131" spans="1:10">
      <c r="A131" s="639">
        <f t="shared" si="1"/>
        <v>122</v>
      </c>
      <c r="B131" s="640"/>
      <c r="C131" s="621"/>
      <c r="D131" s="641"/>
      <c r="E131" s="667"/>
      <c r="F131" s="648"/>
      <c r="G131" s="671"/>
      <c r="H131" s="661"/>
      <c r="I131" s="651"/>
      <c r="J131" s="652"/>
    </row>
    <row r="132" spans="1:10">
      <c r="A132" s="639">
        <f t="shared" si="1"/>
        <v>123</v>
      </c>
      <c r="B132" s="640"/>
      <c r="C132" s="621"/>
      <c r="D132" s="641"/>
      <c r="E132" s="667"/>
      <c r="F132" s="648"/>
      <c r="G132" s="671"/>
      <c r="H132" s="661"/>
      <c r="I132" s="651"/>
      <c r="J132" s="646"/>
    </row>
    <row r="133" spans="1:10">
      <c r="A133" s="639">
        <f t="shared" si="1"/>
        <v>124</v>
      </c>
      <c r="B133" s="640"/>
      <c r="C133" s="621"/>
      <c r="D133" s="641"/>
      <c r="E133" s="667"/>
      <c r="F133" s="648"/>
      <c r="G133" s="671"/>
      <c r="H133" s="661"/>
      <c r="I133" s="651"/>
      <c r="J133" s="652"/>
    </row>
    <row r="134" spans="1:10">
      <c r="A134" s="639">
        <f t="shared" si="1"/>
        <v>125</v>
      </c>
      <c r="B134" s="640"/>
      <c r="C134" s="621"/>
      <c r="D134" s="641"/>
      <c r="E134" s="667"/>
      <c r="F134" s="648"/>
      <c r="G134" s="671"/>
      <c r="H134" s="661"/>
      <c r="I134" s="651"/>
      <c r="J134" s="646"/>
    </row>
    <row r="135" spans="1:10">
      <c r="A135" s="639">
        <f t="shared" si="1"/>
        <v>126</v>
      </c>
      <c r="B135" s="640"/>
      <c r="C135" s="621"/>
      <c r="D135" s="641"/>
      <c r="E135" s="667"/>
      <c r="F135" s="648"/>
      <c r="G135" s="671"/>
      <c r="H135" s="661"/>
      <c r="I135" s="651"/>
      <c r="J135" s="652"/>
    </row>
    <row r="136" spans="1:10">
      <c r="A136" s="639">
        <f t="shared" si="1"/>
        <v>127</v>
      </c>
      <c r="B136" s="640"/>
      <c r="C136" s="621"/>
      <c r="D136" s="641"/>
      <c r="E136" s="667"/>
      <c r="F136" s="648"/>
      <c r="G136" s="671"/>
      <c r="H136" s="661"/>
      <c r="I136" s="651"/>
      <c r="J136" s="646"/>
    </row>
    <row r="137" spans="1:10">
      <c r="A137" s="639">
        <f t="shared" si="1"/>
        <v>128</v>
      </c>
      <c r="B137" s="640"/>
      <c r="C137" s="621"/>
      <c r="D137" s="641"/>
      <c r="E137" s="667"/>
      <c r="F137" s="648"/>
      <c r="G137" s="671"/>
      <c r="H137" s="661"/>
      <c r="I137" s="651"/>
      <c r="J137" s="652"/>
    </row>
    <row r="138" spans="1:10">
      <c r="A138" s="639">
        <f t="shared" si="1"/>
        <v>129</v>
      </c>
      <c r="B138" s="640"/>
      <c r="C138" s="621"/>
      <c r="D138" s="641"/>
      <c r="E138" s="667"/>
      <c r="F138" s="648"/>
      <c r="G138" s="671"/>
      <c r="H138" s="661"/>
      <c r="I138" s="651"/>
      <c r="J138" s="646"/>
    </row>
    <row r="139" spans="1:10">
      <c r="A139" s="639">
        <f t="shared" ref="A139:A202" si="2">ROW()-9</f>
        <v>130</v>
      </c>
      <c r="B139" s="640"/>
      <c r="C139" s="621"/>
      <c r="D139" s="641"/>
      <c r="E139" s="667"/>
      <c r="F139" s="648"/>
      <c r="G139" s="671"/>
      <c r="H139" s="661"/>
      <c r="I139" s="651"/>
      <c r="J139" s="652"/>
    </row>
    <row r="140" spans="1:10">
      <c r="A140" s="639">
        <f t="shared" si="2"/>
        <v>131</v>
      </c>
      <c r="B140" s="640"/>
      <c r="C140" s="621"/>
      <c r="D140" s="641"/>
      <c r="E140" s="667"/>
      <c r="F140" s="648"/>
      <c r="G140" s="671"/>
      <c r="H140" s="661"/>
      <c r="I140" s="651"/>
      <c r="J140" s="646"/>
    </row>
    <row r="141" spans="1:10">
      <c r="A141" s="639">
        <f t="shared" si="2"/>
        <v>132</v>
      </c>
      <c r="B141" s="640"/>
      <c r="C141" s="621"/>
      <c r="D141" s="641"/>
      <c r="E141" s="667"/>
      <c r="F141" s="648"/>
      <c r="G141" s="671"/>
      <c r="H141" s="661"/>
      <c r="I141" s="651"/>
      <c r="J141" s="652"/>
    </row>
    <row r="142" spans="1:10">
      <c r="A142" s="639">
        <f t="shared" si="2"/>
        <v>133</v>
      </c>
      <c r="B142" s="640"/>
      <c r="C142" s="621"/>
      <c r="D142" s="641"/>
      <c r="E142" s="667"/>
      <c r="F142" s="648"/>
      <c r="G142" s="671"/>
      <c r="H142" s="661"/>
      <c r="I142" s="651"/>
      <c r="J142" s="646"/>
    </row>
    <row r="143" spans="1:10">
      <c r="A143" s="639">
        <f t="shared" si="2"/>
        <v>134</v>
      </c>
      <c r="B143" s="640"/>
      <c r="C143" s="621"/>
      <c r="D143" s="641"/>
      <c r="E143" s="667"/>
      <c r="F143" s="648"/>
      <c r="G143" s="671"/>
      <c r="H143" s="661"/>
      <c r="I143" s="651"/>
      <c r="J143" s="652"/>
    </row>
    <row r="144" spans="1:10">
      <c r="A144" s="639">
        <f t="shared" si="2"/>
        <v>135</v>
      </c>
      <c r="B144" s="640"/>
      <c r="C144" s="621"/>
      <c r="D144" s="641"/>
      <c r="E144" s="667"/>
      <c r="F144" s="648"/>
      <c r="G144" s="671"/>
      <c r="H144" s="661"/>
      <c r="I144" s="651"/>
      <c r="J144" s="646"/>
    </row>
    <row r="145" spans="1:10">
      <c r="A145" s="639">
        <f t="shared" si="2"/>
        <v>136</v>
      </c>
      <c r="B145" s="640"/>
      <c r="C145" s="621"/>
      <c r="D145" s="641"/>
      <c r="E145" s="667"/>
      <c r="F145" s="648"/>
      <c r="G145" s="671"/>
      <c r="H145" s="661"/>
      <c r="I145" s="651"/>
      <c r="J145" s="652"/>
    </row>
    <row r="146" spans="1:10">
      <c r="A146" s="639">
        <f t="shared" si="2"/>
        <v>137</v>
      </c>
      <c r="B146" s="640"/>
      <c r="C146" s="621"/>
      <c r="D146" s="641"/>
      <c r="E146" s="667"/>
      <c r="F146" s="648"/>
      <c r="G146" s="671"/>
      <c r="H146" s="661"/>
      <c r="I146" s="651"/>
      <c r="J146" s="646"/>
    </row>
    <row r="147" spans="1:10">
      <c r="A147" s="639">
        <f t="shared" si="2"/>
        <v>138</v>
      </c>
      <c r="B147" s="640"/>
      <c r="C147" s="621"/>
      <c r="D147" s="641"/>
      <c r="E147" s="667"/>
      <c r="F147" s="648"/>
      <c r="G147" s="671"/>
      <c r="H147" s="661"/>
      <c r="I147" s="651"/>
      <c r="J147" s="652"/>
    </row>
    <row r="148" spans="1:10">
      <c r="A148" s="639">
        <f t="shared" si="2"/>
        <v>139</v>
      </c>
      <c r="B148" s="640"/>
      <c r="C148" s="621"/>
      <c r="D148" s="641"/>
      <c r="E148" s="667"/>
      <c r="F148" s="648"/>
      <c r="G148" s="671"/>
      <c r="H148" s="661"/>
      <c r="I148" s="651"/>
      <c r="J148" s="646"/>
    </row>
    <row r="149" spans="1:10">
      <c r="A149" s="639">
        <f t="shared" si="2"/>
        <v>140</v>
      </c>
      <c r="B149" s="640"/>
      <c r="C149" s="621"/>
      <c r="D149" s="641"/>
      <c r="E149" s="667"/>
      <c r="F149" s="648"/>
      <c r="G149" s="671"/>
      <c r="H149" s="661"/>
      <c r="I149" s="651"/>
      <c r="J149" s="652"/>
    </row>
    <row r="150" spans="1:10">
      <c r="A150" s="639">
        <f t="shared" si="2"/>
        <v>141</v>
      </c>
      <c r="B150" s="640"/>
      <c r="C150" s="621"/>
      <c r="D150" s="641"/>
      <c r="E150" s="667"/>
      <c r="F150" s="648"/>
      <c r="G150" s="671"/>
      <c r="H150" s="661"/>
      <c r="I150" s="651"/>
      <c r="J150" s="646"/>
    </row>
    <row r="151" spans="1:10">
      <c r="A151" s="639">
        <f t="shared" si="2"/>
        <v>142</v>
      </c>
      <c r="B151" s="640"/>
      <c r="C151" s="621"/>
      <c r="D151" s="641"/>
      <c r="E151" s="667"/>
      <c r="F151" s="648"/>
      <c r="G151" s="671"/>
      <c r="H151" s="661"/>
      <c r="I151" s="651"/>
      <c r="J151" s="652"/>
    </row>
    <row r="152" spans="1:10">
      <c r="A152" s="639">
        <f t="shared" si="2"/>
        <v>143</v>
      </c>
      <c r="B152" s="640"/>
      <c r="C152" s="621"/>
      <c r="D152" s="641"/>
      <c r="E152" s="667"/>
      <c r="F152" s="648"/>
      <c r="G152" s="671"/>
      <c r="H152" s="661"/>
      <c r="I152" s="651"/>
      <c r="J152" s="646"/>
    </row>
    <row r="153" spans="1:10">
      <c r="A153" s="639">
        <f t="shared" si="2"/>
        <v>144</v>
      </c>
      <c r="B153" s="640"/>
      <c r="C153" s="621"/>
      <c r="D153" s="641"/>
      <c r="E153" s="667"/>
      <c r="F153" s="648"/>
      <c r="G153" s="671"/>
      <c r="H153" s="661"/>
      <c r="I153" s="651"/>
      <c r="J153" s="652"/>
    </row>
    <row r="154" spans="1:10">
      <c r="A154" s="639">
        <f t="shared" si="2"/>
        <v>145</v>
      </c>
      <c r="B154" s="640"/>
      <c r="C154" s="621"/>
      <c r="D154" s="641"/>
      <c r="E154" s="667"/>
      <c r="F154" s="648"/>
      <c r="G154" s="671"/>
      <c r="H154" s="661"/>
      <c r="I154" s="651"/>
      <c r="J154" s="646"/>
    </row>
    <row r="155" spans="1:10">
      <c r="A155" s="639">
        <f t="shared" si="2"/>
        <v>146</v>
      </c>
      <c r="B155" s="640"/>
      <c r="C155" s="621"/>
      <c r="D155" s="641"/>
      <c r="E155" s="667"/>
      <c r="F155" s="648"/>
      <c r="G155" s="671"/>
      <c r="H155" s="661"/>
      <c r="I155" s="651"/>
      <c r="J155" s="652"/>
    </row>
    <row r="156" spans="1:10">
      <c r="A156" s="639">
        <f t="shared" si="2"/>
        <v>147</v>
      </c>
      <c r="B156" s="640"/>
      <c r="C156" s="621"/>
      <c r="D156" s="641"/>
      <c r="E156" s="667"/>
      <c r="F156" s="648"/>
      <c r="G156" s="671"/>
      <c r="H156" s="661"/>
      <c r="I156" s="651"/>
      <c r="J156" s="646"/>
    </row>
    <row r="157" spans="1:10">
      <c r="A157" s="639">
        <f t="shared" si="2"/>
        <v>148</v>
      </c>
      <c r="B157" s="640"/>
      <c r="C157" s="621"/>
      <c r="D157" s="641"/>
      <c r="E157" s="667"/>
      <c r="F157" s="648"/>
      <c r="G157" s="671"/>
      <c r="H157" s="661"/>
      <c r="I157" s="651"/>
      <c r="J157" s="652"/>
    </row>
    <row r="158" spans="1:10">
      <c r="A158" s="639">
        <f t="shared" si="2"/>
        <v>149</v>
      </c>
      <c r="B158" s="640"/>
      <c r="C158" s="621"/>
      <c r="D158" s="641"/>
      <c r="E158" s="667"/>
      <c r="F158" s="648"/>
      <c r="G158" s="671"/>
      <c r="H158" s="661"/>
      <c r="I158" s="651"/>
      <c r="J158" s="646"/>
    </row>
    <row r="159" spans="1:10">
      <c r="A159" s="639">
        <f t="shared" si="2"/>
        <v>150</v>
      </c>
      <c r="B159" s="640"/>
      <c r="C159" s="621"/>
      <c r="D159" s="641"/>
      <c r="E159" s="667"/>
      <c r="F159" s="648"/>
      <c r="G159" s="671"/>
      <c r="H159" s="661"/>
      <c r="I159" s="651"/>
      <c r="J159" s="652"/>
    </row>
    <row r="160" spans="1:10">
      <c r="A160" s="639">
        <f t="shared" si="2"/>
        <v>151</v>
      </c>
      <c r="B160" s="640"/>
      <c r="C160" s="621"/>
      <c r="D160" s="641"/>
      <c r="E160" s="667"/>
      <c r="F160" s="648"/>
      <c r="G160" s="671"/>
      <c r="H160" s="661"/>
      <c r="I160" s="651"/>
      <c r="J160" s="646"/>
    </row>
    <row r="161" spans="1:10">
      <c r="A161" s="639">
        <f t="shared" si="2"/>
        <v>152</v>
      </c>
      <c r="B161" s="640"/>
      <c r="C161" s="621"/>
      <c r="D161" s="641"/>
      <c r="E161" s="667"/>
      <c r="F161" s="648"/>
      <c r="G161" s="671"/>
      <c r="H161" s="661"/>
      <c r="I161" s="651"/>
      <c r="J161" s="652"/>
    </row>
    <row r="162" spans="1:10">
      <c r="A162" s="639">
        <f t="shared" si="2"/>
        <v>153</v>
      </c>
      <c r="B162" s="640"/>
      <c r="C162" s="621"/>
      <c r="D162" s="641"/>
      <c r="E162" s="667"/>
      <c r="F162" s="648"/>
      <c r="G162" s="671"/>
      <c r="H162" s="661"/>
      <c r="I162" s="651"/>
      <c r="J162" s="646"/>
    </row>
    <row r="163" spans="1:10">
      <c r="A163" s="639">
        <f t="shared" si="2"/>
        <v>154</v>
      </c>
      <c r="B163" s="640"/>
      <c r="C163" s="621"/>
      <c r="D163" s="641"/>
      <c r="E163" s="667"/>
      <c r="F163" s="648"/>
      <c r="G163" s="671"/>
      <c r="H163" s="661"/>
      <c r="I163" s="651"/>
      <c r="J163" s="652"/>
    </row>
    <row r="164" spans="1:10">
      <c r="A164" s="639">
        <f t="shared" si="2"/>
        <v>155</v>
      </c>
      <c r="B164" s="640"/>
      <c r="C164" s="621"/>
      <c r="D164" s="641"/>
      <c r="E164" s="667"/>
      <c r="F164" s="648"/>
      <c r="G164" s="671"/>
      <c r="H164" s="661"/>
      <c r="I164" s="651"/>
      <c r="J164" s="646"/>
    </row>
    <row r="165" spans="1:10">
      <c r="A165" s="639">
        <f t="shared" si="2"/>
        <v>156</v>
      </c>
      <c r="B165" s="640"/>
      <c r="C165" s="621"/>
      <c r="D165" s="641"/>
      <c r="E165" s="667"/>
      <c r="F165" s="648"/>
      <c r="G165" s="671"/>
      <c r="H165" s="661"/>
      <c r="I165" s="651"/>
      <c r="J165" s="652"/>
    </row>
    <row r="166" spans="1:10">
      <c r="A166" s="639">
        <f t="shared" si="2"/>
        <v>157</v>
      </c>
      <c r="B166" s="640"/>
      <c r="C166" s="621"/>
      <c r="D166" s="641"/>
      <c r="E166" s="667"/>
      <c r="F166" s="648"/>
      <c r="G166" s="671"/>
      <c r="H166" s="661"/>
      <c r="I166" s="651"/>
      <c r="J166" s="646"/>
    </row>
    <row r="167" spans="1:10">
      <c r="A167" s="639">
        <f t="shared" si="2"/>
        <v>158</v>
      </c>
      <c r="B167" s="640"/>
      <c r="C167" s="621"/>
      <c r="D167" s="641"/>
      <c r="E167" s="667"/>
      <c r="F167" s="648"/>
      <c r="G167" s="671"/>
      <c r="H167" s="661"/>
      <c r="I167" s="651"/>
      <c r="J167" s="652"/>
    </row>
    <row r="168" spans="1:10">
      <c r="A168" s="639">
        <f t="shared" si="2"/>
        <v>159</v>
      </c>
      <c r="B168" s="640"/>
      <c r="C168" s="621"/>
      <c r="D168" s="641"/>
      <c r="E168" s="667"/>
      <c r="F168" s="648"/>
      <c r="G168" s="671"/>
      <c r="H168" s="661"/>
      <c r="I168" s="651"/>
      <c r="J168" s="646"/>
    </row>
    <row r="169" spans="1:10">
      <c r="A169" s="639">
        <f t="shared" si="2"/>
        <v>160</v>
      </c>
      <c r="B169" s="640"/>
      <c r="C169" s="621"/>
      <c r="D169" s="641"/>
      <c r="E169" s="667"/>
      <c r="F169" s="648"/>
      <c r="G169" s="671"/>
      <c r="H169" s="661"/>
      <c r="I169" s="651"/>
      <c r="J169" s="652"/>
    </row>
    <row r="170" spans="1:10">
      <c r="A170" s="639">
        <f t="shared" si="2"/>
        <v>161</v>
      </c>
      <c r="B170" s="640"/>
      <c r="C170" s="621"/>
      <c r="D170" s="641"/>
      <c r="E170" s="667"/>
      <c r="F170" s="648"/>
      <c r="G170" s="671"/>
      <c r="H170" s="661"/>
      <c r="I170" s="651"/>
      <c r="J170" s="646"/>
    </row>
    <row r="171" spans="1:10">
      <c r="A171" s="639">
        <f t="shared" si="2"/>
        <v>162</v>
      </c>
      <c r="B171" s="640"/>
      <c r="C171" s="621"/>
      <c r="D171" s="641"/>
      <c r="E171" s="667"/>
      <c r="F171" s="648"/>
      <c r="G171" s="671"/>
      <c r="H171" s="661"/>
      <c r="I171" s="651"/>
      <c r="J171" s="652"/>
    </row>
    <row r="172" spans="1:10">
      <c r="A172" s="639">
        <f t="shared" si="2"/>
        <v>163</v>
      </c>
      <c r="B172" s="640"/>
      <c r="C172" s="621"/>
      <c r="D172" s="641"/>
      <c r="E172" s="667"/>
      <c r="F172" s="648"/>
      <c r="G172" s="671"/>
      <c r="H172" s="661"/>
      <c r="I172" s="651"/>
      <c r="J172" s="646"/>
    </row>
    <row r="173" spans="1:10">
      <c r="A173" s="639">
        <f t="shared" si="2"/>
        <v>164</v>
      </c>
      <c r="B173" s="640"/>
      <c r="C173" s="621"/>
      <c r="D173" s="641"/>
      <c r="E173" s="667"/>
      <c r="F173" s="648"/>
      <c r="G173" s="671"/>
      <c r="H173" s="661"/>
      <c r="I173" s="651"/>
      <c r="J173" s="652"/>
    </row>
    <row r="174" spans="1:10">
      <c r="A174" s="639">
        <f t="shared" si="2"/>
        <v>165</v>
      </c>
      <c r="B174" s="640"/>
      <c r="C174" s="621"/>
      <c r="D174" s="641"/>
      <c r="E174" s="667"/>
      <c r="F174" s="648"/>
      <c r="G174" s="671"/>
      <c r="H174" s="661"/>
      <c r="I174" s="651"/>
      <c r="J174" s="646"/>
    </row>
    <row r="175" spans="1:10">
      <c r="A175" s="639">
        <f t="shared" si="2"/>
        <v>166</v>
      </c>
      <c r="B175" s="640"/>
      <c r="C175" s="621"/>
      <c r="D175" s="641"/>
      <c r="E175" s="667"/>
      <c r="F175" s="648"/>
      <c r="G175" s="671"/>
      <c r="H175" s="661"/>
      <c r="I175" s="651"/>
      <c r="J175" s="652"/>
    </row>
    <row r="176" spans="1:10">
      <c r="A176" s="639">
        <f t="shared" si="2"/>
        <v>167</v>
      </c>
      <c r="B176" s="640"/>
      <c r="C176" s="621"/>
      <c r="D176" s="641"/>
      <c r="E176" s="667"/>
      <c r="F176" s="648"/>
      <c r="G176" s="671"/>
      <c r="H176" s="661"/>
      <c r="I176" s="651"/>
      <c r="J176" s="646"/>
    </row>
    <row r="177" spans="1:10">
      <c r="A177" s="639">
        <f t="shared" si="2"/>
        <v>168</v>
      </c>
      <c r="B177" s="640"/>
      <c r="C177" s="621"/>
      <c r="D177" s="641"/>
      <c r="E177" s="667"/>
      <c r="F177" s="648"/>
      <c r="G177" s="671"/>
      <c r="H177" s="661"/>
      <c r="I177" s="651"/>
      <c r="J177" s="652"/>
    </row>
    <row r="178" spans="1:10">
      <c r="A178" s="639">
        <f t="shared" si="2"/>
        <v>169</v>
      </c>
      <c r="B178" s="640"/>
      <c r="C178" s="621"/>
      <c r="D178" s="641"/>
      <c r="E178" s="667"/>
      <c r="F178" s="648"/>
      <c r="G178" s="671"/>
      <c r="H178" s="661"/>
      <c r="I178" s="651"/>
      <c r="J178" s="646"/>
    </row>
    <row r="179" spans="1:10">
      <c r="A179" s="639">
        <f t="shared" si="2"/>
        <v>170</v>
      </c>
      <c r="B179" s="640"/>
      <c r="C179" s="621"/>
      <c r="D179" s="641"/>
      <c r="E179" s="667"/>
      <c r="F179" s="648"/>
      <c r="G179" s="671"/>
      <c r="H179" s="661"/>
      <c r="I179" s="651"/>
      <c r="J179" s="652"/>
    </row>
    <row r="180" spans="1:10">
      <c r="A180" s="639">
        <f t="shared" si="2"/>
        <v>171</v>
      </c>
      <c r="B180" s="640"/>
      <c r="C180" s="621"/>
      <c r="D180" s="641"/>
      <c r="E180" s="667"/>
      <c r="F180" s="648"/>
      <c r="G180" s="671"/>
      <c r="H180" s="661"/>
      <c r="I180" s="651"/>
      <c r="J180" s="646"/>
    </row>
    <row r="181" spans="1:10">
      <c r="A181" s="639">
        <f t="shared" si="2"/>
        <v>172</v>
      </c>
      <c r="B181" s="640"/>
      <c r="C181" s="621"/>
      <c r="D181" s="641"/>
      <c r="E181" s="667"/>
      <c r="F181" s="648"/>
      <c r="G181" s="671"/>
      <c r="H181" s="661"/>
      <c r="I181" s="651"/>
      <c r="J181" s="652"/>
    </row>
    <row r="182" spans="1:10">
      <c r="A182" s="639">
        <f t="shared" si="2"/>
        <v>173</v>
      </c>
      <c r="B182" s="640"/>
      <c r="C182" s="621"/>
      <c r="D182" s="641"/>
      <c r="E182" s="667"/>
      <c r="F182" s="648"/>
      <c r="G182" s="671"/>
      <c r="H182" s="661"/>
      <c r="I182" s="651"/>
      <c r="J182" s="646"/>
    </row>
    <row r="183" spans="1:10">
      <c r="A183" s="639">
        <f t="shared" si="2"/>
        <v>174</v>
      </c>
      <c r="B183" s="640"/>
      <c r="C183" s="621"/>
      <c r="D183" s="641"/>
      <c r="E183" s="667"/>
      <c r="F183" s="648"/>
      <c r="G183" s="671"/>
      <c r="H183" s="661"/>
      <c r="I183" s="651"/>
      <c r="J183" s="652"/>
    </row>
    <row r="184" spans="1:10">
      <c r="A184" s="639">
        <f t="shared" si="2"/>
        <v>175</v>
      </c>
      <c r="B184" s="640"/>
      <c r="C184" s="621"/>
      <c r="D184" s="641"/>
      <c r="E184" s="667"/>
      <c r="F184" s="648"/>
      <c r="G184" s="671"/>
      <c r="H184" s="661"/>
      <c r="I184" s="651"/>
      <c r="J184" s="646"/>
    </row>
    <row r="185" spans="1:10">
      <c r="A185" s="639">
        <f t="shared" si="2"/>
        <v>176</v>
      </c>
      <c r="B185" s="640"/>
      <c r="C185" s="621"/>
      <c r="D185" s="641"/>
      <c r="E185" s="667"/>
      <c r="F185" s="648"/>
      <c r="G185" s="671"/>
      <c r="H185" s="661"/>
      <c r="I185" s="651"/>
      <c r="J185" s="646"/>
    </row>
    <row r="186" spans="1:10">
      <c r="A186" s="639">
        <f t="shared" si="2"/>
        <v>177</v>
      </c>
      <c r="B186" s="640"/>
      <c r="C186" s="621"/>
      <c r="D186" s="641"/>
      <c r="E186" s="667"/>
      <c r="F186" s="648"/>
      <c r="G186" s="671"/>
      <c r="H186" s="661"/>
      <c r="I186" s="651"/>
      <c r="J186" s="646"/>
    </row>
    <row r="187" spans="1:10">
      <c r="A187" s="639">
        <f t="shared" si="2"/>
        <v>178</v>
      </c>
      <c r="B187" s="640"/>
      <c r="C187" s="621"/>
      <c r="D187" s="641"/>
      <c r="E187" s="667"/>
      <c r="F187" s="648"/>
      <c r="G187" s="671"/>
      <c r="H187" s="661"/>
      <c r="I187" s="651"/>
      <c r="J187" s="646"/>
    </row>
    <row r="188" spans="1:10">
      <c r="A188" s="639">
        <f t="shared" si="2"/>
        <v>179</v>
      </c>
      <c r="B188" s="640"/>
      <c r="C188" s="621"/>
      <c r="D188" s="641"/>
      <c r="E188" s="667"/>
      <c r="F188" s="648"/>
      <c r="G188" s="671"/>
      <c r="H188" s="661"/>
      <c r="I188" s="651"/>
      <c r="J188" s="646"/>
    </row>
    <row r="189" spans="1:10">
      <c r="A189" s="639">
        <f t="shared" si="2"/>
        <v>180</v>
      </c>
      <c r="B189" s="640"/>
      <c r="C189" s="621"/>
      <c r="D189" s="641"/>
      <c r="E189" s="667"/>
      <c r="F189" s="648"/>
      <c r="G189" s="671"/>
      <c r="H189" s="661"/>
      <c r="I189" s="651"/>
      <c r="J189" s="646"/>
    </row>
    <row r="190" spans="1:10">
      <c r="A190" s="639">
        <f t="shared" si="2"/>
        <v>181</v>
      </c>
      <c r="B190" s="640"/>
      <c r="C190" s="621"/>
      <c r="D190" s="641"/>
      <c r="E190" s="667"/>
      <c r="F190" s="648"/>
      <c r="G190" s="671"/>
      <c r="H190" s="661"/>
      <c r="I190" s="651"/>
      <c r="J190" s="646"/>
    </row>
    <row r="191" spans="1:10">
      <c r="A191" s="639">
        <f t="shared" si="2"/>
        <v>182</v>
      </c>
      <c r="B191" s="640"/>
      <c r="C191" s="621"/>
      <c r="D191" s="641"/>
      <c r="E191" s="667"/>
      <c r="F191" s="648"/>
      <c r="G191" s="671"/>
      <c r="H191" s="661"/>
      <c r="I191" s="651"/>
      <c r="J191" s="646"/>
    </row>
    <row r="192" spans="1:10">
      <c r="A192" s="639">
        <f t="shared" si="2"/>
        <v>183</v>
      </c>
      <c r="B192" s="640"/>
      <c r="C192" s="621"/>
      <c r="D192" s="641"/>
      <c r="E192" s="667"/>
      <c r="F192" s="648"/>
      <c r="G192" s="671"/>
      <c r="H192" s="661"/>
      <c r="I192" s="651"/>
      <c r="J192" s="646"/>
    </row>
    <row r="193" spans="1:10">
      <c r="A193" s="639">
        <f t="shared" si="2"/>
        <v>184</v>
      </c>
      <c r="B193" s="640"/>
      <c r="C193" s="621"/>
      <c r="D193" s="641"/>
      <c r="E193" s="667"/>
      <c r="F193" s="648"/>
      <c r="G193" s="671"/>
      <c r="H193" s="661"/>
      <c r="I193" s="651"/>
      <c r="J193" s="646"/>
    </row>
    <row r="194" spans="1:10">
      <c r="A194" s="639">
        <f t="shared" si="2"/>
        <v>185</v>
      </c>
      <c r="B194" s="640"/>
      <c r="C194" s="621"/>
      <c r="D194" s="641"/>
      <c r="E194" s="667"/>
      <c r="F194" s="648"/>
      <c r="G194" s="671"/>
      <c r="H194" s="661"/>
      <c r="I194" s="651"/>
      <c r="J194" s="646"/>
    </row>
    <row r="195" spans="1:10">
      <c r="A195" s="639">
        <f t="shared" si="2"/>
        <v>186</v>
      </c>
      <c r="B195" s="640"/>
      <c r="C195" s="621"/>
      <c r="D195" s="641"/>
      <c r="E195" s="667"/>
      <c r="F195" s="648"/>
      <c r="G195" s="671"/>
      <c r="H195" s="661"/>
      <c r="I195" s="651"/>
      <c r="J195" s="646"/>
    </row>
    <row r="196" spans="1:10">
      <c r="A196" s="639">
        <f t="shared" si="2"/>
        <v>187</v>
      </c>
      <c r="B196" s="640"/>
      <c r="C196" s="621"/>
      <c r="D196" s="641"/>
      <c r="E196" s="667"/>
      <c r="F196" s="648"/>
      <c r="G196" s="671"/>
      <c r="H196" s="661"/>
      <c r="I196" s="651"/>
      <c r="J196" s="646"/>
    </row>
    <row r="197" spans="1:10">
      <c r="A197" s="639">
        <f t="shared" si="2"/>
        <v>188</v>
      </c>
      <c r="B197" s="640"/>
      <c r="C197" s="621"/>
      <c r="D197" s="641"/>
      <c r="E197" s="667"/>
      <c r="F197" s="648"/>
      <c r="G197" s="671"/>
      <c r="H197" s="661"/>
      <c r="I197" s="651"/>
      <c r="J197" s="646"/>
    </row>
    <row r="198" spans="1:10">
      <c r="A198" s="639">
        <f t="shared" si="2"/>
        <v>189</v>
      </c>
      <c r="B198" s="640"/>
      <c r="C198" s="621"/>
      <c r="D198" s="641"/>
      <c r="E198" s="667"/>
      <c r="F198" s="648"/>
      <c r="G198" s="671"/>
      <c r="H198" s="661"/>
      <c r="I198" s="651"/>
      <c r="J198" s="646"/>
    </row>
    <row r="199" spans="1:10">
      <c r="A199" s="639">
        <f t="shared" si="2"/>
        <v>190</v>
      </c>
      <c r="B199" s="640"/>
      <c r="C199" s="621"/>
      <c r="D199" s="641"/>
      <c r="E199" s="667"/>
      <c r="F199" s="648"/>
      <c r="G199" s="671"/>
      <c r="H199" s="661"/>
      <c r="I199" s="651"/>
      <c r="J199" s="646"/>
    </row>
    <row r="200" spans="1:10">
      <c r="A200" s="639">
        <f t="shared" si="2"/>
        <v>191</v>
      </c>
      <c r="B200" s="640"/>
      <c r="C200" s="621"/>
      <c r="D200" s="641"/>
      <c r="E200" s="667"/>
      <c r="F200" s="648"/>
      <c r="G200" s="671"/>
      <c r="H200" s="661"/>
      <c r="I200" s="651"/>
      <c r="J200" s="646"/>
    </row>
    <row r="201" spans="1:10">
      <c r="A201" s="639">
        <f t="shared" si="2"/>
        <v>192</v>
      </c>
      <c r="B201" s="640"/>
      <c r="C201" s="621"/>
      <c r="D201" s="641"/>
      <c r="E201" s="667"/>
      <c r="F201" s="648"/>
      <c r="G201" s="671"/>
      <c r="H201" s="661"/>
      <c r="I201" s="651"/>
      <c r="J201" s="646"/>
    </row>
    <row r="202" spans="1:10">
      <c r="A202" s="639">
        <f t="shared" si="2"/>
        <v>193</v>
      </c>
      <c r="B202" s="640"/>
      <c r="C202" s="621"/>
      <c r="D202" s="641"/>
      <c r="E202" s="667"/>
      <c r="F202" s="648"/>
      <c r="G202" s="671"/>
      <c r="H202" s="661"/>
      <c r="I202" s="651"/>
      <c r="J202" s="646"/>
    </row>
    <row r="203" spans="1:10">
      <c r="A203" s="639">
        <f t="shared" ref="A203:A209" si="3">ROW()-9</f>
        <v>194</v>
      </c>
      <c r="B203" s="640"/>
      <c r="C203" s="621"/>
      <c r="D203" s="641"/>
      <c r="E203" s="667"/>
      <c r="F203" s="648"/>
      <c r="G203" s="671"/>
      <c r="H203" s="661"/>
      <c r="I203" s="651"/>
      <c r="J203" s="646"/>
    </row>
    <row r="204" spans="1:10">
      <c r="A204" s="639">
        <f t="shared" si="3"/>
        <v>195</v>
      </c>
      <c r="B204" s="640"/>
      <c r="C204" s="621"/>
      <c r="D204" s="641"/>
      <c r="E204" s="667"/>
      <c r="F204" s="648"/>
      <c r="G204" s="671"/>
      <c r="H204" s="661"/>
      <c r="I204" s="651"/>
      <c r="J204" s="646"/>
    </row>
    <row r="205" spans="1:10">
      <c r="A205" s="639">
        <f t="shared" si="3"/>
        <v>196</v>
      </c>
      <c r="B205" s="640"/>
      <c r="C205" s="621"/>
      <c r="D205" s="641"/>
      <c r="E205" s="667"/>
      <c r="F205" s="648"/>
      <c r="G205" s="671"/>
      <c r="H205" s="661"/>
      <c r="I205" s="651"/>
      <c r="J205" s="646"/>
    </row>
    <row r="206" spans="1:10">
      <c r="A206" s="639">
        <f t="shared" si="3"/>
        <v>197</v>
      </c>
      <c r="B206" s="640"/>
      <c r="C206" s="621"/>
      <c r="D206" s="641"/>
      <c r="E206" s="667"/>
      <c r="F206" s="648"/>
      <c r="G206" s="671"/>
      <c r="H206" s="661"/>
      <c r="I206" s="651"/>
      <c r="J206" s="646"/>
    </row>
    <row r="207" spans="1:10">
      <c r="A207" s="639">
        <f t="shared" si="3"/>
        <v>198</v>
      </c>
      <c r="B207" s="640"/>
      <c r="C207" s="621"/>
      <c r="D207" s="641"/>
      <c r="E207" s="667"/>
      <c r="F207" s="648"/>
      <c r="G207" s="671"/>
      <c r="H207" s="661"/>
      <c r="I207" s="651"/>
      <c r="J207" s="646"/>
    </row>
    <row r="208" spans="1:10">
      <c r="A208" s="639">
        <f t="shared" si="3"/>
        <v>199</v>
      </c>
      <c r="B208" s="640"/>
      <c r="C208" s="621"/>
      <c r="D208" s="641"/>
      <c r="E208" s="667"/>
      <c r="F208" s="648"/>
      <c r="G208" s="671"/>
      <c r="H208" s="661"/>
      <c r="I208" s="651"/>
      <c r="J208" s="646"/>
    </row>
    <row r="209" spans="1:10">
      <c r="A209" s="639">
        <f t="shared" si="3"/>
        <v>200</v>
      </c>
      <c r="B209" s="640"/>
      <c r="C209" s="621"/>
      <c r="D209" s="641"/>
      <c r="E209" s="667"/>
      <c r="F209" s="648"/>
      <c r="G209" s="671"/>
      <c r="H209" s="661"/>
      <c r="I209" s="651"/>
      <c r="J209" s="646"/>
    </row>
  </sheetData>
  <mergeCells count="1">
    <mergeCell ref="A1:J1"/>
  </mergeCells>
  <phoneticPr fontId="23"/>
  <conditionalFormatting sqref="C11:C209">
    <cfRule type="cellIs" dxfId="1408" priority="6" stopIfTrue="1" operator="equal">
      <formula>"警告"</formula>
    </cfRule>
    <cfRule type="cellIs" dxfId="1407" priority="7" stopIfTrue="1" operator="equal">
      <formula>"１退場"</formula>
    </cfRule>
    <cfRule type="cellIs" dxfId="1406" priority="8" stopIfTrue="1" operator="equal">
      <formula>"２退場"</formula>
    </cfRule>
  </conditionalFormatting>
  <conditionalFormatting sqref="D32:D36">
    <cfRule type="cellIs" dxfId="1405" priority="4" stopIfTrue="1" operator="equal">
      <formula>"４０代"</formula>
    </cfRule>
    <cfRule type="cellIs" dxfId="1404" priority="5" stopIfTrue="1" operator="equal">
      <formula>"５０代"</formula>
    </cfRule>
  </conditionalFormatting>
  <conditionalFormatting sqref="G32:G36">
    <cfRule type="duplicateValues" dxfId="1403" priority="9"/>
    <cfRule type="colorScale" priority="10">
      <colorScale>
        <cfvo type="min"/>
        <cfvo type="percentile" val="50"/>
        <cfvo type="max"/>
        <color rgb="FFF8696B"/>
        <color rgb="FFFFEB84"/>
        <color rgb="FF63BE7B"/>
      </colorScale>
    </cfRule>
    <cfRule type="duplicateValues" dxfId="1402" priority="11"/>
  </conditionalFormatting>
  <conditionalFormatting sqref="C10">
    <cfRule type="cellIs" dxfId="2" priority="1" stopIfTrue="1" operator="equal">
      <formula>"警告"</formula>
    </cfRule>
    <cfRule type="cellIs" dxfId="1" priority="2" stopIfTrue="1" operator="equal">
      <formula>"１退場"</formula>
    </cfRule>
    <cfRule type="cellIs" dxfId="0" priority="3" stopIfTrue="1" operator="equal">
      <formula>"２退場"</formula>
    </cfRule>
  </conditionalFormatting>
  <dataValidations count="2">
    <dataValidation imeMode="halfAlpha" allowBlank="1" showInputMessage="1" showErrorMessage="1" sqref="K65577:K131051 JG65577:JG131051 TC65577:TC131051 ACY65577:ACY131051 AMU65577:AMU131051 AWQ65577:AWQ131051 BGM65577:BGM131051 BQI65577:BQI131051 CAE65577:CAE131051 CKA65577:CKA131051 CTW65577:CTW131051 DDS65577:DDS131051 DNO65577:DNO131051 DXK65577:DXK131051 EHG65577:EHG131051 ERC65577:ERC131051 FAY65577:FAY131051 FKU65577:FKU131051 FUQ65577:FUQ131051 GEM65577:GEM131051 GOI65577:GOI131051 GYE65577:GYE131051 HIA65577:HIA131051 HRW65577:HRW131051 IBS65577:IBS131051 ILO65577:ILO131051 IVK65577:IVK131051 JFG65577:JFG131051 JPC65577:JPC131051 JYY65577:JYY131051 KIU65577:KIU131051 KSQ65577:KSQ131051 LCM65577:LCM131051 LMI65577:LMI131051 LWE65577:LWE131051 MGA65577:MGA131051 MPW65577:MPW131051 MZS65577:MZS131051 NJO65577:NJO131051 NTK65577:NTK131051 ODG65577:ODG131051 ONC65577:ONC131051 OWY65577:OWY131051 PGU65577:PGU131051 PQQ65577:PQQ131051 QAM65577:QAM131051 QKI65577:QKI131051 QUE65577:QUE131051 REA65577:REA131051 RNW65577:RNW131051 RXS65577:RXS131051 SHO65577:SHO131051 SRK65577:SRK131051 TBG65577:TBG131051 TLC65577:TLC131051 TUY65577:TUY131051 UEU65577:UEU131051 UOQ65577:UOQ131051 UYM65577:UYM131051 VII65577:VII131051 VSE65577:VSE131051 WCA65577:WCA131051 WLW65577:WLW131051 WVS65577:WVS131051 K131113:K196587 JG131113:JG196587 TC131113:TC196587 ACY131113:ACY196587 AMU131113:AMU196587 AWQ131113:AWQ196587 BGM131113:BGM196587 BQI131113:BQI196587 CAE131113:CAE196587 CKA131113:CKA196587 CTW131113:CTW196587 DDS131113:DDS196587 DNO131113:DNO196587 DXK131113:DXK196587 EHG131113:EHG196587 ERC131113:ERC196587 FAY131113:FAY196587 FKU131113:FKU196587 FUQ131113:FUQ196587 GEM131113:GEM196587 GOI131113:GOI196587 GYE131113:GYE196587 HIA131113:HIA196587 HRW131113:HRW196587 IBS131113:IBS196587 ILO131113:ILO196587 IVK131113:IVK196587 JFG131113:JFG196587 JPC131113:JPC196587 JYY131113:JYY196587 KIU131113:KIU196587 KSQ131113:KSQ196587 LCM131113:LCM196587 LMI131113:LMI196587 LWE131113:LWE196587 MGA131113:MGA196587 MPW131113:MPW196587 MZS131113:MZS196587 NJO131113:NJO196587 NTK131113:NTK196587 ODG131113:ODG196587 ONC131113:ONC196587 OWY131113:OWY196587 PGU131113:PGU196587 PQQ131113:PQQ196587 QAM131113:QAM196587 QKI131113:QKI196587 QUE131113:QUE196587 REA131113:REA196587 RNW131113:RNW196587 RXS131113:RXS196587 SHO131113:SHO196587 SRK131113:SRK196587 TBG131113:TBG196587 TLC131113:TLC196587 TUY131113:TUY196587 UEU131113:UEU196587 UOQ131113:UOQ196587 UYM131113:UYM196587 VII131113:VII196587 VSE131113:VSE196587 WCA131113:WCA196587 WLW131113:WLW196587 WVS131113:WVS196587 K196649:K262123 JG196649:JG262123 TC196649:TC262123 ACY196649:ACY262123 AMU196649:AMU262123 AWQ196649:AWQ262123 BGM196649:BGM262123 BQI196649:BQI262123 CAE196649:CAE262123 CKA196649:CKA262123 CTW196649:CTW262123 DDS196649:DDS262123 DNO196649:DNO262123 DXK196649:DXK262123 EHG196649:EHG262123 ERC196649:ERC262123 FAY196649:FAY262123 FKU196649:FKU262123 FUQ196649:FUQ262123 GEM196649:GEM262123 GOI196649:GOI262123 GYE196649:GYE262123 HIA196649:HIA262123 HRW196649:HRW262123 IBS196649:IBS262123 ILO196649:ILO262123 IVK196649:IVK262123 JFG196649:JFG262123 JPC196649:JPC262123 JYY196649:JYY262123 KIU196649:KIU262123 KSQ196649:KSQ262123 LCM196649:LCM262123 LMI196649:LMI262123 LWE196649:LWE262123 MGA196649:MGA262123 MPW196649:MPW262123 MZS196649:MZS262123 NJO196649:NJO262123 NTK196649:NTK262123 ODG196649:ODG262123 ONC196649:ONC262123 OWY196649:OWY262123 PGU196649:PGU262123 PQQ196649:PQQ262123 QAM196649:QAM262123 QKI196649:QKI262123 QUE196649:QUE262123 REA196649:REA262123 RNW196649:RNW262123 RXS196649:RXS262123 SHO196649:SHO262123 SRK196649:SRK262123 TBG196649:TBG262123 TLC196649:TLC262123 TUY196649:TUY262123 UEU196649:UEU262123 UOQ196649:UOQ262123 UYM196649:UYM262123 VII196649:VII262123 VSE196649:VSE262123 WCA196649:WCA262123 WLW196649:WLW262123 WVS196649:WVS262123 K262185:K327659 JG262185:JG327659 TC262185:TC327659 ACY262185:ACY327659 AMU262185:AMU327659 AWQ262185:AWQ327659 BGM262185:BGM327659 BQI262185:BQI327659 CAE262185:CAE327659 CKA262185:CKA327659 CTW262185:CTW327659 DDS262185:DDS327659 DNO262185:DNO327659 DXK262185:DXK327659 EHG262185:EHG327659 ERC262185:ERC327659 FAY262185:FAY327659 FKU262185:FKU327659 FUQ262185:FUQ327659 GEM262185:GEM327659 GOI262185:GOI327659 GYE262185:GYE327659 HIA262185:HIA327659 HRW262185:HRW327659 IBS262185:IBS327659 ILO262185:ILO327659 IVK262185:IVK327659 JFG262185:JFG327659 JPC262185:JPC327659 JYY262185:JYY327659 KIU262185:KIU327659 KSQ262185:KSQ327659 LCM262185:LCM327659 LMI262185:LMI327659 LWE262185:LWE327659 MGA262185:MGA327659 MPW262185:MPW327659 MZS262185:MZS327659 NJO262185:NJO327659 NTK262185:NTK327659 ODG262185:ODG327659 ONC262185:ONC327659 OWY262185:OWY327659 PGU262185:PGU327659 PQQ262185:PQQ327659 QAM262185:QAM327659 QKI262185:QKI327659 QUE262185:QUE327659 REA262185:REA327659 RNW262185:RNW327659 RXS262185:RXS327659 SHO262185:SHO327659 SRK262185:SRK327659 TBG262185:TBG327659 TLC262185:TLC327659 TUY262185:TUY327659 UEU262185:UEU327659 UOQ262185:UOQ327659 UYM262185:UYM327659 VII262185:VII327659 VSE262185:VSE327659 WCA262185:WCA327659 WLW262185:WLW327659 WVS262185:WVS327659 K327721:K393195 JG327721:JG393195 TC327721:TC393195 ACY327721:ACY393195 AMU327721:AMU393195 AWQ327721:AWQ393195 BGM327721:BGM393195 BQI327721:BQI393195 CAE327721:CAE393195 CKA327721:CKA393195 CTW327721:CTW393195 DDS327721:DDS393195 DNO327721:DNO393195 DXK327721:DXK393195 EHG327721:EHG393195 ERC327721:ERC393195 FAY327721:FAY393195 FKU327721:FKU393195 FUQ327721:FUQ393195 GEM327721:GEM393195 GOI327721:GOI393195 GYE327721:GYE393195 HIA327721:HIA393195 HRW327721:HRW393195 IBS327721:IBS393195 ILO327721:ILO393195 IVK327721:IVK393195 JFG327721:JFG393195 JPC327721:JPC393195 JYY327721:JYY393195 KIU327721:KIU393195 KSQ327721:KSQ393195 LCM327721:LCM393195 LMI327721:LMI393195 LWE327721:LWE393195 MGA327721:MGA393195 MPW327721:MPW393195 MZS327721:MZS393195 NJO327721:NJO393195 NTK327721:NTK393195 ODG327721:ODG393195 ONC327721:ONC393195 OWY327721:OWY393195 PGU327721:PGU393195 PQQ327721:PQQ393195 QAM327721:QAM393195 QKI327721:QKI393195 QUE327721:QUE393195 REA327721:REA393195 RNW327721:RNW393195 RXS327721:RXS393195 SHO327721:SHO393195 SRK327721:SRK393195 TBG327721:TBG393195 TLC327721:TLC393195 TUY327721:TUY393195 UEU327721:UEU393195 UOQ327721:UOQ393195 UYM327721:UYM393195 VII327721:VII393195 VSE327721:VSE393195 WCA327721:WCA393195 WLW327721:WLW393195 WVS327721:WVS393195 K393257:K458731 JG393257:JG458731 TC393257:TC458731 ACY393257:ACY458731 AMU393257:AMU458731 AWQ393257:AWQ458731 BGM393257:BGM458731 BQI393257:BQI458731 CAE393257:CAE458731 CKA393257:CKA458731 CTW393257:CTW458731 DDS393257:DDS458731 DNO393257:DNO458731 DXK393257:DXK458731 EHG393257:EHG458731 ERC393257:ERC458731 FAY393257:FAY458731 FKU393257:FKU458731 FUQ393257:FUQ458731 GEM393257:GEM458731 GOI393257:GOI458731 GYE393257:GYE458731 HIA393257:HIA458731 HRW393257:HRW458731 IBS393257:IBS458731 ILO393257:ILO458731 IVK393257:IVK458731 JFG393257:JFG458731 JPC393257:JPC458731 JYY393257:JYY458731 KIU393257:KIU458731 KSQ393257:KSQ458731 LCM393257:LCM458731 LMI393257:LMI458731 LWE393257:LWE458731 MGA393257:MGA458731 MPW393257:MPW458731 MZS393257:MZS458731 NJO393257:NJO458731 NTK393257:NTK458731 ODG393257:ODG458731 ONC393257:ONC458731 OWY393257:OWY458731 PGU393257:PGU458731 PQQ393257:PQQ458731 QAM393257:QAM458731 QKI393257:QKI458731 QUE393257:QUE458731 REA393257:REA458731 RNW393257:RNW458731 RXS393257:RXS458731 SHO393257:SHO458731 SRK393257:SRK458731 TBG393257:TBG458731 TLC393257:TLC458731 TUY393257:TUY458731 UEU393257:UEU458731 UOQ393257:UOQ458731 UYM393257:UYM458731 VII393257:VII458731 VSE393257:VSE458731 WCA393257:WCA458731 WLW393257:WLW458731 WVS393257:WVS458731 K458793:K524267 JG458793:JG524267 TC458793:TC524267 ACY458793:ACY524267 AMU458793:AMU524267 AWQ458793:AWQ524267 BGM458793:BGM524267 BQI458793:BQI524267 CAE458793:CAE524267 CKA458793:CKA524267 CTW458793:CTW524267 DDS458793:DDS524267 DNO458793:DNO524267 DXK458793:DXK524267 EHG458793:EHG524267 ERC458793:ERC524267 FAY458793:FAY524267 FKU458793:FKU524267 FUQ458793:FUQ524267 GEM458793:GEM524267 GOI458793:GOI524267 GYE458793:GYE524267 HIA458793:HIA524267 HRW458793:HRW524267 IBS458793:IBS524267 ILO458793:ILO524267 IVK458793:IVK524267 JFG458793:JFG524267 JPC458793:JPC524267 JYY458793:JYY524267 KIU458793:KIU524267 KSQ458793:KSQ524267 LCM458793:LCM524267 LMI458793:LMI524267 LWE458793:LWE524267 MGA458793:MGA524267 MPW458793:MPW524267 MZS458793:MZS524267 NJO458793:NJO524267 NTK458793:NTK524267 ODG458793:ODG524267 ONC458793:ONC524267 OWY458793:OWY524267 PGU458793:PGU524267 PQQ458793:PQQ524267 QAM458793:QAM524267 QKI458793:QKI524267 QUE458793:QUE524267 REA458793:REA524267 RNW458793:RNW524267 RXS458793:RXS524267 SHO458793:SHO524267 SRK458793:SRK524267 TBG458793:TBG524267 TLC458793:TLC524267 TUY458793:TUY524267 UEU458793:UEU524267 UOQ458793:UOQ524267 UYM458793:UYM524267 VII458793:VII524267 VSE458793:VSE524267 WCA458793:WCA524267 WLW458793:WLW524267 WVS458793:WVS524267 K524329:K589803 JG524329:JG589803 TC524329:TC589803 ACY524329:ACY589803 AMU524329:AMU589803 AWQ524329:AWQ589803 BGM524329:BGM589803 BQI524329:BQI589803 CAE524329:CAE589803 CKA524329:CKA589803 CTW524329:CTW589803 DDS524329:DDS589803 DNO524329:DNO589803 DXK524329:DXK589803 EHG524329:EHG589803 ERC524329:ERC589803 FAY524329:FAY589803 FKU524329:FKU589803 FUQ524329:FUQ589803 GEM524329:GEM589803 GOI524329:GOI589803 GYE524329:GYE589803 HIA524329:HIA589803 HRW524329:HRW589803 IBS524329:IBS589803 ILO524329:ILO589803 IVK524329:IVK589803 JFG524329:JFG589803 JPC524329:JPC589803 JYY524329:JYY589803 KIU524329:KIU589803 KSQ524329:KSQ589803 LCM524329:LCM589803 LMI524329:LMI589803 LWE524329:LWE589803 MGA524329:MGA589803 MPW524329:MPW589803 MZS524329:MZS589803 NJO524329:NJO589803 NTK524329:NTK589803 ODG524329:ODG589803 ONC524329:ONC589803 OWY524329:OWY589803 PGU524329:PGU589803 PQQ524329:PQQ589803 QAM524329:QAM589803 QKI524329:QKI589803 QUE524329:QUE589803 REA524329:REA589803 RNW524329:RNW589803 RXS524329:RXS589803 SHO524329:SHO589803 SRK524329:SRK589803 TBG524329:TBG589803 TLC524329:TLC589803 TUY524329:TUY589803 UEU524329:UEU589803 UOQ524329:UOQ589803 UYM524329:UYM589803 VII524329:VII589803 VSE524329:VSE589803 WCA524329:WCA589803 WLW524329:WLW589803 WVS524329:WVS589803 K589865:K655339 JG589865:JG655339 TC589865:TC655339 ACY589865:ACY655339 AMU589865:AMU655339 AWQ589865:AWQ655339 BGM589865:BGM655339 BQI589865:BQI655339 CAE589865:CAE655339 CKA589865:CKA655339 CTW589865:CTW655339 DDS589865:DDS655339 DNO589865:DNO655339 DXK589865:DXK655339 EHG589865:EHG655339 ERC589865:ERC655339 FAY589865:FAY655339 FKU589865:FKU655339 FUQ589865:FUQ655339 GEM589865:GEM655339 GOI589865:GOI655339 GYE589865:GYE655339 HIA589865:HIA655339 HRW589865:HRW655339 IBS589865:IBS655339 ILO589865:ILO655339 IVK589865:IVK655339 JFG589865:JFG655339 JPC589865:JPC655339 JYY589865:JYY655339 KIU589865:KIU655339 KSQ589865:KSQ655339 LCM589865:LCM655339 LMI589865:LMI655339 LWE589865:LWE655339 MGA589865:MGA655339 MPW589865:MPW655339 MZS589865:MZS655339 NJO589865:NJO655339 NTK589865:NTK655339 ODG589865:ODG655339 ONC589865:ONC655339 OWY589865:OWY655339 PGU589865:PGU655339 PQQ589865:PQQ655339 QAM589865:QAM655339 QKI589865:QKI655339 QUE589865:QUE655339 REA589865:REA655339 RNW589865:RNW655339 RXS589865:RXS655339 SHO589865:SHO655339 SRK589865:SRK655339 TBG589865:TBG655339 TLC589865:TLC655339 TUY589865:TUY655339 UEU589865:UEU655339 UOQ589865:UOQ655339 UYM589865:UYM655339 VII589865:VII655339 VSE589865:VSE655339 WCA589865:WCA655339 WLW589865:WLW655339 WVS589865:WVS655339 K655401:K720875 JG655401:JG720875 TC655401:TC720875 ACY655401:ACY720875 AMU655401:AMU720875 AWQ655401:AWQ720875 BGM655401:BGM720875 BQI655401:BQI720875 CAE655401:CAE720875 CKA655401:CKA720875 CTW655401:CTW720875 DDS655401:DDS720875 DNO655401:DNO720875 DXK655401:DXK720875 EHG655401:EHG720875 ERC655401:ERC720875 FAY655401:FAY720875 FKU655401:FKU720875 FUQ655401:FUQ720875 GEM655401:GEM720875 GOI655401:GOI720875 GYE655401:GYE720875 HIA655401:HIA720875 HRW655401:HRW720875 IBS655401:IBS720875 ILO655401:ILO720875 IVK655401:IVK720875 JFG655401:JFG720875 JPC655401:JPC720875 JYY655401:JYY720875 KIU655401:KIU720875 KSQ655401:KSQ720875 LCM655401:LCM720875 LMI655401:LMI720875 LWE655401:LWE720875 MGA655401:MGA720875 MPW655401:MPW720875 MZS655401:MZS720875 NJO655401:NJO720875 NTK655401:NTK720875 ODG655401:ODG720875 ONC655401:ONC720875 OWY655401:OWY720875 PGU655401:PGU720875 PQQ655401:PQQ720875 QAM655401:QAM720875 QKI655401:QKI720875 QUE655401:QUE720875 REA655401:REA720875 RNW655401:RNW720875 RXS655401:RXS720875 SHO655401:SHO720875 SRK655401:SRK720875 TBG655401:TBG720875 TLC655401:TLC720875 TUY655401:TUY720875 UEU655401:UEU720875 UOQ655401:UOQ720875 UYM655401:UYM720875 VII655401:VII720875 VSE655401:VSE720875 WCA655401:WCA720875 WLW655401:WLW720875 WVS655401:WVS720875 K720937:K786411 JG720937:JG786411 TC720937:TC786411 ACY720937:ACY786411 AMU720937:AMU786411 AWQ720937:AWQ786411 BGM720937:BGM786411 BQI720937:BQI786411 CAE720937:CAE786411 CKA720937:CKA786411 CTW720937:CTW786411 DDS720937:DDS786411 DNO720937:DNO786411 DXK720937:DXK786411 EHG720937:EHG786411 ERC720937:ERC786411 FAY720937:FAY786411 FKU720937:FKU786411 FUQ720937:FUQ786411 GEM720937:GEM786411 GOI720937:GOI786411 GYE720937:GYE786411 HIA720937:HIA786411 HRW720937:HRW786411 IBS720937:IBS786411 ILO720937:ILO786411 IVK720937:IVK786411 JFG720937:JFG786411 JPC720937:JPC786411 JYY720937:JYY786411 KIU720937:KIU786411 KSQ720937:KSQ786411 LCM720937:LCM786411 LMI720937:LMI786411 LWE720937:LWE786411 MGA720937:MGA786411 MPW720937:MPW786411 MZS720937:MZS786411 NJO720937:NJO786411 NTK720937:NTK786411 ODG720937:ODG786411 ONC720937:ONC786411 OWY720937:OWY786411 PGU720937:PGU786411 PQQ720937:PQQ786411 QAM720937:QAM786411 QKI720937:QKI786411 QUE720937:QUE786411 REA720937:REA786411 RNW720937:RNW786411 RXS720937:RXS786411 SHO720937:SHO786411 SRK720937:SRK786411 TBG720937:TBG786411 TLC720937:TLC786411 TUY720937:TUY786411 UEU720937:UEU786411 UOQ720937:UOQ786411 UYM720937:UYM786411 VII720937:VII786411 VSE720937:VSE786411 WCA720937:WCA786411 WLW720937:WLW786411 WVS720937:WVS786411 K786473:K851947 JG786473:JG851947 TC786473:TC851947 ACY786473:ACY851947 AMU786473:AMU851947 AWQ786473:AWQ851947 BGM786473:BGM851947 BQI786473:BQI851947 CAE786473:CAE851947 CKA786473:CKA851947 CTW786473:CTW851947 DDS786473:DDS851947 DNO786473:DNO851947 DXK786473:DXK851947 EHG786473:EHG851947 ERC786473:ERC851947 FAY786473:FAY851947 FKU786473:FKU851947 FUQ786473:FUQ851947 GEM786473:GEM851947 GOI786473:GOI851947 GYE786473:GYE851947 HIA786473:HIA851947 HRW786473:HRW851947 IBS786473:IBS851947 ILO786473:ILO851947 IVK786473:IVK851947 JFG786473:JFG851947 JPC786473:JPC851947 JYY786473:JYY851947 KIU786473:KIU851947 KSQ786473:KSQ851947 LCM786473:LCM851947 LMI786473:LMI851947 LWE786473:LWE851947 MGA786473:MGA851947 MPW786473:MPW851947 MZS786473:MZS851947 NJO786473:NJO851947 NTK786473:NTK851947 ODG786473:ODG851947 ONC786473:ONC851947 OWY786473:OWY851947 PGU786473:PGU851947 PQQ786473:PQQ851947 QAM786473:QAM851947 QKI786473:QKI851947 QUE786473:QUE851947 REA786473:REA851947 RNW786473:RNW851947 RXS786473:RXS851947 SHO786473:SHO851947 SRK786473:SRK851947 TBG786473:TBG851947 TLC786473:TLC851947 TUY786473:TUY851947 UEU786473:UEU851947 UOQ786473:UOQ851947 UYM786473:UYM851947 VII786473:VII851947 VSE786473:VSE851947 WCA786473:WCA851947 WLW786473:WLW851947 WVS786473:WVS851947 K852009:K917483 JG852009:JG917483 TC852009:TC917483 ACY852009:ACY917483 AMU852009:AMU917483 AWQ852009:AWQ917483 BGM852009:BGM917483 BQI852009:BQI917483 CAE852009:CAE917483 CKA852009:CKA917483 CTW852009:CTW917483 DDS852009:DDS917483 DNO852009:DNO917483 DXK852009:DXK917483 EHG852009:EHG917483 ERC852009:ERC917483 FAY852009:FAY917483 FKU852009:FKU917483 FUQ852009:FUQ917483 GEM852009:GEM917483 GOI852009:GOI917483 GYE852009:GYE917483 HIA852009:HIA917483 HRW852009:HRW917483 IBS852009:IBS917483 ILO852009:ILO917483 IVK852009:IVK917483 JFG852009:JFG917483 JPC852009:JPC917483 JYY852009:JYY917483 KIU852009:KIU917483 KSQ852009:KSQ917483 LCM852009:LCM917483 LMI852009:LMI917483 LWE852009:LWE917483 MGA852009:MGA917483 MPW852009:MPW917483 MZS852009:MZS917483 NJO852009:NJO917483 NTK852009:NTK917483 ODG852009:ODG917483 ONC852009:ONC917483 OWY852009:OWY917483 PGU852009:PGU917483 PQQ852009:PQQ917483 QAM852009:QAM917483 QKI852009:QKI917483 QUE852009:QUE917483 REA852009:REA917483 RNW852009:RNW917483 RXS852009:RXS917483 SHO852009:SHO917483 SRK852009:SRK917483 TBG852009:TBG917483 TLC852009:TLC917483 TUY852009:TUY917483 UEU852009:UEU917483 UOQ852009:UOQ917483 UYM852009:UYM917483 VII852009:VII917483 VSE852009:VSE917483 WCA852009:WCA917483 WLW852009:WLW917483 WVS852009:WVS917483 K917545:K983019 JG917545:JG983019 TC917545:TC983019 ACY917545:ACY983019 AMU917545:AMU983019 AWQ917545:AWQ983019 BGM917545:BGM983019 BQI917545:BQI983019 CAE917545:CAE983019 CKA917545:CKA983019 CTW917545:CTW983019 DDS917545:DDS983019 DNO917545:DNO983019 DXK917545:DXK983019 EHG917545:EHG983019 ERC917545:ERC983019 FAY917545:FAY983019 FKU917545:FKU983019 FUQ917545:FUQ983019 GEM917545:GEM983019 GOI917545:GOI983019 GYE917545:GYE983019 HIA917545:HIA983019 HRW917545:HRW983019 IBS917545:IBS983019 ILO917545:ILO983019 IVK917545:IVK983019 JFG917545:JFG983019 JPC917545:JPC983019 JYY917545:JYY983019 KIU917545:KIU983019 KSQ917545:KSQ983019 LCM917545:LCM983019 LMI917545:LMI983019 LWE917545:LWE983019 MGA917545:MGA983019 MPW917545:MPW983019 MZS917545:MZS983019 NJO917545:NJO983019 NTK917545:NTK983019 ODG917545:ODG983019 ONC917545:ONC983019 OWY917545:OWY983019 PGU917545:PGU983019 PQQ917545:PQQ983019 QAM917545:QAM983019 QKI917545:QKI983019 QUE917545:QUE983019 REA917545:REA983019 RNW917545:RNW983019 RXS917545:RXS983019 SHO917545:SHO983019 SRK917545:SRK983019 TBG917545:TBG983019 TLC917545:TLC983019 TUY917545:TUY983019 UEU917545:UEU983019 UOQ917545:UOQ983019 UYM917545:UYM983019 VII917545:VII983019 VSE917545:VSE983019 WCA917545:WCA983019 WLW917545:WLW983019 WVS917545:WVS983019 K983081:K1048576 JG983081:JG1048576 TC983081:TC1048576 ACY983081:ACY1048576 AMU983081:AMU1048576 AWQ983081:AWQ1048576 BGM983081:BGM1048576 BQI983081:BQI1048576 CAE983081:CAE1048576 CKA983081:CKA1048576 CTW983081:CTW1048576 DDS983081:DDS1048576 DNO983081:DNO1048576 DXK983081:DXK1048576 EHG983081:EHG1048576 ERC983081:ERC1048576 FAY983081:FAY1048576 FKU983081:FKU1048576 FUQ983081:FUQ1048576 GEM983081:GEM1048576 GOI983081:GOI1048576 GYE983081:GYE1048576 HIA983081:HIA1048576 HRW983081:HRW1048576 IBS983081:IBS1048576 ILO983081:ILO1048576 IVK983081:IVK1048576 JFG983081:JFG1048576 JPC983081:JPC1048576 JYY983081:JYY1048576 KIU983081:KIU1048576 KSQ983081:KSQ1048576 LCM983081:LCM1048576 LMI983081:LMI1048576 LWE983081:LWE1048576 MGA983081:MGA1048576 MPW983081:MPW1048576 MZS983081:MZS1048576 NJO983081:NJO1048576 NTK983081:NTK1048576 ODG983081:ODG1048576 ONC983081:ONC1048576 OWY983081:OWY1048576 PGU983081:PGU1048576 PQQ983081:PQQ1048576 QAM983081:QAM1048576 QKI983081:QKI1048576 QUE983081:QUE1048576 REA983081:REA1048576 RNW983081:RNW1048576 RXS983081:RXS1048576 SHO983081:SHO1048576 SRK983081:SRK1048576 TBG983081:TBG1048576 TLC983081:TLC1048576 TUY983081:TUY1048576 UEU983081:UEU1048576 UOQ983081:UOQ1048576 UYM983081:UYM1048576 VII983081:VII1048576 VSE983081:VSE1048576 WCA983081:WCA1048576 WLW983081:WLW1048576 WVS983081:WVS1048576 J5:K7 JF5:JG7 TB5:TC7 ACX5:ACY7 AMT5:AMU7 AWP5:AWQ7 BGL5:BGM7 BQH5:BQI7 CAD5:CAE7 CJZ5:CKA7 CTV5:CTW7 DDR5:DDS7 DNN5:DNO7 DXJ5:DXK7 EHF5:EHG7 ERB5:ERC7 FAX5:FAY7 FKT5:FKU7 FUP5:FUQ7 GEL5:GEM7 GOH5:GOI7 GYD5:GYE7 HHZ5:HIA7 HRV5:HRW7 IBR5:IBS7 ILN5:ILO7 IVJ5:IVK7 JFF5:JFG7 JPB5:JPC7 JYX5:JYY7 KIT5:KIU7 KSP5:KSQ7 LCL5:LCM7 LMH5:LMI7 LWD5:LWE7 MFZ5:MGA7 MPV5:MPW7 MZR5:MZS7 NJN5:NJO7 NTJ5:NTK7 ODF5:ODG7 ONB5:ONC7 OWX5:OWY7 PGT5:PGU7 PQP5:PQQ7 QAL5:QAM7 QKH5:QKI7 QUD5:QUE7 RDZ5:REA7 RNV5:RNW7 RXR5:RXS7 SHN5:SHO7 SRJ5:SRK7 TBF5:TBG7 TLB5:TLC7 TUX5:TUY7 UET5:UEU7 UOP5:UOQ7 UYL5:UYM7 VIH5:VII7 VSD5:VSE7 WBZ5:WCA7 WLV5:WLW7 WVR5:WVS7 J65517:K65519 JF65517:JG65519 TB65517:TC65519 ACX65517:ACY65519 AMT65517:AMU65519 AWP65517:AWQ65519 BGL65517:BGM65519 BQH65517:BQI65519 CAD65517:CAE65519 CJZ65517:CKA65519 CTV65517:CTW65519 DDR65517:DDS65519 DNN65517:DNO65519 DXJ65517:DXK65519 EHF65517:EHG65519 ERB65517:ERC65519 FAX65517:FAY65519 FKT65517:FKU65519 FUP65517:FUQ65519 GEL65517:GEM65519 GOH65517:GOI65519 GYD65517:GYE65519 HHZ65517:HIA65519 HRV65517:HRW65519 IBR65517:IBS65519 ILN65517:ILO65519 IVJ65517:IVK65519 JFF65517:JFG65519 JPB65517:JPC65519 JYX65517:JYY65519 KIT65517:KIU65519 KSP65517:KSQ65519 LCL65517:LCM65519 LMH65517:LMI65519 LWD65517:LWE65519 MFZ65517:MGA65519 MPV65517:MPW65519 MZR65517:MZS65519 NJN65517:NJO65519 NTJ65517:NTK65519 ODF65517:ODG65519 ONB65517:ONC65519 OWX65517:OWY65519 PGT65517:PGU65519 PQP65517:PQQ65519 QAL65517:QAM65519 QKH65517:QKI65519 QUD65517:QUE65519 RDZ65517:REA65519 RNV65517:RNW65519 RXR65517:RXS65519 SHN65517:SHO65519 SRJ65517:SRK65519 TBF65517:TBG65519 TLB65517:TLC65519 TUX65517:TUY65519 UET65517:UEU65519 UOP65517:UOQ65519 UYL65517:UYM65519 VIH65517:VII65519 VSD65517:VSE65519 WBZ65517:WCA65519 WLV65517:WLW65519 WVR65517:WVS65519 J131053:K131055 JF131053:JG131055 TB131053:TC131055 ACX131053:ACY131055 AMT131053:AMU131055 AWP131053:AWQ131055 BGL131053:BGM131055 BQH131053:BQI131055 CAD131053:CAE131055 CJZ131053:CKA131055 CTV131053:CTW131055 DDR131053:DDS131055 DNN131053:DNO131055 DXJ131053:DXK131055 EHF131053:EHG131055 ERB131053:ERC131055 FAX131053:FAY131055 FKT131053:FKU131055 FUP131053:FUQ131055 GEL131053:GEM131055 GOH131053:GOI131055 GYD131053:GYE131055 HHZ131053:HIA131055 HRV131053:HRW131055 IBR131053:IBS131055 ILN131053:ILO131055 IVJ131053:IVK131055 JFF131053:JFG131055 JPB131053:JPC131055 JYX131053:JYY131055 KIT131053:KIU131055 KSP131053:KSQ131055 LCL131053:LCM131055 LMH131053:LMI131055 LWD131053:LWE131055 MFZ131053:MGA131055 MPV131053:MPW131055 MZR131053:MZS131055 NJN131053:NJO131055 NTJ131053:NTK131055 ODF131053:ODG131055 ONB131053:ONC131055 OWX131053:OWY131055 PGT131053:PGU131055 PQP131053:PQQ131055 QAL131053:QAM131055 QKH131053:QKI131055 QUD131053:QUE131055 RDZ131053:REA131055 RNV131053:RNW131055 RXR131053:RXS131055 SHN131053:SHO131055 SRJ131053:SRK131055 TBF131053:TBG131055 TLB131053:TLC131055 TUX131053:TUY131055 UET131053:UEU131055 UOP131053:UOQ131055 UYL131053:UYM131055 VIH131053:VII131055 VSD131053:VSE131055 WBZ131053:WCA131055 WLV131053:WLW131055 WVR131053:WVS131055 J196589:K196591 JF196589:JG196591 TB196589:TC196591 ACX196589:ACY196591 AMT196589:AMU196591 AWP196589:AWQ196591 BGL196589:BGM196591 BQH196589:BQI196591 CAD196589:CAE196591 CJZ196589:CKA196591 CTV196589:CTW196591 DDR196589:DDS196591 DNN196589:DNO196591 DXJ196589:DXK196591 EHF196589:EHG196591 ERB196589:ERC196591 FAX196589:FAY196591 FKT196589:FKU196591 FUP196589:FUQ196591 GEL196589:GEM196591 GOH196589:GOI196591 GYD196589:GYE196591 HHZ196589:HIA196591 HRV196589:HRW196591 IBR196589:IBS196591 ILN196589:ILO196591 IVJ196589:IVK196591 JFF196589:JFG196591 JPB196589:JPC196591 JYX196589:JYY196591 KIT196589:KIU196591 KSP196589:KSQ196591 LCL196589:LCM196591 LMH196589:LMI196591 LWD196589:LWE196591 MFZ196589:MGA196591 MPV196589:MPW196591 MZR196589:MZS196591 NJN196589:NJO196591 NTJ196589:NTK196591 ODF196589:ODG196591 ONB196589:ONC196591 OWX196589:OWY196591 PGT196589:PGU196591 PQP196589:PQQ196591 QAL196589:QAM196591 QKH196589:QKI196591 QUD196589:QUE196591 RDZ196589:REA196591 RNV196589:RNW196591 RXR196589:RXS196591 SHN196589:SHO196591 SRJ196589:SRK196591 TBF196589:TBG196591 TLB196589:TLC196591 TUX196589:TUY196591 UET196589:UEU196591 UOP196589:UOQ196591 UYL196589:UYM196591 VIH196589:VII196591 VSD196589:VSE196591 WBZ196589:WCA196591 WLV196589:WLW196591 WVR196589:WVS196591 J262125:K262127 JF262125:JG262127 TB262125:TC262127 ACX262125:ACY262127 AMT262125:AMU262127 AWP262125:AWQ262127 BGL262125:BGM262127 BQH262125:BQI262127 CAD262125:CAE262127 CJZ262125:CKA262127 CTV262125:CTW262127 DDR262125:DDS262127 DNN262125:DNO262127 DXJ262125:DXK262127 EHF262125:EHG262127 ERB262125:ERC262127 FAX262125:FAY262127 FKT262125:FKU262127 FUP262125:FUQ262127 GEL262125:GEM262127 GOH262125:GOI262127 GYD262125:GYE262127 HHZ262125:HIA262127 HRV262125:HRW262127 IBR262125:IBS262127 ILN262125:ILO262127 IVJ262125:IVK262127 JFF262125:JFG262127 JPB262125:JPC262127 JYX262125:JYY262127 KIT262125:KIU262127 KSP262125:KSQ262127 LCL262125:LCM262127 LMH262125:LMI262127 LWD262125:LWE262127 MFZ262125:MGA262127 MPV262125:MPW262127 MZR262125:MZS262127 NJN262125:NJO262127 NTJ262125:NTK262127 ODF262125:ODG262127 ONB262125:ONC262127 OWX262125:OWY262127 PGT262125:PGU262127 PQP262125:PQQ262127 QAL262125:QAM262127 QKH262125:QKI262127 QUD262125:QUE262127 RDZ262125:REA262127 RNV262125:RNW262127 RXR262125:RXS262127 SHN262125:SHO262127 SRJ262125:SRK262127 TBF262125:TBG262127 TLB262125:TLC262127 TUX262125:TUY262127 UET262125:UEU262127 UOP262125:UOQ262127 UYL262125:UYM262127 VIH262125:VII262127 VSD262125:VSE262127 WBZ262125:WCA262127 WLV262125:WLW262127 WVR262125:WVS262127 J327661:K327663 JF327661:JG327663 TB327661:TC327663 ACX327661:ACY327663 AMT327661:AMU327663 AWP327661:AWQ327663 BGL327661:BGM327663 BQH327661:BQI327663 CAD327661:CAE327663 CJZ327661:CKA327663 CTV327661:CTW327663 DDR327661:DDS327663 DNN327661:DNO327663 DXJ327661:DXK327663 EHF327661:EHG327663 ERB327661:ERC327663 FAX327661:FAY327663 FKT327661:FKU327663 FUP327661:FUQ327663 GEL327661:GEM327663 GOH327661:GOI327663 GYD327661:GYE327663 HHZ327661:HIA327663 HRV327661:HRW327663 IBR327661:IBS327663 ILN327661:ILO327663 IVJ327661:IVK327663 JFF327661:JFG327663 JPB327661:JPC327663 JYX327661:JYY327663 KIT327661:KIU327663 KSP327661:KSQ327663 LCL327661:LCM327663 LMH327661:LMI327663 LWD327661:LWE327663 MFZ327661:MGA327663 MPV327661:MPW327663 MZR327661:MZS327663 NJN327661:NJO327663 NTJ327661:NTK327663 ODF327661:ODG327663 ONB327661:ONC327663 OWX327661:OWY327663 PGT327661:PGU327663 PQP327661:PQQ327663 QAL327661:QAM327663 QKH327661:QKI327663 QUD327661:QUE327663 RDZ327661:REA327663 RNV327661:RNW327663 RXR327661:RXS327663 SHN327661:SHO327663 SRJ327661:SRK327663 TBF327661:TBG327663 TLB327661:TLC327663 TUX327661:TUY327663 UET327661:UEU327663 UOP327661:UOQ327663 UYL327661:UYM327663 VIH327661:VII327663 VSD327661:VSE327663 WBZ327661:WCA327663 WLV327661:WLW327663 WVR327661:WVS327663 J393197:K393199 JF393197:JG393199 TB393197:TC393199 ACX393197:ACY393199 AMT393197:AMU393199 AWP393197:AWQ393199 BGL393197:BGM393199 BQH393197:BQI393199 CAD393197:CAE393199 CJZ393197:CKA393199 CTV393197:CTW393199 DDR393197:DDS393199 DNN393197:DNO393199 DXJ393197:DXK393199 EHF393197:EHG393199 ERB393197:ERC393199 FAX393197:FAY393199 FKT393197:FKU393199 FUP393197:FUQ393199 GEL393197:GEM393199 GOH393197:GOI393199 GYD393197:GYE393199 HHZ393197:HIA393199 HRV393197:HRW393199 IBR393197:IBS393199 ILN393197:ILO393199 IVJ393197:IVK393199 JFF393197:JFG393199 JPB393197:JPC393199 JYX393197:JYY393199 KIT393197:KIU393199 KSP393197:KSQ393199 LCL393197:LCM393199 LMH393197:LMI393199 LWD393197:LWE393199 MFZ393197:MGA393199 MPV393197:MPW393199 MZR393197:MZS393199 NJN393197:NJO393199 NTJ393197:NTK393199 ODF393197:ODG393199 ONB393197:ONC393199 OWX393197:OWY393199 PGT393197:PGU393199 PQP393197:PQQ393199 QAL393197:QAM393199 QKH393197:QKI393199 QUD393197:QUE393199 RDZ393197:REA393199 RNV393197:RNW393199 RXR393197:RXS393199 SHN393197:SHO393199 SRJ393197:SRK393199 TBF393197:TBG393199 TLB393197:TLC393199 TUX393197:TUY393199 UET393197:UEU393199 UOP393197:UOQ393199 UYL393197:UYM393199 VIH393197:VII393199 VSD393197:VSE393199 WBZ393197:WCA393199 WLV393197:WLW393199 WVR393197:WVS393199 J458733:K458735 JF458733:JG458735 TB458733:TC458735 ACX458733:ACY458735 AMT458733:AMU458735 AWP458733:AWQ458735 BGL458733:BGM458735 BQH458733:BQI458735 CAD458733:CAE458735 CJZ458733:CKA458735 CTV458733:CTW458735 DDR458733:DDS458735 DNN458733:DNO458735 DXJ458733:DXK458735 EHF458733:EHG458735 ERB458733:ERC458735 FAX458733:FAY458735 FKT458733:FKU458735 FUP458733:FUQ458735 GEL458733:GEM458735 GOH458733:GOI458735 GYD458733:GYE458735 HHZ458733:HIA458735 HRV458733:HRW458735 IBR458733:IBS458735 ILN458733:ILO458735 IVJ458733:IVK458735 JFF458733:JFG458735 JPB458733:JPC458735 JYX458733:JYY458735 KIT458733:KIU458735 KSP458733:KSQ458735 LCL458733:LCM458735 LMH458733:LMI458735 LWD458733:LWE458735 MFZ458733:MGA458735 MPV458733:MPW458735 MZR458733:MZS458735 NJN458733:NJO458735 NTJ458733:NTK458735 ODF458733:ODG458735 ONB458733:ONC458735 OWX458733:OWY458735 PGT458733:PGU458735 PQP458733:PQQ458735 QAL458733:QAM458735 QKH458733:QKI458735 QUD458733:QUE458735 RDZ458733:REA458735 RNV458733:RNW458735 RXR458733:RXS458735 SHN458733:SHO458735 SRJ458733:SRK458735 TBF458733:TBG458735 TLB458733:TLC458735 TUX458733:TUY458735 UET458733:UEU458735 UOP458733:UOQ458735 UYL458733:UYM458735 VIH458733:VII458735 VSD458733:VSE458735 WBZ458733:WCA458735 WLV458733:WLW458735 WVR458733:WVS458735 J524269:K524271 JF524269:JG524271 TB524269:TC524271 ACX524269:ACY524271 AMT524269:AMU524271 AWP524269:AWQ524271 BGL524269:BGM524271 BQH524269:BQI524271 CAD524269:CAE524271 CJZ524269:CKA524271 CTV524269:CTW524271 DDR524269:DDS524271 DNN524269:DNO524271 DXJ524269:DXK524271 EHF524269:EHG524271 ERB524269:ERC524271 FAX524269:FAY524271 FKT524269:FKU524271 FUP524269:FUQ524271 GEL524269:GEM524271 GOH524269:GOI524271 GYD524269:GYE524271 HHZ524269:HIA524271 HRV524269:HRW524271 IBR524269:IBS524271 ILN524269:ILO524271 IVJ524269:IVK524271 JFF524269:JFG524271 JPB524269:JPC524271 JYX524269:JYY524271 KIT524269:KIU524271 KSP524269:KSQ524271 LCL524269:LCM524271 LMH524269:LMI524271 LWD524269:LWE524271 MFZ524269:MGA524271 MPV524269:MPW524271 MZR524269:MZS524271 NJN524269:NJO524271 NTJ524269:NTK524271 ODF524269:ODG524271 ONB524269:ONC524271 OWX524269:OWY524271 PGT524269:PGU524271 PQP524269:PQQ524271 QAL524269:QAM524271 QKH524269:QKI524271 QUD524269:QUE524271 RDZ524269:REA524271 RNV524269:RNW524271 RXR524269:RXS524271 SHN524269:SHO524271 SRJ524269:SRK524271 TBF524269:TBG524271 TLB524269:TLC524271 TUX524269:TUY524271 UET524269:UEU524271 UOP524269:UOQ524271 UYL524269:UYM524271 VIH524269:VII524271 VSD524269:VSE524271 WBZ524269:WCA524271 WLV524269:WLW524271 WVR524269:WVS524271 J589805:K589807 JF589805:JG589807 TB589805:TC589807 ACX589805:ACY589807 AMT589805:AMU589807 AWP589805:AWQ589807 BGL589805:BGM589807 BQH589805:BQI589807 CAD589805:CAE589807 CJZ589805:CKA589807 CTV589805:CTW589807 DDR589805:DDS589807 DNN589805:DNO589807 DXJ589805:DXK589807 EHF589805:EHG589807 ERB589805:ERC589807 FAX589805:FAY589807 FKT589805:FKU589807 FUP589805:FUQ589807 GEL589805:GEM589807 GOH589805:GOI589807 GYD589805:GYE589807 HHZ589805:HIA589807 HRV589805:HRW589807 IBR589805:IBS589807 ILN589805:ILO589807 IVJ589805:IVK589807 JFF589805:JFG589807 JPB589805:JPC589807 JYX589805:JYY589807 KIT589805:KIU589807 KSP589805:KSQ589807 LCL589805:LCM589807 LMH589805:LMI589807 LWD589805:LWE589807 MFZ589805:MGA589807 MPV589805:MPW589807 MZR589805:MZS589807 NJN589805:NJO589807 NTJ589805:NTK589807 ODF589805:ODG589807 ONB589805:ONC589807 OWX589805:OWY589807 PGT589805:PGU589807 PQP589805:PQQ589807 QAL589805:QAM589807 QKH589805:QKI589807 QUD589805:QUE589807 RDZ589805:REA589807 RNV589805:RNW589807 RXR589805:RXS589807 SHN589805:SHO589807 SRJ589805:SRK589807 TBF589805:TBG589807 TLB589805:TLC589807 TUX589805:TUY589807 UET589805:UEU589807 UOP589805:UOQ589807 UYL589805:UYM589807 VIH589805:VII589807 VSD589805:VSE589807 WBZ589805:WCA589807 WLV589805:WLW589807 WVR589805:WVS589807 J655341:K655343 JF655341:JG655343 TB655341:TC655343 ACX655341:ACY655343 AMT655341:AMU655343 AWP655341:AWQ655343 BGL655341:BGM655343 BQH655341:BQI655343 CAD655341:CAE655343 CJZ655341:CKA655343 CTV655341:CTW655343 DDR655341:DDS655343 DNN655341:DNO655343 DXJ655341:DXK655343 EHF655341:EHG655343 ERB655341:ERC655343 FAX655341:FAY655343 FKT655341:FKU655343 FUP655341:FUQ655343 GEL655341:GEM655343 GOH655341:GOI655343 GYD655341:GYE655343 HHZ655341:HIA655343 HRV655341:HRW655343 IBR655341:IBS655343 ILN655341:ILO655343 IVJ655341:IVK655343 JFF655341:JFG655343 JPB655341:JPC655343 JYX655341:JYY655343 KIT655341:KIU655343 KSP655341:KSQ655343 LCL655341:LCM655343 LMH655341:LMI655343 LWD655341:LWE655343 MFZ655341:MGA655343 MPV655341:MPW655343 MZR655341:MZS655343 NJN655341:NJO655343 NTJ655341:NTK655343 ODF655341:ODG655343 ONB655341:ONC655343 OWX655341:OWY655343 PGT655341:PGU655343 PQP655341:PQQ655343 QAL655341:QAM655343 QKH655341:QKI655343 QUD655341:QUE655343 RDZ655341:REA655343 RNV655341:RNW655343 RXR655341:RXS655343 SHN655341:SHO655343 SRJ655341:SRK655343 TBF655341:TBG655343 TLB655341:TLC655343 TUX655341:TUY655343 UET655341:UEU655343 UOP655341:UOQ655343 UYL655341:UYM655343 VIH655341:VII655343 VSD655341:VSE655343 WBZ655341:WCA655343 WLV655341:WLW655343 WVR655341:WVS655343 J720877:K720879 JF720877:JG720879 TB720877:TC720879 ACX720877:ACY720879 AMT720877:AMU720879 AWP720877:AWQ720879 BGL720877:BGM720879 BQH720877:BQI720879 CAD720877:CAE720879 CJZ720877:CKA720879 CTV720877:CTW720879 DDR720877:DDS720879 DNN720877:DNO720879 DXJ720877:DXK720879 EHF720877:EHG720879 ERB720877:ERC720879 FAX720877:FAY720879 FKT720877:FKU720879 FUP720877:FUQ720879 GEL720877:GEM720879 GOH720877:GOI720879 GYD720877:GYE720879 HHZ720877:HIA720879 HRV720877:HRW720879 IBR720877:IBS720879 ILN720877:ILO720879 IVJ720877:IVK720879 JFF720877:JFG720879 JPB720877:JPC720879 JYX720877:JYY720879 KIT720877:KIU720879 KSP720877:KSQ720879 LCL720877:LCM720879 LMH720877:LMI720879 LWD720877:LWE720879 MFZ720877:MGA720879 MPV720877:MPW720879 MZR720877:MZS720879 NJN720877:NJO720879 NTJ720877:NTK720879 ODF720877:ODG720879 ONB720877:ONC720879 OWX720877:OWY720879 PGT720877:PGU720879 PQP720877:PQQ720879 QAL720877:QAM720879 QKH720877:QKI720879 QUD720877:QUE720879 RDZ720877:REA720879 RNV720877:RNW720879 RXR720877:RXS720879 SHN720877:SHO720879 SRJ720877:SRK720879 TBF720877:TBG720879 TLB720877:TLC720879 TUX720877:TUY720879 UET720877:UEU720879 UOP720877:UOQ720879 UYL720877:UYM720879 VIH720877:VII720879 VSD720877:VSE720879 WBZ720877:WCA720879 WLV720877:WLW720879 WVR720877:WVS720879 J786413:K786415 JF786413:JG786415 TB786413:TC786415 ACX786413:ACY786415 AMT786413:AMU786415 AWP786413:AWQ786415 BGL786413:BGM786415 BQH786413:BQI786415 CAD786413:CAE786415 CJZ786413:CKA786415 CTV786413:CTW786415 DDR786413:DDS786415 DNN786413:DNO786415 DXJ786413:DXK786415 EHF786413:EHG786415 ERB786413:ERC786415 FAX786413:FAY786415 FKT786413:FKU786415 FUP786413:FUQ786415 GEL786413:GEM786415 GOH786413:GOI786415 GYD786413:GYE786415 HHZ786413:HIA786415 HRV786413:HRW786415 IBR786413:IBS786415 ILN786413:ILO786415 IVJ786413:IVK786415 JFF786413:JFG786415 JPB786413:JPC786415 JYX786413:JYY786415 KIT786413:KIU786415 KSP786413:KSQ786415 LCL786413:LCM786415 LMH786413:LMI786415 LWD786413:LWE786415 MFZ786413:MGA786415 MPV786413:MPW786415 MZR786413:MZS786415 NJN786413:NJO786415 NTJ786413:NTK786415 ODF786413:ODG786415 ONB786413:ONC786415 OWX786413:OWY786415 PGT786413:PGU786415 PQP786413:PQQ786415 QAL786413:QAM786415 QKH786413:QKI786415 QUD786413:QUE786415 RDZ786413:REA786415 RNV786413:RNW786415 RXR786413:RXS786415 SHN786413:SHO786415 SRJ786413:SRK786415 TBF786413:TBG786415 TLB786413:TLC786415 TUX786413:TUY786415 UET786413:UEU786415 UOP786413:UOQ786415 UYL786413:UYM786415 VIH786413:VII786415 VSD786413:VSE786415 WBZ786413:WCA786415 WLV786413:WLW786415 WVR786413:WVS786415 J851949:K851951 JF851949:JG851951 TB851949:TC851951 ACX851949:ACY851951 AMT851949:AMU851951 AWP851949:AWQ851951 BGL851949:BGM851951 BQH851949:BQI851951 CAD851949:CAE851951 CJZ851949:CKA851951 CTV851949:CTW851951 DDR851949:DDS851951 DNN851949:DNO851951 DXJ851949:DXK851951 EHF851949:EHG851951 ERB851949:ERC851951 FAX851949:FAY851951 FKT851949:FKU851951 FUP851949:FUQ851951 GEL851949:GEM851951 GOH851949:GOI851951 GYD851949:GYE851951 HHZ851949:HIA851951 HRV851949:HRW851951 IBR851949:IBS851951 ILN851949:ILO851951 IVJ851949:IVK851951 JFF851949:JFG851951 JPB851949:JPC851951 JYX851949:JYY851951 KIT851949:KIU851951 KSP851949:KSQ851951 LCL851949:LCM851951 LMH851949:LMI851951 LWD851949:LWE851951 MFZ851949:MGA851951 MPV851949:MPW851951 MZR851949:MZS851951 NJN851949:NJO851951 NTJ851949:NTK851951 ODF851949:ODG851951 ONB851949:ONC851951 OWX851949:OWY851951 PGT851949:PGU851951 PQP851949:PQQ851951 QAL851949:QAM851951 QKH851949:QKI851951 QUD851949:QUE851951 RDZ851949:REA851951 RNV851949:RNW851951 RXR851949:RXS851951 SHN851949:SHO851951 SRJ851949:SRK851951 TBF851949:TBG851951 TLB851949:TLC851951 TUX851949:TUY851951 UET851949:UEU851951 UOP851949:UOQ851951 UYL851949:UYM851951 VIH851949:VII851951 VSD851949:VSE851951 WBZ851949:WCA851951 WLV851949:WLW851951 WVR851949:WVS851951 J917485:K917487 JF917485:JG917487 TB917485:TC917487 ACX917485:ACY917487 AMT917485:AMU917487 AWP917485:AWQ917487 BGL917485:BGM917487 BQH917485:BQI917487 CAD917485:CAE917487 CJZ917485:CKA917487 CTV917485:CTW917487 DDR917485:DDS917487 DNN917485:DNO917487 DXJ917485:DXK917487 EHF917485:EHG917487 ERB917485:ERC917487 FAX917485:FAY917487 FKT917485:FKU917487 FUP917485:FUQ917487 GEL917485:GEM917487 GOH917485:GOI917487 GYD917485:GYE917487 HHZ917485:HIA917487 HRV917485:HRW917487 IBR917485:IBS917487 ILN917485:ILO917487 IVJ917485:IVK917487 JFF917485:JFG917487 JPB917485:JPC917487 JYX917485:JYY917487 KIT917485:KIU917487 KSP917485:KSQ917487 LCL917485:LCM917487 LMH917485:LMI917487 LWD917485:LWE917487 MFZ917485:MGA917487 MPV917485:MPW917487 MZR917485:MZS917487 NJN917485:NJO917487 NTJ917485:NTK917487 ODF917485:ODG917487 ONB917485:ONC917487 OWX917485:OWY917487 PGT917485:PGU917487 PQP917485:PQQ917487 QAL917485:QAM917487 QKH917485:QKI917487 QUD917485:QUE917487 RDZ917485:REA917487 RNV917485:RNW917487 RXR917485:RXS917487 SHN917485:SHO917487 SRJ917485:SRK917487 TBF917485:TBG917487 TLB917485:TLC917487 TUX917485:TUY917487 UET917485:UEU917487 UOP917485:UOQ917487 UYL917485:UYM917487 VIH917485:VII917487 VSD917485:VSE917487 WBZ917485:WCA917487 WLV917485:WLW917487 WVR917485:WVS917487 J983021:K983023 JF983021:JG983023 TB983021:TC983023 ACX983021:ACY983023 AMT983021:AMU983023 AWP983021:AWQ983023 BGL983021:BGM983023 BQH983021:BQI983023 CAD983021:CAE983023 CJZ983021:CKA983023 CTV983021:CTW983023 DDR983021:DDS983023 DNN983021:DNO983023 DXJ983021:DXK983023 EHF983021:EHG983023 ERB983021:ERC983023 FAX983021:FAY983023 FKT983021:FKU983023 FUP983021:FUQ983023 GEL983021:GEM983023 GOH983021:GOI983023 GYD983021:GYE983023 HHZ983021:HIA983023 HRV983021:HRW983023 IBR983021:IBS983023 ILN983021:ILO983023 IVJ983021:IVK983023 JFF983021:JFG983023 JPB983021:JPC983023 JYX983021:JYY983023 KIT983021:KIU983023 KSP983021:KSQ983023 LCL983021:LCM983023 LMH983021:LMI983023 LWD983021:LWE983023 MFZ983021:MGA983023 MPV983021:MPW983023 MZR983021:MZS983023 NJN983021:NJO983023 NTJ983021:NTK983023 ODF983021:ODG983023 ONB983021:ONC983023 OWX983021:OWY983023 PGT983021:PGU983023 PQP983021:PQQ983023 QAL983021:QAM983023 QKH983021:QKI983023 QUD983021:QUE983023 RDZ983021:REA983023 RNV983021:RNW983023 RXR983021:RXS983023 SHN983021:SHO983023 SRJ983021:SRK983023 TBF983021:TBG983023 TLB983021:TLC983023 TUX983021:TUY983023 UET983021:UEU983023 UOP983021:UOQ983023 UYL983021:UYM983023 VIH983021:VII983023 VSD983021:VSE983023 WBZ983021:WCA983023 WLV983021:WLW983023 WVR983021:WVS983023 B65515:B131049 IX65515:IX131049 ST65515:ST131049 ACP65515:ACP131049 AML65515:AML131049 AWH65515:AWH131049 BGD65515:BGD131049 BPZ65515:BPZ131049 BZV65515:BZV131049 CJR65515:CJR131049 CTN65515:CTN131049 DDJ65515:DDJ131049 DNF65515:DNF131049 DXB65515:DXB131049 EGX65515:EGX131049 EQT65515:EQT131049 FAP65515:FAP131049 FKL65515:FKL131049 FUH65515:FUH131049 GED65515:GED131049 GNZ65515:GNZ131049 GXV65515:GXV131049 HHR65515:HHR131049 HRN65515:HRN131049 IBJ65515:IBJ131049 ILF65515:ILF131049 IVB65515:IVB131049 JEX65515:JEX131049 JOT65515:JOT131049 JYP65515:JYP131049 KIL65515:KIL131049 KSH65515:KSH131049 LCD65515:LCD131049 LLZ65515:LLZ131049 LVV65515:LVV131049 MFR65515:MFR131049 MPN65515:MPN131049 MZJ65515:MZJ131049 NJF65515:NJF131049 NTB65515:NTB131049 OCX65515:OCX131049 OMT65515:OMT131049 OWP65515:OWP131049 PGL65515:PGL131049 PQH65515:PQH131049 QAD65515:QAD131049 QJZ65515:QJZ131049 QTV65515:QTV131049 RDR65515:RDR131049 RNN65515:RNN131049 RXJ65515:RXJ131049 SHF65515:SHF131049 SRB65515:SRB131049 TAX65515:TAX131049 TKT65515:TKT131049 TUP65515:TUP131049 UEL65515:UEL131049 UOH65515:UOH131049 UYD65515:UYD131049 VHZ65515:VHZ131049 VRV65515:VRV131049 WBR65515:WBR131049 WLN65515:WLN131049 WVJ65515:WVJ131049 B131051:B196585 IX131051:IX196585 ST131051:ST196585 ACP131051:ACP196585 AML131051:AML196585 AWH131051:AWH196585 BGD131051:BGD196585 BPZ131051:BPZ196585 BZV131051:BZV196585 CJR131051:CJR196585 CTN131051:CTN196585 DDJ131051:DDJ196585 DNF131051:DNF196585 DXB131051:DXB196585 EGX131051:EGX196585 EQT131051:EQT196585 FAP131051:FAP196585 FKL131051:FKL196585 FUH131051:FUH196585 GED131051:GED196585 GNZ131051:GNZ196585 GXV131051:GXV196585 HHR131051:HHR196585 HRN131051:HRN196585 IBJ131051:IBJ196585 ILF131051:ILF196585 IVB131051:IVB196585 JEX131051:JEX196585 JOT131051:JOT196585 JYP131051:JYP196585 KIL131051:KIL196585 KSH131051:KSH196585 LCD131051:LCD196585 LLZ131051:LLZ196585 LVV131051:LVV196585 MFR131051:MFR196585 MPN131051:MPN196585 MZJ131051:MZJ196585 NJF131051:NJF196585 NTB131051:NTB196585 OCX131051:OCX196585 OMT131051:OMT196585 OWP131051:OWP196585 PGL131051:PGL196585 PQH131051:PQH196585 QAD131051:QAD196585 QJZ131051:QJZ196585 QTV131051:QTV196585 RDR131051:RDR196585 RNN131051:RNN196585 RXJ131051:RXJ196585 SHF131051:SHF196585 SRB131051:SRB196585 TAX131051:TAX196585 TKT131051:TKT196585 TUP131051:TUP196585 UEL131051:UEL196585 UOH131051:UOH196585 UYD131051:UYD196585 VHZ131051:VHZ196585 VRV131051:VRV196585 WBR131051:WBR196585 WLN131051:WLN196585 WVJ131051:WVJ196585 B196587:B262121 IX196587:IX262121 ST196587:ST262121 ACP196587:ACP262121 AML196587:AML262121 AWH196587:AWH262121 BGD196587:BGD262121 BPZ196587:BPZ262121 BZV196587:BZV262121 CJR196587:CJR262121 CTN196587:CTN262121 DDJ196587:DDJ262121 DNF196587:DNF262121 DXB196587:DXB262121 EGX196587:EGX262121 EQT196587:EQT262121 FAP196587:FAP262121 FKL196587:FKL262121 FUH196587:FUH262121 GED196587:GED262121 GNZ196587:GNZ262121 GXV196587:GXV262121 HHR196587:HHR262121 HRN196587:HRN262121 IBJ196587:IBJ262121 ILF196587:ILF262121 IVB196587:IVB262121 JEX196587:JEX262121 JOT196587:JOT262121 JYP196587:JYP262121 KIL196587:KIL262121 KSH196587:KSH262121 LCD196587:LCD262121 LLZ196587:LLZ262121 LVV196587:LVV262121 MFR196587:MFR262121 MPN196587:MPN262121 MZJ196587:MZJ262121 NJF196587:NJF262121 NTB196587:NTB262121 OCX196587:OCX262121 OMT196587:OMT262121 OWP196587:OWP262121 PGL196587:PGL262121 PQH196587:PQH262121 QAD196587:QAD262121 QJZ196587:QJZ262121 QTV196587:QTV262121 RDR196587:RDR262121 RNN196587:RNN262121 RXJ196587:RXJ262121 SHF196587:SHF262121 SRB196587:SRB262121 TAX196587:TAX262121 TKT196587:TKT262121 TUP196587:TUP262121 UEL196587:UEL262121 UOH196587:UOH262121 UYD196587:UYD262121 VHZ196587:VHZ262121 VRV196587:VRV262121 WBR196587:WBR262121 WLN196587:WLN262121 WVJ196587:WVJ262121 B262123:B327657 IX262123:IX327657 ST262123:ST327657 ACP262123:ACP327657 AML262123:AML327657 AWH262123:AWH327657 BGD262123:BGD327657 BPZ262123:BPZ327657 BZV262123:BZV327657 CJR262123:CJR327657 CTN262123:CTN327657 DDJ262123:DDJ327657 DNF262123:DNF327657 DXB262123:DXB327657 EGX262123:EGX327657 EQT262123:EQT327657 FAP262123:FAP327657 FKL262123:FKL327657 FUH262123:FUH327657 GED262123:GED327657 GNZ262123:GNZ327657 GXV262123:GXV327657 HHR262123:HHR327657 HRN262123:HRN327657 IBJ262123:IBJ327657 ILF262123:ILF327657 IVB262123:IVB327657 JEX262123:JEX327657 JOT262123:JOT327657 JYP262123:JYP327657 KIL262123:KIL327657 KSH262123:KSH327657 LCD262123:LCD327657 LLZ262123:LLZ327657 LVV262123:LVV327657 MFR262123:MFR327657 MPN262123:MPN327657 MZJ262123:MZJ327657 NJF262123:NJF327657 NTB262123:NTB327657 OCX262123:OCX327657 OMT262123:OMT327657 OWP262123:OWP327657 PGL262123:PGL327657 PQH262123:PQH327657 QAD262123:QAD327657 QJZ262123:QJZ327657 QTV262123:QTV327657 RDR262123:RDR327657 RNN262123:RNN327657 RXJ262123:RXJ327657 SHF262123:SHF327657 SRB262123:SRB327657 TAX262123:TAX327657 TKT262123:TKT327657 TUP262123:TUP327657 UEL262123:UEL327657 UOH262123:UOH327657 UYD262123:UYD327657 VHZ262123:VHZ327657 VRV262123:VRV327657 WBR262123:WBR327657 WLN262123:WLN327657 WVJ262123:WVJ327657 B327659:B393193 IX327659:IX393193 ST327659:ST393193 ACP327659:ACP393193 AML327659:AML393193 AWH327659:AWH393193 BGD327659:BGD393193 BPZ327659:BPZ393193 BZV327659:BZV393193 CJR327659:CJR393193 CTN327659:CTN393193 DDJ327659:DDJ393193 DNF327659:DNF393193 DXB327659:DXB393193 EGX327659:EGX393193 EQT327659:EQT393193 FAP327659:FAP393193 FKL327659:FKL393193 FUH327659:FUH393193 GED327659:GED393193 GNZ327659:GNZ393193 GXV327659:GXV393193 HHR327659:HHR393193 HRN327659:HRN393193 IBJ327659:IBJ393193 ILF327659:ILF393193 IVB327659:IVB393193 JEX327659:JEX393193 JOT327659:JOT393193 JYP327659:JYP393193 KIL327659:KIL393193 KSH327659:KSH393193 LCD327659:LCD393193 LLZ327659:LLZ393193 LVV327659:LVV393193 MFR327659:MFR393193 MPN327659:MPN393193 MZJ327659:MZJ393193 NJF327659:NJF393193 NTB327659:NTB393193 OCX327659:OCX393193 OMT327659:OMT393193 OWP327659:OWP393193 PGL327659:PGL393193 PQH327659:PQH393193 QAD327659:QAD393193 QJZ327659:QJZ393193 QTV327659:QTV393193 RDR327659:RDR393193 RNN327659:RNN393193 RXJ327659:RXJ393193 SHF327659:SHF393193 SRB327659:SRB393193 TAX327659:TAX393193 TKT327659:TKT393193 TUP327659:TUP393193 UEL327659:UEL393193 UOH327659:UOH393193 UYD327659:UYD393193 VHZ327659:VHZ393193 VRV327659:VRV393193 WBR327659:WBR393193 WLN327659:WLN393193 WVJ327659:WVJ393193 B393195:B458729 IX393195:IX458729 ST393195:ST458729 ACP393195:ACP458729 AML393195:AML458729 AWH393195:AWH458729 BGD393195:BGD458729 BPZ393195:BPZ458729 BZV393195:BZV458729 CJR393195:CJR458729 CTN393195:CTN458729 DDJ393195:DDJ458729 DNF393195:DNF458729 DXB393195:DXB458729 EGX393195:EGX458729 EQT393195:EQT458729 FAP393195:FAP458729 FKL393195:FKL458729 FUH393195:FUH458729 GED393195:GED458729 GNZ393195:GNZ458729 GXV393195:GXV458729 HHR393195:HHR458729 HRN393195:HRN458729 IBJ393195:IBJ458729 ILF393195:ILF458729 IVB393195:IVB458729 JEX393195:JEX458729 JOT393195:JOT458729 JYP393195:JYP458729 KIL393195:KIL458729 KSH393195:KSH458729 LCD393195:LCD458729 LLZ393195:LLZ458729 LVV393195:LVV458729 MFR393195:MFR458729 MPN393195:MPN458729 MZJ393195:MZJ458729 NJF393195:NJF458729 NTB393195:NTB458729 OCX393195:OCX458729 OMT393195:OMT458729 OWP393195:OWP458729 PGL393195:PGL458729 PQH393195:PQH458729 QAD393195:QAD458729 QJZ393195:QJZ458729 QTV393195:QTV458729 RDR393195:RDR458729 RNN393195:RNN458729 RXJ393195:RXJ458729 SHF393195:SHF458729 SRB393195:SRB458729 TAX393195:TAX458729 TKT393195:TKT458729 TUP393195:TUP458729 UEL393195:UEL458729 UOH393195:UOH458729 UYD393195:UYD458729 VHZ393195:VHZ458729 VRV393195:VRV458729 WBR393195:WBR458729 WLN393195:WLN458729 WVJ393195:WVJ458729 B458731:B524265 IX458731:IX524265 ST458731:ST524265 ACP458731:ACP524265 AML458731:AML524265 AWH458731:AWH524265 BGD458731:BGD524265 BPZ458731:BPZ524265 BZV458731:BZV524265 CJR458731:CJR524265 CTN458731:CTN524265 DDJ458731:DDJ524265 DNF458731:DNF524265 DXB458731:DXB524265 EGX458731:EGX524265 EQT458731:EQT524265 FAP458731:FAP524265 FKL458731:FKL524265 FUH458731:FUH524265 GED458731:GED524265 GNZ458731:GNZ524265 GXV458731:GXV524265 HHR458731:HHR524265 HRN458731:HRN524265 IBJ458731:IBJ524265 ILF458731:ILF524265 IVB458731:IVB524265 JEX458731:JEX524265 JOT458731:JOT524265 JYP458731:JYP524265 KIL458731:KIL524265 KSH458731:KSH524265 LCD458731:LCD524265 LLZ458731:LLZ524265 LVV458731:LVV524265 MFR458731:MFR524265 MPN458731:MPN524265 MZJ458731:MZJ524265 NJF458731:NJF524265 NTB458731:NTB524265 OCX458731:OCX524265 OMT458731:OMT524265 OWP458731:OWP524265 PGL458731:PGL524265 PQH458731:PQH524265 QAD458731:QAD524265 QJZ458731:QJZ524265 QTV458731:QTV524265 RDR458731:RDR524265 RNN458731:RNN524265 RXJ458731:RXJ524265 SHF458731:SHF524265 SRB458731:SRB524265 TAX458731:TAX524265 TKT458731:TKT524265 TUP458731:TUP524265 UEL458731:UEL524265 UOH458731:UOH524265 UYD458731:UYD524265 VHZ458731:VHZ524265 VRV458731:VRV524265 WBR458731:WBR524265 WLN458731:WLN524265 WVJ458731:WVJ524265 B524267:B589801 IX524267:IX589801 ST524267:ST589801 ACP524267:ACP589801 AML524267:AML589801 AWH524267:AWH589801 BGD524267:BGD589801 BPZ524267:BPZ589801 BZV524267:BZV589801 CJR524267:CJR589801 CTN524267:CTN589801 DDJ524267:DDJ589801 DNF524267:DNF589801 DXB524267:DXB589801 EGX524267:EGX589801 EQT524267:EQT589801 FAP524267:FAP589801 FKL524267:FKL589801 FUH524267:FUH589801 GED524267:GED589801 GNZ524267:GNZ589801 GXV524267:GXV589801 HHR524267:HHR589801 HRN524267:HRN589801 IBJ524267:IBJ589801 ILF524267:ILF589801 IVB524267:IVB589801 JEX524267:JEX589801 JOT524267:JOT589801 JYP524267:JYP589801 KIL524267:KIL589801 KSH524267:KSH589801 LCD524267:LCD589801 LLZ524267:LLZ589801 LVV524267:LVV589801 MFR524267:MFR589801 MPN524267:MPN589801 MZJ524267:MZJ589801 NJF524267:NJF589801 NTB524267:NTB589801 OCX524267:OCX589801 OMT524267:OMT589801 OWP524267:OWP589801 PGL524267:PGL589801 PQH524267:PQH589801 QAD524267:QAD589801 QJZ524267:QJZ589801 QTV524267:QTV589801 RDR524267:RDR589801 RNN524267:RNN589801 RXJ524267:RXJ589801 SHF524267:SHF589801 SRB524267:SRB589801 TAX524267:TAX589801 TKT524267:TKT589801 TUP524267:TUP589801 UEL524267:UEL589801 UOH524267:UOH589801 UYD524267:UYD589801 VHZ524267:VHZ589801 VRV524267:VRV589801 WBR524267:WBR589801 WLN524267:WLN589801 WVJ524267:WVJ589801 B589803:B655337 IX589803:IX655337 ST589803:ST655337 ACP589803:ACP655337 AML589803:AML655337 AWH589803:AWH655337 BGD589803:BGD655337 BPZ589803:BPZ655337 BZV589803:BZV655337 CJR589803:CJR655337 CTN589803:CTN655337 DDJ589803:DDJ655337 DNF589803:DNF655337 DXB589803:DXB655337 EGX589803:EGX655337 EQT589803:EQT655337 FAP589803:FAP655337 FKL589803:FKL655337 FUH589803:FUH655337 GED589803:GED655337 GNZ589803:GNZ655337 GXV589803:GXV655337 HHR589803:HHR655337 HRN589803:HRN655337 IBJ589803:IBJ655337 ILF589803:ILF655337 IVB589803:IVB655337 JEX589803:JEX655337 JOT589803:JOT655337 JYP589803:JYP655337 KIL589803:KIL655337 KSH589803:KSH655337 LCD589803:LCD655337 LLZ589803:LLZ655337 LVV589803:LVV655337 MFR589803:MFR655337 MPN589803:MPN655337 MZJ589803:MZJ655337 NJF589803:NJF655337 NTB589803:NTB655337 OCX589803:OCX655337 OMT589803:OMT655337 OWP589803:OWP655337 PGL589803:PGL655337 PQH589803:PQH655337 QAD589803:QAD655337 QJZ589803:QJZ655337 QTV589803:QTV655337 RDR589803:RDR655337 RNN589803:RNN655337 RXJ589803:RXJ655337 SHF589803:SHF655337 SRB589803:SRB655337 TAX589803:TAX655337 TKT589803:TKT655337 TUP589803:TUP655337 UEL589803:UEL655337 UOH589803:UOH655337 UYD589803:UYD655337 VHZ589803:VHZ655337 VRV589803:VRV655337 WBR589803:WBR655337 WLN589803:WLN655337 WVJ589803:WVJ655337 B655339:B720873 IX655339:IX720873 ST655339:ST720873 ACP655339:ACP720873 AML655339:AML720873 AWH655339:AWH720873 BGD655339:BGD720873 BPZ655339:BPZ720873 BZV655339:BZV720873 CJR655339:CJR720873 CTN655339:CTN720873 DDJ655339:DDJ720873 DNF655339:DNF720873 DXB655339:DXB720873 EGX655339:EGX720873 EQT655339:EQT720873 FAP655339:FAP720873 FKL655339:FKL720873 FUH655339:FUH720873 GED655339:GED720873 GNZ655339:GNZ720873 GXV655339:GXV720873 HHR655339:HHR720873 HRN655339:HRN720873 IBJ655339:IBJ720873 ILF655339:ILF720873 IVB655339:IVB720873 JEX655339:JEX720873 JOT655339:JOT720873 JYP655339:JYP720873 KIL655339:KIL720873 KSH655339:KSH720873 LCD655339:LCD720873 LLZ655339:LLZ720873 LVV655339:LVV720873 MFR655339:MFR720873 MPN655339:MPN720873 MZJ655339:MZJ720873 NJF655339:NJF720873 NTB655339:NTB720873 OCX655339:OCX720873 OMT655339:OMT720873 OWP655339:OWP720873 PGL655339:PGL720873 PQH655339:PQH720873 QAD655339:QAD720873 QJZ655339:QJZ720873 QTV655339:QTV720873 RDR655339:RDR720873 RNN655339:RNN720873 RXJ655339:RXJ720873 SHF655339:SHF720873 SRB655339:SRB720873 TAX655339:TAX720873 TKT655339:TKT720873 TUP655339:TUP720873 UEL655339:UEL720873 UOH655339:UOH720873 UYD655339:UYD720873 VHZ655339:VHZ720873 VRV655339:VRV720873 WBR655339:WBR720873 WLN655339:WLN720873 WVJ655339:WVJ720873 B720875:B786409 IX720875:IX786409 ST720875:ST786409 ACP720875:ACP786409 AML720875:AML786409 AWH720875:AWH786409 BGD720875:BGD786409 BPZ720875:BPZ786409 BZV720875:BZV786409 CJR720875:CJR786409 CTN720875:CTN786409 DDJ720875:DDJ786409 DNF720875:DNF786409 DXB720875:DXB786409 EGX720875:EGX786409 EQT720875:EQT786409 FAP720875:FAP786409 FKL720875:FKL786409 FUH720875:FUH786409 GED720875:GED786409 GNZ720875:GNZ786409 GXV720875:GXV786409 HHR720875:HHR786409 HRN720875:HRN786409 IBJ720875:IBJ786409 ILF720875:ILF786409 IVB720875:IVB786409 JEX720875:JEX786409 JOT720875:JOT786409 JYP720875:JYP786409 KIL720875:KIL786409 KSH720875:KSH786409 LCD720875:LCD786409 LLZ720875:LLZ786409 LVV720875:LVV786409 MFR720875:MFR786409 MPN720875:MPN786409 MZJ720875:MZJ786409 NJF720875:NJF786409 NTB720875:NTB786409 OCX720875:OCX786409 OMT720875:OMT786409 OWP720875:OWP786409 PGL720875:PGL786409 PQH720875:PQH786409 QAD720875:QAD786409 QJZ720875:QJZ786409 QTV720875:QTV786409 RDR720875:RDR786409 RNN720875:RNN786409 RXJ720875:RXJ786409 SHF720875:SHF786409 SRB720875:SRB786409 TAX720875:TAX786409 TKT720875:TKT786409 TUP720875:TUP786409 UEL720875:UEL786409 UOH720875:UOH786409 UYD720875:UYD786409 VHZ720875:VHZ786409 VRV720875:VRV786409 WBR720875:WBR786409 WLN720875:WLN786409 WVJ720875:WVJ786409 B786411:B851945 IX786411:IX851945 ST786411:ST851945 ACP786411:ACP851945 AML786411:AML851945 AWH786411:AWH851945 BGD786411:BGD851945 BPZ786411:BPZ851945 BZV786411:BZV851945 CJR786411:CJR851945 CTN786411:CTN851945 DDJ786411:DDJ851945 DNF786411:DNF851945 DXB786411:DXB851945 EGX786411:EGX851945 EQT786411:EQT851945 FAP786411:FAP851945 FKL786411:FKL851945 FUH786411:FUH851945 GED786411:GED851945 GNZ786411:GNZ851945 GXV786411:GXV851945 HHR786411:HHR851945 HRN786411:HRN851945 IBJ786411:IBJ851945 ILF786411:ILF851945 IVB786411:IVB851945 JEX786411:JEX851945 JOT786411:JOT851945 JYP786411:JYP851945 KIL786411:KIL851945 KSH786411:KSH851945 LCD786411:LCD851945 LLZ786411:LLZ851945 LVV786411:LVV851945 MFR786411:MFR851945 MPN786411:MPN851945 MZJ786411:MZJ851945 NJF786411:NJF851945 NTB786411:NTB851945 OCX786411:OCX851945 OMT786411:OMT851945 OWP786411:OWP851945 PGL786411:PGL851945 PQH786411:PQH851945 QAD786411:QAD851945 QJZ786411:QJZ851945 QTV786411:QTV851945 RDR786411:RDR851945 RNN786411:RNN851945 RXJ786411:RXJ851945 SHF786411:SHF851945 SRB786411:SRB851945 TAX786411:TAX851945 TKT786411:TKT851945 TUP786411:TUP851945 UEL786411:UEL851945 UOH786411:UOH851945 UYD786411:UYD851945 VHZ786411:VHZ851945 VRV786411:VRV851945 WBR786411:WBR851945 WLN786411:WLN851945 WVJ786411:WVJ851945 B851947:B917481 IX851947:IX917481 ST851947:ST917481 ACP851947:ACP917481 AML851947:AML917481 AWH851947:AWH917481 BGD851947:BGD917481 BPZ851947:BPZ917481 BZV851947:BZV917481 CJR851947:CJR917481 CTN851947:CTN917481 DDJ851947:DDJ917481 DNF851947:DNF917481 DXB851947:DXB917481 EGX851947:EGX917481 EQT851947:EQT917481 FAP851947:FAP917481 FKL851947:FKL917481 FUH851947:FUH917481 GED851947:GED917481 GNZ851947:GNZ917481 GXV851947:GXV917481 HHR851947:HHR917481 HRN851947:HRN917481 IBJ851947:IBJ917481 ILF851947:ILF917481 IVB851947:IVB917481 JEX851947:JEX917481 JOT851947:JOT917481 JYP851947:JYP917481 KIL851947:KIL917481 KSH851947:KSH917481 LCD851947:LCD917481 LLZ851947:LLZ917481 LVV851947:LVV917481 MFR851947:MFR917481 MPN851947:MPN917481 MZJ851947:MZJ917481 NJF851947:NJF917481 NTB851947:NTB917481 OCX851947:OCX917481 OMT851947:OMT917481 OWP851947:OWP917481 PGL851947:PGL917481 PQH851947:PQH917481 QAD851947:QAD917481 QJZ851947:QJZ917481 QTV851947:QTV917481 RDR851947:RDR917481 RNN851947:RNN917481 RXJ851947:RXJ917481 SHF851947:SHF917481 SRB851947:SRB917481 TAX851947:TAX917481 TKT851947:TKT917481 TUP851947:TUP917481 UEL851947:UEL917481 UOH851947:UOH917481 UYD851947:UYD917481 VHZ851947:VHZ917481 VRV851947:VRV917481 WBR851947:WBR917481 WLN851947:WLN917481 WVJ851947:WVJ917481 B917483:B983017 IX917483:IX983017 ST917483:ST983017 ACP917483:ACP983017 AML917483:AML983017 AWH917483:AWH983017 BGD917483:BGD983017 BPZ917483:BPZ983017 BZV917483:BZV983017 CJR917483:CJR983017 CTN917483:CTN983017 DDJ917483:DDJ983017 DNF917483:DNF983017 DXB917483:DXB983017 EGX917483:EGX983017 EQT917483:EQT983017 FAP917483:FAP983017 FKL917483:FKL983017 FUH917483:FUH983017 GED917483:GED983017 GNZ917483:GNZ983017 GXV917483:GXV983017 HHR917483:HHR983017 HRN917483:HRN983017 IBJ917483:IBJ983017 ILF917483:ILF983017 IVB917483:IVB983017 JEX917483:JEX983017 JOT917483:JOT983017 JYP917483:JYP983017 KIL917483:KIL983017 KSH917483:KSH983017 LCD917483:LCD983017 LLZ917483:LLZ983017 LVV917483:LVV983017 MFR917483:MFR983017 MPN917483:MPN983017 MZJ917483:MZJ983017 NJF917483:NJF983017 NTB917483:NTB983017 OCX917483:OCX983017 OMT917483:OMT983017 OWP917483:OWP983017 PGL917483:PGL983017 PQH917483:PQH983017 QAD917483:QAD983017 QJZ917483:QJZ983017 QTV917483:QTV983017 RDR917483:RDR983017 RNN917483:RNN983017 RXJ917483:RXJ983017 SHF917483:SHF983017 SRB917483:SRB983017 TAX917483:TAX983017 TKT917483:TKT983017 TUP917483:TUP983017 UEL917483:UEL983017 UOH917483:UOH983017 UYD917483:UYD983017 VHZ917483:VHZ983017 VRV917483:VRV983017 WBR917483:WBR983017 WLN917483:WLN983017 WVJ917483:WVJ983017 B983019:B1048576 IX983019:IX1048576 ST983019:ST1048576 ACP983019:ACP1048576 AML983019:AML1048576 AWH983019:AWH1048576 BGD983019:BGD1048576 BPZ983019:BPZ1048576 BZV983019:BZV1048576 CJR983019:CJR1048576 CTN983019:CTN1048576 DDJ983019:DDJ1048576 DNF983019:DNF1048576 DXB983019:DXB1048576 EGX983019:EGX1048576 EQT983019:EQT1048576 FAP983019:FAP1048576 FKL983019:FKL1048576 FUH983019:FUH1048576 GED983019:GED1048576 GNZ983019:GNZ1048576 GXV983019:GXV1048576 HHR983019:HHR1048576 HRN983019:HRN1048576 IBJ983019:IBJ1048576 ILF983019:ILF1048576 IVB983019:IVB1048576 JEX983019:JEX1048576 JOT983019:JOT1048576 JYP983019:JYP1048576 KIL983019:KIL1048576 KSH983019:KSH1048576 LCD983019:LCD1048576 LLZ983019:LLZ1048576 LVV983019:LVV1048576 MFR983019:MFR1048576 MPN983019:MPN1048576 MZJ983019:MZJ1048576 NJF983019:NJF1048576 NTB983019:NTB1048576 OCX983019:OCX1048576 OMT983019:OMT1048576 OWP983019:OWP1048576 PGL983019:PGL1048576 PQH983019:PQH1048576 QAD983019:QAD1048576 QJZ983019:QJZ1048576 QTV983019:QTV1048576 RDR983019:RDR1048576 RNN983019:RNN1048576 RXJ983019:RXJ1048576 SHF983019:SHF1048576 SRB983019:SRB1048576 TAX983019:TAX1048576 TKT983019:TKT1048576 TUP983019:TUP1048576 UEL983019:UEL1048576 UOH983019:UOH1048576 UYD983019:UYD1048576 VHZ983019:VHZ1048576 VRV983019:VRV1048576 WBR983019:WBR1048576 WLN983019:WLN1048576 WVJ983019:WVJ1048576 K1:K2 WVS1:WVS2 WLW1:WLW2 WCA1:WCA2 VSE1:VSE2 VII1:VII2 UYM1:UYM2 UOQ1:UOQ2 UEU1:UEU2 TUY1:TUY2 TLC1:TLC2 TBG1:TBG2 SRK1:SRK2 SHO1:SHO2 RXS1:RXS2 RNW1:RNW2 REA1:REA2 QUE1:QUE2 QKI1:QKI2 QAM1:QAM2 PQQ1:PQQ2 PGU1:PGU2 OWY1:OWY2 ONC1:ONC2 ODG1:ODG2 NTK1:NTK2 NJO1:NJO2 MZS1:MZS2 MPW1:MPW2 MGA1:MGA2 LWE1:LWE2 LMI1:LMI2 LCM1:LCM2 KSQ1:KSQ2 KIU1:KIU2 JYY1:JYY2 JPC1:JPC2 JFG1:JFG2 IVK1:IVK2 ILO1:ILO2 IBS1:IBS2 HRW1:HRW2 HIA1:HIA2 GYE1:GYE2 GOI1:GOI2 GEM1:GEM2 FUQ1:FUQ2 FKU1:FKU2 FAY1:FAY2 ERC1:ERC2 EHG1:EHG2 DXK1:DXK2 DNO1:DNO2 DDS1:DDS2 CTW1:CTW2 CKA1:CKA2 CAE1:CAE2 BQI1:BQI2 BGM1:BGM2 AWQ1:AWQ2 AMU1:AMU2 ACY1:ACY2 TC1:TC2 JG1:JG2 I7 K44:K65515 WBR2:WBR65513 VRV2:VRV65513 VHZ2:VHZ65513 UYD2:UYD65513 UOH2:UOH65513 UEL2:UEL65513 TUP2:TUP65513 TKT2:TKT65513 TAX2:TAX65513 SRB2:SRB65513 SHF2:SHF65513 RXJ2:RXJ65513 RNN2:RNN65513 RDR2:RDR65513 QTV2:QTV65513 QJZ2:QJZ65513 QAD2:QAD65513 PQH2:PQH65513 PGL2:PGL65513 OWP2:OWP65513 OMT2:OMT65513 OCX2:OCX65513 NTB2:NTB65513 NJF2:NJF65513 MZJ2:MZJ65513 MPN2:MPN65513 MFR2:MFR65513 LVV2:LVV65513 LLZ2:LLZ65513 LCD2:LCD65513 KSH2:KSH65513 KIL2:KIL65513 JYP2:JYP65513 JOT2:JOT65513 JEX2:JEX65513 IVB2:IVB65513 ILF2:ILF65513 IBJ2:IBJ65513 HRN2:HRN65513 HHR2:HHR65513 GXV2:GXV65513 GNZ2:GNZ65513 GED2:GED65513 FUH2:FUH65513 FKL2:FKL65513 FAP2:FAP65513 EQT2:EQT65513 EGX2:EGX65513 DXB2:DXB65513 DNF2:DNF65513 DDJ2:DDJ65513 CTN2:CTN65513 CJR2:CJR65513 BZV2:BZV65513 BPZ2:BPZ65513 BGD2:BGD65513 AWH2:AWH65513 AML2:AML65513 ACP2:ACP65513 ST2:ST65513 IX2:IX65513 WVJ2:WVJ65513 WLN2:WLN65513 WVS44:WVS65515 WLW44:WLW65515 WCA44:WCA65515 VSE44:VSE65515 VII44:VII65515 UYM44:UYM65515 UOQ44:UOQ65515 UEU44:UEU65515 TUY44:TUY65515 TLC44:TLC65515 TBG44:TBG65515 SRK44:SRK65515 SHO44:SHO65515 RXS44:RXS65515 RNW44:RNW65515 REA44:REA65515 QUE44:QUE65515 QKI44:QKI65515 QAM44:QAM65515 PQQ44:PQQ65515 PGU44:PGU65515 OWY44:OWY65515 ONC44:ONC65515 ODG44:ODG65515 NTK44:NTK65515 NJO44:NJO65515 MZS44:MZS65515 MPW44:MPW65515 MGA44:MGA65515 LWE44:LWE65515 LMI44:LMI65515 LCM44:LCM65515 KSQ44:KSQ65515 KIU44:KIU65515 JYY44:JYY65515 JPC44:JPC65515 JFG44:JFG65515 IVK44:IVK65515 ILO44:ILO65515 IBS44:IBS65515 HRW44:HRW65515 HIA44:HIA65515 GYE44:GYE65515 GOI44:GOI65515 GEM44:GEM65515 FUQ44:FUQ65515 FKU44:FKU65515 FAY44:FAY65515 ERC44:ERC65515 EHG44:EHG65515 DXK44:DXK65515 DNO44:DNO65515 DDS44:DDS65515 CTW44:CTW65515 CKA44:CKA65515 CAE44:CAE65515 BQI44:BQI65515 BGM44:BGM65515 AWQ44:AWQ65515 AMU44:AMU65515 ACY44:ACY65515 TC44:TC65515 JG44:JG65515 B2:B65513" xr:uid="{22F69275-8C18-41F8-AEF4-3DDA831218FC}"/>
    <dataValidation imeMode="fullAlpha" allowBlank="1" showInputMessage="1" showErrorMessage="1" sqref="E65576:E131049 JA65576:JA131049 SW65576:SW131049 ACS65576:ACS131049 AMO65576:AMO131049 AWK65576:AWK131049 BGG65576:BGG131049 BQC65576:BQC131049 BZY65576:BZY131049 CJU65576:CJU131049 CTQ65576:CTQ131049 DDM65576:DDM131049 DNI65576:DNI131049 DXE65576:DXE131049 EHA65576:EHA131049 EQW65576:EQW131049 FAS65576:FAS131049 FKO65576:FKO131049 FUK65576:FUK131049 GEG65576:GEG131049 GOC65576:GOC131049 GXY65576:GXY131049 HHU65576:HHU131049 HRQ65576:HRQ131049 IBM65576:IBM131049 ILI65576:ILI131049 IVE65576:IVE131049 JFA65576:JFA131049 JOW65576:JOW131049 JYS65576:JYS131049 KIO65576:KIO131049 KSK65576:KSK131049 LCG65576:LCG131049 LMC65576:LMC131049 LVY65576:LVY131049 MFU65576:MFU131049 MPQ65576:MPQ131049 MZM65576:MZM131049 NJI65576:NJI131049 NTE65576:NTE131049 ODA65576:ODA131049 OMW65576:OMW131049 OWS65576:OWS131049 PGO65576:PGO131049 PQK65576:PQK131049 QAG65576:QAG131049 QKC65576:QKC131049 QTY65576:QTY131049 RDU65576:RDU131049 RNQ65576:RNQ131049 RXM65576:RXM131049 SHI65576:SHI131049 SRE65576:SRE131049 TBA65576:TBA131049 TKW65576:TKW131049 TUS65576:TUS131049 UEO65576:UEO131049 UOK65576:UOK131049 UYG65576:UYG131049 VIC65576:VIC131049 VRY65576:VRY131049 WBU65576:WBU131049 WLQ65576:WLQ131049 WVM65576:WVM131049 E131112:E196585 JA131112:JA196585 SW131112:SW196585 ACS131112:ACS196585 AMO131112:AMO196585 AWK131112:AWK196585 BGG131112:BGG196585 BQC131112:BQC196585 BZY131112:BZY196585 CJU131112:CJU196585 CTQ131112:CTQ196585 DDM131112:DDM196585 DNI131112:DNI196585 DXE131112:DXE196585 EHA131112:EHA196585 EQW131112:EQW196585 FAS131112:FAS196585 FKO131112:FKO196585 FUK131112:FUK196585 GEG131112:GEG196585 GOC131112:GOC196585 GXY131112:GXY196585 HHU131112:HHU196585 HRQ131112:HRQ196585 IBM131112:IBM196585 ILI131112:ILI196585 IVE131112:IVE196585 JFA131112:JFA196585 JOW131112:JOW196585 JYS131112:JYS196585 KIO131112:KIO196585 KSK131112:KSK196585 LCG131112:LCG196585 LMC131112:LMC196585 LVY131112:LVY196585 MFU131112:MFU196585 MPQ131112:MPQ196585 MZM131112:MZM196585 NJI131112:NJI196585 NTE131112:NTE196585 ODA131112:ODA196585 OMW131112:OMW196585 OWS131112:OWS196585 PGO131112:PGO196585 PQK131112:PQK196585 QAG131112:QAG196585 QKC131112:QKC196585 QTY131112:QTY196585 RDU131112:RDU196585 RNQ131112:RNQ196585 RXM131112:RXM196585 SHI131112:SHI196585 SRE131112:SRE196585 TBA131112:TBA196585 TKW131112:TKW196585 TUS131112:TUS196585 UEO131112:UEO196585 UOK131112:UOK196585 UYG131112:UYG196585 VIC131112:VIC196585 VRY131112:VRY196585 WBU131112:WBU196585 WLQ131112:WLQ196585 WVM131112:WVM196585 E196648:E262121 JA196648:JA262121 SW196648:SW262121 ACS196648:ACS262121 AMO196648:AMO262121 AWK196648:AWK262121 BGG196648:BGG262121 BQC196648:BQC262121 BZY196648:BZY262121 CJU196648:CJU262121 CTQ196648:CTQ262121 DDM196648:DDM262121 DNI196648:DNI262121 DXE196648:DXE262121 EHA196648:EHA262121 EQW196648:EQW262121 FAS196648:FAS262121 FKO196648:FKO262121 FUK196648:FUK262121 GEG196648:GEG262121 GOC196648:GOC262121 GXY196648:GXY262121 HHU196648:HHU262121 HRQ196648:HRQ262121 IBM196648:IBM262121 ILI196648:ILI262121 IVE196648:IVE262121 JFA196648:JFA262121 JOW196648:JOW262121 JYS196648:JYS262121 KIO196648:KIO262121 KSK196648:KSK262121 LCG196648:LCG262121 LMC196648:LMC262121 LVY196648:LVY262121 MFU196648:MFU262121 MPQ196648:MPQ262121 MZM196648:MZM262121 NJI196648:NJI262121 NTE196648:NTE262121 ODA196648:ODA262121 OMW196648:OMW262121 OWS196648:OWS262121 PGO196648:PGO262121 PQK196648:PQK262121 QAG196648:QAG262121 QKC196648:QKC262121 QTY196648:QTY262121 RDU196648:RDU262121 RNQ196648:RNQ262121 RXM196648:RXM262121 SHI196648:SHI262121 SRE196648:SRE262121 TBA196648:TBA262121 TKW196648:TKW262121 TUS196648:TUS262121 UEO196648:UEO262121 UOK196648:UOK262121 UYG196648:UYG262121 VIC196648:VIC262121 VRY196648:VRY262121 WBU196648:WBU262121 WLQ196648:WLQ262121 WVM196648:WVM262121 E262184:E327657 JA262184:JA327657 SW262184:SW327657 ACS262184:ACS327657 AMO262184:AMO327657 AWK262184:AWK327657 BGG262184:BGG327657 BQC262184:BQC327657 BZY262184:BZY327657 CJU262184:CJU327657 CTQ262184:CTQ327657 DDM262184:DDM327657 DNI262184:DNI327657 DXE262184:DXE327657 EHA262184:EHA327657 EQW262184:EQW327657 FAS262184:FAS327657 FKO262184:FKO327657 FUK262184:FUK327657 GEG262184:GEG327657 GOC262184:GOC327657 GXY262184:GXY327657 HHU262184:HHU327657 HRQ262184:HRQ327657 IBM262184:IBM327657 ILI262184:ILI327657 IVE262184:IVE327657 JFA262184:JFA327657 JOW262184:JOW327657 JYS262184:JYS327657 KIO262184:KIO327657 KSK262184:KSK327657 LCG262184:LCG327657 LMC262184:LMC327657 LVY262184:LVY327657 MFU262184:MFU327657 MPQ262184:MPQ327657 MZM262184:MZM327657 NJI262184:NJI327657 NTE262184:NTE327657 ODA262184:ODA327657 OMW262184:OMW327657 OWS262184:OWS327657 PGO262184:PGO327657 PQK262184:PQK327657 QAG262184:QAG327657 QKC262184:QKC327657 QTY262184:QTY327657 RDU262184:RDU327657 RNQ262184:RNQ327657 RXM262184:RXM327657 SHI262184:SHI327657 SRE262184:SRE327657 TBA262184:TBA327657 TKW262184:TKW327657 TUS262184:TUS327657 UEO262184:UEO327657 UOK262184:UOK327657 UYG262184:UYG327657 VIC262184:VIC327657 VRY262184:VRY327657 WBU262184:WBU327657 WLQ262184:WLQ327657 WVM262184:WVM327657 E327720:E393193 JA327720:JA393193 SW327720:SW393193 ACS327720:ACS393193 AMO327720:AMO393193 AWK327720:AWK393193 BGG327720:BGG393193 BQC327720:BQC393193 BZY327720:BZY393193 CJU327720:CJU393193 CTQ327720:CTQ393193 DDM327720:DDM393193 DNI327720:DNI393193 DXE327720:DXE393193 EHA327720:EHA393193 EQW327720:EQW393193 FAS327720:FAS393193 FKO327720:FKO393193 FUK327720:FUK393193 GEG327720:GEG393193 GOC327720:GOC393193 GXY327720:GXY393193 HHU327720:HHU393193 HRQ327720:HRQ393193 IBM327720:IBM393193 ILI327720:ILI393193 IVE327720:IVE393193 JFA327720:JFA393193 JOW327720:JOW393193 JYS327720:JYS393193 KIO327720:KIO393193 KSK327720:KSK393193 LCG327720:LCG393193 LMC327720:LMC393193 LVY327720:LVY393193 MFU327720:MFU393193 MPQ327720:MPQ393193 MZM327720:MZM393193 NJI327720:NJI393193 NTE327720:NTE393193 ODA327720:ODA393193 OMW327720:OMW393193 OWS327720:OWS393193 PGO327720:PGO393193 PQK327720:PQK393193 QAG327720:QAG393193 QKC327720:QKC393193 QTY327720:QTY393193 RDU327720:RDU393193 RNQ327720:RNQ393193 RXM327720:RXM393193 SHI327720:SHI393193 SRE327720:SRE393193 TBA327720:TBA393193 TKW327720:TKW393193 TUS327720:TUS393193 UEO327720:UEO393193 UOK327720:UOK393193 UYG327720:UYG393193 VIC327720:VIC393193 VRY327720:VRY393193 WBU327720:WBU393193 WLQ327720:WLQ393193 WVM327720:WVM393193 E393256:E458729 JA393256:JA458729 SW393256:SW458729 ACS393256:ACS458729 AMO393256:AMO458729 AWK393256:AWK458729 BGG393256:BGG458729 BQC393256:BQC458729 BZY393256:BZY458729 CJU393256:CJU458729 CTQ393256:CTQ458729 DDM393256:DDM458729 DNI393256:DNI458729 DXE393256:DXE458729 EHA393256:EHA458729 EQW393256:EQW458729 FAS393256:FAS458729 FKO393256:FKO458729 FUK393256:FUK458729 GEG393256:GEG458729 GOC393256:GOC458729 GXY393256:GXY458729 HHU393256:HHU458729 HRQ393256:HRQ458729 IBM393256:IBM458729 ILI393256:ILI458729 IVE393256:IVE458729 JFA393256:JFA458729 JOW393256:JOW458729 JYS393256:JYS458729 KIO393256:KIO458729 KSK393256:KSK458729 LCG393256:LCG458729 LMC393256:LMC458729 LVY393256:LVY458729 MFU393256:MFU458729 MPQ393256:MPQ458729 MZM393256:MZM458729 NJI393256:NJI458729 NTE393256:NTE458729 ODA393256:ODA458729 OMW393256:OMW458729 OWS393256:OWS458729 PGO393256:PGO458729 PQK393256:PQK458729 QAG393256:QAG458729 QKC393256:QKC458729 QTY393256:QTY458729 RDU393256:RDU458729 RNQ393256:RNQ458729 RXM393256:RXM458729 SHI393256:SHI458729 SRE393256:SRE458729 TBA393256:TBA458729 TKW393256:TKW458729 TUS393256:TUS458729 UEO393256:UEO458729 UOK393256:UOK458729 UYG393256:UYG458729 VIC393256:VIC458729 VRY393256:VRY458729 WBU393256:WBU458729 WLQ393256:WLQ458729 WVM393256:WVM458729 E458792:E524265 JA458792:JA524265 SW458792:SW524265 ACS458792:ACS524265 AMO458792:AMO524265 AWK458792:AWK524265 BGG458792:BGG524265 BQC458792:BQC524265 BZY458792:BZY524265 CJU458792:CJU524265 CTQ458792:CTQ524265 DDM458792:DDM524265 DNI458792:DNI524265 DXE458792:DXE524265 EHA458792:EHA524265 EQW458792:EQW524265 FAS458792:FAS524265 FKO458792:FKO524265 FUK458792:FUK524265 GEG458792:GEG524265 GOC458792:GOC524265 GXY458792:GXY524265 HHU458792:HHU524265 HRQ458792:HRQ524265 IBM458792:IBM524265 ILI458792:ILI524265 IVE458792:IVE524265 JFA458792:JFA524265 JOW458792:JOW524265 JYS458792:JYS524265 KIO458792:KIO524265 KSK458792:KSK524265 LCG458792:LCG524265 LMC458792:LMC524265 LVY458792:LVY524265 MFU458792:MFU524265 MPQ458792:MPQ524265 MZM458792:MZM524265 NJI458792:NJI524265 NTE458792:NTE524265 ODA458792:ODA524265 OMW458792:OMW524265 OWS458792:OWS524265 PGO458792:PGO524265 PQK458792:PQK524265 QAG458792:QAG524265 QKC458792:QKC524265 QTY458792:QTY524265 RDU458792:RDU524265 RNQ458792:RNQ524265 RXM458792:RXM524265 SHI458792:SHI524265 SRE458792:SRE524265 TBA458792:TBA524265 TKW458792:TKW524265 TUS458792:TUS524265 UEO458792:UEO524265 UOK458792:UOK524265 UYG458792:UYG524265 VIC458792:VIC524265 VRY458792:VRY524265 WBU458792:WBU524265 WLQ458792:WLQ524265 WVM458792:WVM524265 E524328:E589801 JA524328:JA589801 SW524328:SW589801 ACS524328:ACS589801 AMO524328:AMO589801 AWK524328:AWK589801 BGG524328:BGG589801 BQC524328:BQC589801 BZY524328:BZY589801 CJU524328:CJU589801 CTQ524328:CTQ589801 DDM524328:DDM589801 DNI524328:DNI589801 DXE524328:DXE589801 EHA524328:EHA589801 EQW524328:EQW589801 FAS524328:FAS589801 FKO524328:FKO589801 FUK524328:FUK589801 GEG524328:GEG589801 GOC524328:GOC589801 GXY524328:GXY589801 HHU524328:HHU589801 HRQ524328:HRQ589801 IBM524328:IBM589801 ILI524328:ILI589801 IVE524328:IVE589801 JFA524328:JFA589801 JOW524328:JOW589801 JYS524328:JYS589801 KIO524328:KIO589801 KSK524328:KSK589801 LCG524328:LCG589801 LMC524328:LMC589801 LVY524328:LVY589801 MFU524328:MFU589801 MPQ524328:MPQ589801 MZM524328:MZM589801 NJI524328:NJI589801 NTE524328:NTE589801 ODA524328:ODA589801 OMW524328:OMW589801 OWS524328:OWS589801 PGO524328:PGO589801 PQK524328:PQK589801 QAG524328:QAG589801 QKC524328:QKC589801 QTY524328:QTY589801 RDU524328:RDU589801 RNQ524328:RNQ589801 RXM524328:RXM589801 SHI524328:SHI589801 SRE524328:SRE589801 TBA524328:TBA589801 TKW524328:TKW589801 TUS524328:TUS589801 UEO524328:UEO589801 UOK524328:UOK589801 UYG524328:UYG589801 VIC524328:VIC589801 VRY524328:VRY589801 WBU524328:WBU589801 WLQ524328:WLQ589801 WVM524328:WVM589801 E589864:E655337 JA589864:JA655337 SW589864:SW655337 ACS589864:ACS655337 AMO589864:AMO655337 AWK589864:AWK655337 BGG589864:BGG655337 BQC589864:BQC655337 BZY589864:BZY655337 CJU589864:CJU655337 CTQ589864:CTQ655337 DDM589864:DDM655337 DNI589864:DNI655337 DXE589864:DXE655337 EHA589864:EHA655337 EQW589864:EQW655337 FAS589864:FAS655337 FKO589864:FKO655337 FUK589864:FUK655337 GEG589864:GEG655337 GOC589864:GOC655337 GXY589864:GXY655337 HHU589864:HHU655337 HRQ589864:HRQ655337 IBM589864:IBM655337 ILI589864:ILI655337 IVE589864:IVE655337 JFA589864:JFA655337 JOW589864:JOW655337 JYS589864:JYS655337 KIO589864:KIO655337 KSK589864:KSK655337 LCG589864:LCG655337 LMC589864:LMC655337 LVY589864:LVY655337 MFU589864:MFU655337 MPQ589864:MPQ655337 MZM589864:MZM655337 NJI589864:NJI655337 NTE589864:NTE655337 ODA589864:ODA655337 OMW589864:OMW655337 OWS589864:OWS655337 PGO589864:PGO655337 PQK589864:PQK655337 QAG589864:QAG655337 QKC589864:QKC655337 QTY589864:QTY655337 RDU589864:RDU655337 RNQ589864:RNQ655337 RXM589864:RXM655337 SHI589864:SHI655337 SRE589864:SRE655337 TBA589864:TBA655337 TKW589864:TKW655337 TUS589864:TUS655337 UEO589864:UEO655337 UOK589864:UOK655337 UYG589864:UYG655337 VIC589864:VIC655337 VRY589864:VRY655337 WBU589864:WBU655337 WLQ589864:WLQ655337 WVM589864:WVM655337 E655400:E720873 JA655400:JA720873 SW655400:SW720873 ACS655400:ACS720873 AMO655400:AMO720873 AWK655400:AWK720873 BGG655400:BGG720873 BQC655400:BQC720873 BZY655400:BZY720873 CJU655400:CJU720873 CTQ655400:CTQ720873 DDM655400:DDM720873 DNI655400:DNI720873 DXE655400:DXE720873 EHA655400:EHA720873 EQW655400:EQW720873 FAS655400:FAS720873 FKO655400:FKO720873 FUK655400:FUK720873 GEG655400:GEG720873 GOC655400:GOC720873 GXY655400:GXY720873 HHU655400:HHU720873 HRQ655400:HRQ720873 IBM655400:IBM720873 ILI655400:ILI720873 IVE655400:IVE720873 JFA655400:JFA720873 JOW655400:JOW720873 JYS655400:JYS720873 KIO655400:KIO720873 KSK655400:KSK720873 LCG655400:LCG720873 LMC655400:LMC720873 LVY655400:LVY720873 MFU655400:MFU720873 MPQ655400:MPQ720873 MZM655400:MZM720873 NJI655400:NJI720873 NTE655400:NTE720873 ODA655400:ODA720873 OMW655400:OMW720873 OWS655400:OWS720873 PGO655400:PGO720873 PQK655400:PQK720873 QAG655400:QAG720873 QKC655400:QKC720873 QTY655400:QTY720873 RDU655400:RDU720873 RNQ655400:RNQ720873 RXM655400:RXM720873 SHI655400:SHI720873 SRE655400:SRE720873 TBA655400:TBA720873 TKW655400:TKW720873 TUS655400:TUS720873 UEO655400:UEO720873 UOK655400:UOK720873 UYG655400:UYG720873 VIC655400:VIC720873 VRY655400:VRY720873 WBU655400:WBU720873 WLQ655400:WLQ720873 WVM655400:WVM720873 E720936:E786409 JA720936:JA786409 SW720936:SW786409 ACS720936:ACS786409 AMO720936:AMO786409 AWK720936:AWK786409 BGG720936:BGG786409 BQC720936:BQC786409 BZY720936:BZY786409 CJU720936:CJU786409 CTQ720936:CTQ786409 DDM720936:DDM786409 DNI720936:DNI786409 DXE720936:DXE786409 EHA720936:EHA786409 EQW720936:EQW786409 FAS720936:FAS786409 FKO720936:FKO786409 FUK720936:FUK786409 GEG720936:GEG786409 GOC720936:GOC786409 GXY720936:GXY786409 HHU720936:HHU786409 HRQ720936:HRQ786409 IBM720936:IBM786409 ILI720936:ILI786409 IVE720936:IVE786409 JFA720936:JFA786409 JOW720936:JOW786409 JYS720936:JYS786409 KIO720936:KIO786409 KSK720936:KSK786409 LCG720936:LCG786409 LMC720936:LMC786409 LVY720936:LVY786409 MFU720936:MFU786409 MPQ720936:MPQ786409 MZM720936:MZM786409 NJI720936:NJI786409 NTE720936:NTE786409 ODA720936:ODA786409 OMW720936:OMW786409 OWS720936:OWS786409 PGO720936:PGO786409 PQK720936:PQK786409 QAG720936:QAG786409 QKC720936:QKC786409 QTY720936:QTY786409 RDU720936:RDU786409 RNQ720936:RNQ786409 RXM720936:RXM786409 SHI720936:SHI786409 SRE720936:SRE786409 TBA720936:TBA786409 TKW720936:TKW786409 TUS720936:TUS786409 UEO720936:UEO786409 UOK720936:UOK786409 UYG720936:UYG786409 VIC720936:VIC786409 VRY720936:VRY786409 WBU720936:WBU786409 WLQ720936:WLQ786409 WVM720936:WVM786409 E786472:E851945 JA786472:JA851945 SW786472:SW851945 ACS786472:ACS851945 AMO786472:AMO851945 AWK786472:AWK851945 BGG786472:BGG851945 BQC786472:BQC851945 BZY786472:BZY851945 CJU786472:CJU851945 CTQ786472:CTQ851945 DDM786472:DDM851945 DNI786472:DNI851945 DXE786472:DXE851945 EHA786472:EHA851945 EQW786472:EQW851945 FAS786472:FAS851945 FKO786472:FKO851945 FUK786472:FUK851945 GEG786472:GEG851945 GOC786472:GOC851945 GXY786472:GXY851945 HHU786472:HHU851945 HRQ786472:HRQ851945 IBM786472:IBM851945 ILI786472:ILI851945 IVE786472:IVE851945 JFA786472:JFA851945 JOW786472:JOW851945 JYS786472:JYS851945 KIO786472:KIO851945 KSK786472:KSK851945 LCG786472:LCG851945 LMC786472:LMC851945 LVY786472:LVY851945 MFU786472:MFU851945 MPQ786472:MPQ851945 MZM786472:MZM851945 NJI786472:NJI851945 NTE786472:NTE851945 ODA786472:ODA851945 OMW786472:OMW851945 OWS786472:OWS851945 PGO786472:PGO851945 PQK786472:PQK851945 QAG786472:QAG851945 QKC786472:QKC851945 QTY786472:QTY851945 RDU786472:RDU851945 RNQ786472:RNQ851945 RXM786472:RXM851945 SHI786472:SHI851945 SRE786472:SRE851945 TBA786472:TBA851945 TKW786472:TKW851945 TUS786472:TUS851945 UEO786472:UEO851945 UOK786472:UOK851945 UYG786472:UYG851945 VIC786472:VIC851945 VRY786472:VRY851945 WBU786472:WBU851945 WLQ786472:WLQ851945 WVM786472:WVM851945 E852008:E917481 JA852008:JA917481 SW852008:SW917481 ACS852008:ACS917481 AMO852008:AMO917481 AWK852008:AWK917481 BGG852008:BGG917481 BQC852008:BQC917481 BZY852008:BZY917481 CJU852008:CJU917481 CTQ852008:CTQ917481 DDM852008:DDM917481 DNI852008:DNI917481 DXE852008:DXE917481 EHA852008:EHA917481 EQW852008:EQW917481 FAS852008:FAS917481 FKO852008:FKO917481 FUK852008:FUK917481 GEG852008:GEG917481 GOC852008:GOC917481 GXY852008:GXY917481 HHU852008:HHU917481 HRQ852008:HRQ917481 IBM852008:IBM917481 ILI852008:ILI917481 IVE852008:IVE917481 JFA852008:JFA917481 JOW852008:JOW917481 JYS852008:JYS917481 KIO852008:KIO917481 KSK852008:KSK917481 LCG852008:LCG917481 LMC852008:LMC917481 LVY852008:LVY917481 MFU852008:MFU917481 MPQ852008:MPQ917481 MZM852008:MZM917481 NJI852008:NJI917481 NTE852008:NTE917481 ODA852008:ODA917481 OMW852008:OMW917481 OWS852008:OWS917481 PGO852008:PGO917481 PQK852008:PQK917481 QAG852008:QAG917481 QKC852008:QKC917481 QTY852008:QTY917481 RDU852008:RDU917481 RNQ852008:RNQ917481 RXM852008:RXM917481 SHI852008:SHI917481 SRE852008:SRE917481 TBA852008:TBA917481 TKW852008:TKW917481 TUS852008:TUS917481 UEO852008:UEO917481 UOK852008:UOK917481 UYG852008:UYG917481 VIC852008:VIC917481 VRY852008:VRY917481 WBU852008:WBU917481 WLQ852008:WLQ917481 WVM852008:WVM917481 E917544:E983017 JA917544:JA983017 SW917544:SW983017 ACS917544:ACS983017 AMO917544:AMO983017 AWK917544:AWK983017 BGG917544:BGG983017 BQC917544:BQC983017 BZY917544:BZY983017 CJU917544:CJU983017 CTQ917544:CTQ983017 DDM917544:DDM983017 DNI917544:DNI983017 DXE917544:DXE983017 EHA917544:EHA983017 EQW917544:EQW983017 FAS917544:FAS983017 FKO917544:FKO983017 FUK917544:FUK983017 GEG917544:GEG983017 GOC917544:GOC983017 GXY917544:GXY983017 HHU917544:HHU983017 HRQ917544:HRQ983017 IBM917544:IBM983017 ILI917544:ILI983017 IVE917544:IVE983017 JFA917544:JFA983017 JOW917544:JOW983017 JYS917544:JYS983017 KIO917544:KIO983017 KSK917544:KSK983017 LCG917544:LCG983017 LMC917544:LMC983017 LVY917544:LVY983017 MFU917544:MFU983017 MPQ917544:MPQ983017 MZM917544:MZM983017 NJI917544:NJI983017 NTE917544:NTE983017 ODA917544:ODA983017 OMW917544:OMW983017 OWS917544:OWS983017 PGO917544:PGO983017 PQK917544:PQK983017 QAG917544:QAG983017 QKC917544:QKC983017 QTY917544:QTY983017 RDU917544:RDU983017 RNQ917544:RNQ983017 RXM917544:RXM983017 SHI917544:SHI983017 SRE917544:SRE983017 TBA917544:TBA983017 TKW917544:TKW983017 TUS917544:TUS983017 UEO917544:UEO983017 UOK917544:UOK983017 UYG917544:UYG983017 VIC917544:VIC983017 VRY917544:VRY983017 WBU917544:WBU983017 WLQ917544:WLQ983017 WVM917544:WVM983017 E983080:E1048576 JA983080:JA1048576 SW983080:SW1048576 ACS983080:ACS1048576 AMO983080:AMO1048576 AWK983080:AWK1048576 BGG983080:BGG1048576 BQC983080:BQC1048576 BZY983080:BZY1048576 CJU983080:CJU1048576 CTQ983080:CTQ1048576 DDM983080:DDM1048576 DNI983080:DNI1048576 DXE983080:DXE1048576 EHA983080:EHA1048576 EQW983080:EQW1048576 FAS983080:FAS1048576 FKO983080:FKO1048576 FUK983080:FUK1048576 GEG983080:GEG1048576 GOC983080:GOC1048576 GXY983080:GXY1048576 HHU983080:HHU1048576 HRQ983080:HRQ1048576 IBM983080:IBM1048576 ILI983080:ILI1048576 IVE983080:IVE1048576 JFA983080:JFA1048576 JOW983080:JOW1048576 JYS983080:JYS1048576 KIO983080:KIO1048576 KSK983080:KSK1048576 LCG983080:LCG1048576 LMC983080:LMC1048576 LVY983080:LVY1048576 MFU983080:MFU1048576 MPQ983080:MPQ1048576 MZM983080:MZM1048576 NJI983080:NJI1048576 NTE983080:NTE1048576 ODA983080:ODA1048576 OMW983080:OMW1048576 OWS983080:OWS1048576 PGO983080:PGO1048576 PQK983080:PQK1048576 QAG983080:QAG1048576 QKC983080:QKC1048576 QTY983080:QTY1048576 RDU983080:RDU1048576 RNQ983080:RNQ1048576 RXM983080:RXM1048576 SHI983080:SHI1048576 SRE983080:SRE1048576 TBA983080:TBA1048576 TKW983080:TKW1048576 TUS983080:TUS1048576 UEO983080:UEO1048576 UOK983080:UOK1048576 UYG983080:UYG1048576 VIC983080:VIC1048576 VRY983080:VRY1048576 WBU983080:WBU1048576 WLQ983080:WLQ1048576 WVM983080:WVM1048576 G3:G4 JE3:JE4 TA3:TA4 ACW3:ACW4 AMS3:AMS4 AWO3:AWO4 BGK3:BGK4 BQG3:BQG4 CAC3:CAC4 CJY3:CJY4 CTU3:CTU4 DDQ3:DDQ4 DNM3:DNM4 DXI3:DXI4 EHE3:EHE4 ERA3:ERA4 FAW3:FAW4 FKS3:FKS4 FUO3:FUO4 GEK3:GEK4 GOG3:GOG4 GYC3:GYC4 HHY3:HHY4 HRU3:HRU4 IBQ3:IBQ4 ILM3:ILM4 IVI3:IVI4 JFE3:JFE4 JPA3:JPA4 JYW3:JYW4 KIS3:KIS4 KSO3:KSO4 LCK3:LCK4 LMG3:LMG4 LWC3:LWC4 MFY3:MFY4 MPU3:MPU4 MZQ3:MZQ4 NJM3:NJM4 NTI3:NTI4 ODE3:ODE4 ONA3:ONA4 OWW3:OWW4 PGS3:PGS4 PQO3:PQO4 QAK3:QAK4 QKG3:QKG4 QUC3:QUC4 RDY3:RDY4 RNU3:RNU4 RXQ3:RXQ4 SHM3:SHM4 SRI3:SRI4 TBE3:TBE4 TLA3:TLA4 TUW3:TUW4 UES3:UES4 UOO3:UOO4 UYK3:UYK4 VIG3:VIG4 VSC3:VSC4 WBY3:WBY4 WLU3:WLU4 WVQ3:WVQ4 I65516 JE65516 TA65516 ACW65516 AMS65516 AWO65516 BGK65516 BQG65516 CAC65516 CJY65516 CTU65516 DDQ65516 DNM65516 DXI65516 EHE65516 ERA65516 FAW65516 FKS65516 FUO65516 GEK65516 GOG65516 GYC65516 HHY65516 HRU65516 IBQ65516 ILM65516 IVI65516 JFE65516 JPA65516 JYW65516 KIS65516 KSO65516 LCK65516 LMG65516 LWC65516 MFY65516 MPU65516 MZQ65516 NJM65516 NTI65516 ODE65516 ONA65516 OWW65516 PGS65516 PQO65516 QAK65516 QKG65516 QUC65516 RDY65516 RNU65516 RXQ65516 SHM65516 SRI65516 TBE65516 TLA65516 TUW65516 UES65516 UOO65516 UYK65516 VIG65516 VSC65516 WBY65516 WLU65516 WVQ65516 I131052 JE131052 TA131052 ACW131052 AMS131052 AWO131052 BGK131052 BQG131052 CAC131052 CJY131052 CTU131052 DDQ131052 DNM131052 DXI131052 EHE131052 ERA131052 FAW131052 FKS131052 FUO131052 GEK131052 GOG131052 GYC131052 HHY131052 HRU131052 IBQ131052 ILM131052 IVI131052 JFE131052 JPA131052 JYW131052 KIS131052 KSO131052 LCK131052 LMG131052 LWC131052 MFY131052 MPU131052 MZQ131052 NJM131052 NTI131052 ODE131052 ONA131052 OWW131052 PGS131052 PQO131052 QAK131052 QKG131052 QUC131052 RDY131052 RNU131052 RXQ131052 SHM131052 SRI131052 TBE131052 TLA131052 TUW131052 UES131052 UOO131052 UYK131052 VIG131052 VSC131052 WBY131052 WLU131052 WVQ131052 I196588 JE196588 TA196588 ACW196588 AMS196588 AWO196588 BGK196588 BQG196588 CAC196588 CJY196588 CTU196588 DDQ196588 DNM196588 DXI196588 EHE196588 ERA196588 FAW196588 FKS196588 FUO196588 GEK196588 GOG196588 GYC196588 HHY196588 HRU196588 IBQ196588 ILM196588 IVI196588 JFE196588 JPA196588 JYW196588 KIS196588 KSO196588 LCK196588 LMG196588 LWC196588 MFY196588 MPU196588 MZQ196588 NJM196588 NTI196588 ODE196588 ONA196588 OWW196588 PGS196588 PQO196588 QAK196588 QKG196588 QUC196588 RDY196588 RNU196588 RXQ196588 SHM196588 SRI196588 TBE196588 TLA196588 TUW196588 UES196588 UOO196588 UYK196588 VIG196588 VSC196588 WBY196588 WLU196588 WVQ196588 I262124 JE262124 TA262124 ACW262124 AMS262124 AWO262124 BGK262124 BQG262124 CAC262124 CJY262124 CTU262124 DDQ262124 DNM262124 DXI262124 EHE262124 ERA262124 FAW262124 FKS262124 FUO262124 GEK262124 GOG262124 GYC262124 HHY262124 HRU262124 IBQ262124 ILM262124 IVI262124 JFE262124 JPA262124 JYW262124 KIS262124 KSO262124 LCK262124 LMG262124 LWC262124 MFY262124 MPU262124 MZQ262124 NJM262124 NTI262124 ODE262124 ONA262124 OWW262124 PGS262124 PQO262124 QAK262124 QKG262124 QUC262124 RDY262124 RNU262124 RXQ262124 SHM262124 SRI262124 TBE262124 TLA262124 TUW262124 UES262124 UOO262124 UYK262124 VIG262124 VSC262124 WBY262124 WLU262124 WVQ262124 I327660 JE327660 TA327660 ACW327660 AMS327660 AWO327660 BGK327660 BQG327660 CAC327660 CJY327660 CTU327660 DDQ327660 DNM327660 DXI327660 EHE327660 ERA327660 FAW327660 FKS327660 FUO327660 GEK327660 GOG327660 GYC327660 HHY327660 HRU327660 IBQ327660 ILM327660 IVI327660 JFE327660 JPA327660 JYW327660 KIS327660 KSO327660 LCK327660 LMG327660 LWC327660 MFY327660 MPU327660 MZQ327660 NJM327660 NTI327660 ODE327660 ONA327660 OWW327660 PGS327660 PQO327660 QAK327660 QKG327660 QUC327660 RDY327660 RNU327660 RXQ327660 SHM327660 SRI327660 TBE327660 TLA327660 TUW327660 UES327660 UOO327660 UYK327660 VIG327660 VSC327660 WBY327660 WLU327660 WVQ327660 I393196 JE393196 TA393196 ACW393196 AMS393196 AWO393196 BGK393196 BQG393196 CAC393196 CJY393196 CTU393196 DDQ393196 DNM393196 DXI393196 EHE393196 ERA393196 FAW393196 FKS393196 FUO393196 GEK393196 GOG393196 GYC393196 HHY393196 HRU393196 IBQ393196 ILM393196 IVI393196 JFE393196 JPA393196 JYW393196 KIS393196 KSO393196 LCK393196 LMG393196 LWC393196 MFY393196 MPU393196 MZQ393196 NJM393196 NTI393196 ODE393196 ONA393196 OWW393196 PGS393196 PQO393196 QAK393196 QKG393196 QUC393196 RDY393196 RNU393196 RXQ393196 SHM393196 SRI393196 TBE393196 TLA393196 TUW393196 UES393196 UOO393196 UYK393196 VIG393196 VSC393196 WBY393196 WLU393196 WVQ393196 I458732 JE458732 TA458732 ACW458732 AMS458732 AWO458732 BGK458732 BQG458732 CAC458732 CJY458732 CTU458732 DDQ458732 DNM458732 DXI458732 EHE458732 ERA458732 FAW458732 FKS458732 FUO458732 GEK458732 GOG458732 GYC458732 HHY458732 HRU458732 IBQ458732 ILM458732 IVI458732 JFE458732 JPA458732 JYW458732 KIS458732 KSO458732 LCK458732 LMG458732 LWC458732 MFY458732 MPU458732 MZQ458732 NJM458732 NTI458732 ODE458732 ONA458732 OWW458732 PGS458732 PQO458732 QAK458732 QKG458732 QUC458732 RDY458732 RNU458732 RXQ458732 SHM458732 SRI458732 TBE458732 TLA458732 TUW458732 UES458732 UOO458732 UYK458732 VIG458732 VSC458732 WBY458732 WLU458732 WVQ458732 I524268 JE524268 TA524268 ACW524268 AMS524268 AWO524268 BGK524268 BQG524268 CAC524268 CJY524268 CTU524268 DDQ524268 DNM524268 DXI524268 EHE524268 ERA524268 FAW524268 FKS524268 FUO524268 GEK524268 GOG524268 GYC524268 HHY524268 HRU524268 IBQ524268 ILM524268 IVI524268 JFE524268 JPA524268 JYW524268 KIS524268 KSO524268 LCK524268 LMG524268 LWC524268 MFY524268 MPU524268 MZQ524268 NJM524268 NTI524268 ODE524268 ONA524268 OWW524268 PGS524268 PQO524268 QAK524268 QKG524268 QUC524268 RDY524268 RNU524268 RXQ524268 SHM524268 SRI524268 TBE524268 TLA524268 TUW524268 UES524268 UOO524268 UYK524268 VIG524268 VSC524268 WBY524268 WLU524268 WVQ524268 I589804 JE589804 TA589804 ACW589804 AMS589804 AWO589804 BGK589804 BQG589804 CAC589804 CJY589804 CTU589804 DDQ589804 DNM589804 DXI589804 EHE589804 ERA589804 FAW589804 FKS589804 FUO589804 GEK589804 GOG589804 GYC589804 HHY589804 HRU589804 IBQ589804 ILM589804 IVI589804 JFE589804 JPA589804 JYW589804 KIS589804 KSO589804 LCK589804 LMG589804 LWC589804 MFY589804 MPU589804 MZQ589804 NJM589804 NTI589804 ODE589804 ONA589804 OWW589804 PGS589804 PQO589804 QAK589804 QKG589804 QUC589804 RDY589804 RNU589804 RXQ589804 SHM589804 SRI589804 TBE589804 TLA589804 TUW589804 UES589804 UOO589804 UYK589804 VIG589804 VSC589804 WBY589804 WLU589804 WVQ589804 I655340 JE655340 TA655340 ACW655340 AMS655340 AWO655340 BGK655340 BQG655340 CAC655340 CJY655340 CTU655340 DDQ655340 DNM655340 DXI655340 EHE655340 ERA655340 FAW655340 FKS655340 FUO655340 GEK655340 GOG655340 GYC655340 HHY655340 HRU655340 IBQ655340 ILM655340 IVI655340 JFE655340 JPA655340 JYW655340 KIS655340 KSO655340 LCK655340 LMG655340 LWC655340 MFY655340 MPU655340 MZQ655340 NJM655340 NTI655340 ODE655340 ONA655340 OWW655340 PGS655340 PQO655340 QAK655340 QKG655340 QUC655340 RDY655340 RNU655340 RXQ655340 SHM655340 SRI655340 TBE655340 TLA655340 TUW655340 UES655340 UOO655340 UYK655340 VIG655340 VSC655340 WBY655340 WLU655340 WVQ655340 I720876 JE720876 TA720876 ACW720876 AMS720876 AWO720876 BGK720876 BQG720876 CAC720876 CJY720876 CTU720876 DDQ720876 DNM720876 DXI720876 EHE720876 ERA720876 FAW720876 FKS720876 FUO720876 GEK720876 GOG720876 GYC720876 HHY720876 HRU720876 IBQ720876 ILM720876 IVI720876 JFE720876 JPA720876 JYW720876 KIS720876 KSO720876 LCK720876 LMG720876 LWC720876 MFY720876 MPU720876 MZQ720876 NJM720876 NTI720876 ODE720876 ONA720876 OWW720876 PGS720876 PQO720876 QAK720876 QKG720876 QUC720876 RDY720876 RNU720876 RXQ720876 SHM720876 SRI720876 TBE720876 TLA720876 TUW720876 UES720876 UOO720876 UYK720876 VIG720876 VSC720876 WBY720876 WLU720876 WVQ720876 I786412 JE786412 TA786412 ACW786412 AMS786412 AWO786412 BGK786412 BQG786412 CAC786412 CJY786412 CTU786412 DDQ786412 DNM786412 DXI786412 EHE786412 ERA786412 FAW786412 FKS786412 FUO786412 GEK786412 GOG786412 GYC786412 HHY786412 HRU786412 IBQ786412 ILM786412 IVI786412 JFE786412 JPA786412 JYW786412 KIS786412 KSO786412 LCK786412 LMG786412 LWC786412 MFY786412 MPU786412 MZQ786412 NJM786412 NTI786412 ODE786412 ONA786412 OWW786412 PGS786412 PQO786412 QAK786412 QKG786412 QUC786412 RDY786412 RNU786412 RXQ786412 SHM786412 SRI786412 TBE786412 TLA786412 TUW786412 UES786412 UOO786412 UYK786412 VIG786412 VSC786412 WBY786412 WLU786412 WVQ786412 I851948 JE851948 TA851948 ACW851948 AMS851948 AWO851948 BGK851948 BQG851948 CAC851948 CJY851948 CTU851948 DDQ851948 DNM851948 DXI851948 EHE851948 ERA851948 FAW851948 FKS851948 FUO851948 GEK851948 GOG851948 GYC851948 HHY851948 HRU851948 IBQ851948 ILM851948 IVI851948 JFE851948 JPA851948 JYW851948 KIS851948 KSO851948 LCK851948 LMG851948 LWC851948 MFY851948 MPU851948 MZQ851948 NJM851948 NTI851948 ODE851948 ONA851948 OWW851948 PGS851948 PQO851948 QAK851948 QKG851948 QUC851948 RDY851948 RNU851948 RXQ851948 SHM851948 SRI851948 TBE851948 TLA851948 TUW851948 UES851948 UOO851948 UYK851948 VIG851948 VSC851948 WBY851948 WLU851948 WVQ851948 I917484 JE917484 TA917484 ACW917484 AMS917484 AWO917484 BGK917484 BQG917484 CAC917484 CJY917484 CTU917484 DDQ917484 DNM917484 DXI917484 EHE917484 ERA917484 FAW917484 FKS917484 FUO917484 GEK917484 GOG917484 GYC917484 HHY917484 HRU917484 IBQ917484 ILM917484 IVI917484 JFE917484 JPA917484 JYW917484 KIS917484 KSO917484 LCK917484 LMG917484 LWC917484 MFY917484 MPU917484 MZQ917484 NJM917484 NTI917484 ODE917484 ONA917484 OWW917484 PGS917484 PQO917484 QAK917484 QKG917484 QUC917484 RDY917484 RNU917484 RXQ917484 SHM917484 SRI917484 TBE917484 TLA917484 TUW917484 UES917484 UOO917484 UYK917484 VIG917484 VSC917484 WBY917484 WLU917484 WVQ917484 I983020 JE983020 TA983020 ACW983020 AMS983020 AWO983020 BGK983020 BQG983020 CAC983020 CJY983020 CTU983020 DDQ983020 DNM983020 DXI983020 EHE983020 ERA983020 FAW983020 FKS983020 FUO983020 GEK983020 GOG983020 GYC983020 HHY983020 HRU983020 IBQ983020 ILM983020 IVI983020 JFE983020 JPA983020 JYW983020 KIS983020 KSO983020 LCK983020 LMG983020 LWC983020 MFY983020 MPU983020 MZQ983020 NJM983020 NTI983020 ODE983020 ONA983020 OWW983020 PGS983020 PQO983020 QAK983020 QKG983020 QUC983020 RDY983020 RNU983020 RXQ983020 SHM983020 SRI983020 TBE983020 TLA983020 TUW983020 UES983020 UOO983020 UYK983020 VIG983020 VSC983020 WBY983020 WLU983020 WVQ983020 E65562:E65573 JA65562:JA65573 SW65562:SW65573 ACS65562:ACS65573 AMO65562:AMO65573 AWK65562:AWK65573 BGG65562:BGG65573 BQC65562:BQC65573 BZY65562:BZY65573 CJU65562:CJU65573 CTQ65562:CTQ65573 DDM65562:DDM65573 DNI65562:DNI65573 DXE65562:DXE65573 EHA65562:EHA65573 EQW65562:EQW65573 FAS65562:FAS65573 FKO65562:FKO65573 FUK65562:FUK65573 GEG65562:GEG65573 GOC65562:GOC65573 GXY65562:GXY65573 HHU65562:HHU65573 HRQ65562:HRQ65573 IBM65562:IBM65573 ILI65562:ILI65573 IVE65562:IVE65573 JFA65562:JFA65573 JOW65562:JOW65573 JYS65562:JYS65573 KIO65562:KIO65573 KSK65562:KSK65573 LCG65562:LCG65573 LMC65562:LMC65573 LVY65562:LVY65573 MFU65562:MFU65573 MPQ65562:MPQ65573 MZM65562:MZM65573 NJI65562:NJI65573 NTE65562:NTE65573 ODA65562:ODA65573 OMW65562:OMW65573 OWS65562:OWS65573 PGO65562:PGO65573 PQK65562:PQK65573 QAG65562:QAG65573 QKC65562:QKC65573 QTY65562:QTY65573 RDU65562:RDU65573 RNQ65562:RNQ65573 RXM65562:RXM65573 SHI65562:SHI65573 SRE65562:SRE65573 TBA65562:TBA65573 TKW65562:TKW65573 TUS65562:TUS65573 UEO65562:UEO65573 UOK65562:UOK65573 UYG65562:UYG65573 VIC65562:VIC65573 VRY65562:VRY65573 WBU65562:WBU65573 WLQ65562:WLQ65573 WVM65562:WVM65573 E131098:E131109 JA131098:JA131109 SW131098:SW131109 ACS131098:ACS131109 AMO131098:AMO131109 AWK131098:AWK131109 BGG131098:BGG131109 BQC131098:BQC131109 BZY131098:BZY131109 CJU131098:CJU131109 CTQ131098:CTQ131109 DDM131098:DDM131109 DNI131098:DNI131109 DXE131098:DXE131109 EHA131098:EHA131109 EQW131098:EQW131109 FAS131098:FAS131109 FKO131098:FKO131109 FUK131098:FUK131109 GEG131098:GEG131109 GOC131098:GOC131109 GXY131098:GXY131109 HHU131098:HHU131109 HRQ131098:HRQ131109 IBM131098:IBM131109 ILI131098:ILI131109 IVE131098:IVE131109 JFA131098:JFA131109 JOW131098:JOW131109 JYS131098:JYS131109 KIO131098:KIO131109 KSK131098:KSK131109 LCG131098:LCG131109 LMC131098:LMC131109 LVY131098:LVY131109 MFU131098:MFU131109 MPQ131098:MPQ131109 MZM131098:MZM131109 NJI131098:NJI131109 NTE131098:NTE131109 ODA131098:ODA131109 OMW131098:OMW131109 OWS131098:OWS131109 PGO131098:PGO131109 PQK131098:PQK131109 QAG131098:QAG131109 QKC131098:QKC131109 QTY131098:QTY131109 RDU131098:RDU131109 RNQ131098:RNQ131109 RXM131098:RXM131109 SHI131098:SHI131109 SRE131098:SRE131109 TBA131098:TBA131109 TKW131098:TKW131109 TUS131098:TUS131109 UEO131098:UEO131109 UOK131098:UOK131109 UYG131098:UYG131109 VIC131098:VIC131109 VRY131098:VRY131109 WBU131098:WBU131109 WLQ131098:WLQ131109 WVM131098:WVM131109 E196634:E196645 JA196634:JA196645 SW196634:SW196645 ACS196634:ACS196645 AMO196634:AMO196645 AWK196634:AWK196645 BGG196634:BGG196645 BQC196634:BQC196645 BZY196634:BZY196645 CJU196634:CJU196645 CTQ196634:CTQ196645 DDM196634:DDM196645 DNI196634:DNI196645 DXE196634:DXE196645 EHA196634:EHA196645 EQW196634:EQW196645 FAS196634:FAS196645 FKO196634:FKO196645 FUK196634:FUK196645 GEG196634:GEG196645 GOC196634:GOC196645 GXY196634:GXY196645 HHU196634:HHU196645 HRQ196634:HRQ196645 IBM196634:IBM196645 ILI196634:ILI196645 IVE196634:IVE196645 JFA196634:JFA196645 JOW196634:JOW196645 JYS196634:JYS196645 KIO196634:KIO196645 KSK196634:KSK196645 LCG196634:LCG196645 LMC196634:LMC196645 LVY196634:LVY196645 MFU196634:MFU196645 MPQ196634:MPQ196645 MZM196634:MZM196645 NJI196634:NJI196645 NTE196634:NTE196645 ODA196634:ODA196645 OMW196634:OMW196645 OWS196634:OWS196645 PGO196634:PGO196645 PQK196634:PQK196645 QAG196634:QAG196645 QKC196634:QKC196645 QTY196634:QTY196645 RDU196634:RDU196645 RNQ196634:RNQ196645 RXM196634:RXM196645 SHI196634:SHI196645 SRE196634:SRE196645 TBA196634:TBA196645 TKW196634:TKW196645 TUS196634:TUS196645 UEO196634:UEO196645 UOK196634:UOK196645 UYG196634:UYG196645 VIC196634:VIC196645 VRY196634:VRY196645 WBU196634:WBU196645 WLQ196634:WLQ196645 WVM196634:WVM196645 E262170:E262181 JA262170:JA262181 SW262170:SW262181 ACS262170:ACS262181 AMO262170:AMO262181 AWK262170:AWK262181 BGG262170:BGG262181 BQC262170:BQC262181 BZY262170:BZY262181 CJU262170:CJU262181 CTQ262170:CTQ262181 DDM262170:DDM262181 DNI262170:DNI262181 DXE262170:DXE262181 EHA262170:EHA262181 EQW262170:EQW262181 FAS262170:FAS262181 FKO262170:FKO262181 FUK262170:FUK262181 GEG262170:GEG262181 GOC262170:GOC262181 GXY262170:GXY262181 HHU262170:HHU262181 HRQ262170:HRQ262181 IBM262170:IBM262181 ILI262170:ILI262181 IVE262170:IVE262181 JFA262170:JFA262181 JOW262170:JOW262181 JYS262170:JYS262181 KIO262170:KIO262181 KSK262170:KSK262181 LCG262170:LCG262181 LMC262170:LMC262181 LVY262170:LVY262181 MFU262170:MFU262181 MPQ262170:MPQ262181 MZM262170:MZM262181 NJI262170:NJI262181 NTE262170:NTE262181 ODA262170:ODA262181 OMW262170:OMW262181 OWS262170:OWS262181 PGO262170:PGO262181 PQK262170:PQK262181 QAG262170:QAG262181 QKC262170:QKC262181 QTY262170:QTY262181 RDU262170:RDU262181 RNQ262170:RNQ262181 RXM262170:RXM262181 SHI262170:SHI262181 SRE262170:SRE262181 TBA262170:TBA262181 TKW262170:TKW262181 TUS262170:TUS262181 UEO262170:UEO262181 UOK262170:UOK262181 UYG262170:UYG262181 VIC262170:VIC262181 VRY262170:VRY262181 WBU262170:WBU262181 WLQ262170:WLQ262181 WVM262170:WVM262181 E327706:E327717 JA327706:JA327717 SW327706:SW327717 ACS327706:ACS327717 AMO327706:AMO327717 AWK327706:AWK327717 BGG327706:BGG327717 BQC327706:BQC327717 BZY327706:BZY327717 CJU327706:CJU327717 CTQ327706:CTQ327717 DDM327706:DDM327717 DNI327706:DNI327717 DXE327706:DXE327717 EHA327706:EHA327717 EQW327706:EQW327717 FAS327706:FAS327717 FKO327706:FKO327717 FUK327706:FUK327717 GEG327706:GEG327717 GOC327706:GOC327717 GXY327706:GXY327717 HHU327706:HHU327717 HRQ327706:HRQ327717 IBM327706:IBM327717 ILI327706:ILI327717 IVE327706:IVE327717 JFA327706:JFA327717 JOW327706:JOW327717 JYS327706:JYS327717 KIO327706:KIO327717 KSK327706:KSK327717 LCG327706:LCG327717 LMC327706:LMC327717 LVY327706:LVY327717 MFU327706:MFU327717 MPQ327706:MPQ327717 MZM327706:MZM327717 NJI327706:NJI327717 NTE327706:NTE327717 ODA327706:ODA327717 OMW327706:OMW327717 OWS327706:OWS327717 PGO327706:PGO327717 PQK327706:PQK327717 QAG327706:QAG327717 QKC327706:QKC327717 QTY327706:QTY327717 RDU327706:RDU327717 RNQ327706:RNQ327717 RXM327706:RXM327717 SHI327706:SHI327717 SRE327706:SRE327717 TBA327706:TBA327717 TKW327706:TKW327717 TUS327706:TUS327717 UEO327706:UEO327717 UOK327706:UOK327717 UYG327706:UYG327717 VIC327706:VIC327717 VRY327706:VRY327717 WBU327706:WBU327717 WLQ327706:WLQ327717 WVM327706:WVM327717 E393242:E393253 JA393242:JA393253 SW393242:SW393253 ACS393242:ACS393253 AMO393242:AMO393253 AWK393242:AWK393253 BGG393242:BGG393253 BQC393242:BQC393253 BZY393242:BZY393253 CJU393242:CJU393253 CTQ393242:CTQ393253 DDM393242:DDM393253 DNI393242:DNI393253 DXE393242:DXE393253 EHA393242:EHA393253 EQW393242:EQW393253 FAS393242:FAS393253 FKO393242:FKO393253 FUK393242:FUK393253 GEG393242:GEG393253 GOC393242:GOC393253 GXY393242:GXY393253 HHU393242:HHU393253 HRQ393242:HRQ393253 IBM393242:IBM393253 ILI393242:ILI393253 IVE393242:IVE393253 JFA393242:JFA393253 JOW393242:JOW393253 JYS393242:JYS393253 KIO393242:KIO393253 KSK393242:KSK393253 LCG393242:LCG393253 LMC393242:LMC393253 LVY393242:LVY393253 MFU393242:MFU393253 MPQ393242:MPQ393253 MZM393242:MZM393253 NJI393242:NJI393253 NTE393242:NTE393253 ODA393242:ODA393253 OMW393242:OMW393253 OWS393242:OWS393253 PGO393242:PGO393253 PQK393242:PQK393253 QAG393242:QAG393253 QKC393242:QKC393253 QTY393242:QTY393253 RDU393242:RDU393253 RNQ393242:RNQ393253 RXM393242:RXM393253 SHI393242:SHI393253 SRE393242:SRE393253 TBA393242:TBA393253 TKW393242:TKW393253 TUS393242:TUS393253 UEO393242:UEO393253 UOK393242:UOK393253 UYG393242:UYG393253 VIC393242:VIC393253 VRY393242:VRY393253 WBU393242:WBU393253 WLQ393242:WLQ393253 WVM393242:WVM393253 E458778:E458789 JA458778:JA458789 SW458778:SW458789 ACS458778:ACS458789 AMO458778:AMO458789 AWK458778:AWK458789 BGG458778:BGG458789 BQC458778:BQC458789 BZY458778:BZY458789 CJU458778:CJU458789 CTQ458778:CTQ458789 DDM458778:DDM458789 DNI458778:DNI458789 DXE458778:DXE458789 EHA458778:EHA458789 EQW458778:EQW458789 FAS458778:FAS458789 FKO458778:FKO458789 FUK458778:FUK458789 GEG458778:GEG458789 GOC458778:GOC458789 GXY458778:GXY458789 HHU458778:HHU458789 HRQ458778:HRQ458789 IBM458778:IBM458789 ILI458778:ILI458789 IVE458778:IVE458789 JFA458778:JFA458789 JOW458778:JOW458789 JYS458778:JYS458789 KIO458778:KIO458789 KSK458778:KSK458789 LCG458778:LCG458789 LMC458778:LMC458789 LVY458778:LVY458789 MFU458778:MFU458789 MPQ458778:MPQ458789 MZM458778:MZM458789 NJI458778:NJI458789 NTE458778:NTE458789 ODA458778:ODA458789 OMW458778:OMW458789 OWS458778:OWS458789 PGO458778:PGO458789 PQK458778:PQK458789 QAG458778:QAG458789 QKC458778:QKC458789 QTY458778:QTY458789 RDU458778:RDU458789 RNQ458778:RNQ458789 RXM458778:RXM458789 SHI458778:SHI458789 SRE458778:SRE458789 TBA458778:TBA458789 TKW458778:TKW458789 TUS458778:TUS458789 UEO458778:UEO458789 UOK458778:UOK458789 UYG458778:UYG458789 VIC458778:VIC458789 VRY458778:VRY458789 WBU458778:WBU458789 WLQ458778:WLQ458789 WVM458778:WVM458789 E524314:E524325 JA524314:JA524325 SW524314:SW524325 ACS524314:ACS524325 AMO524314:AMO524325 AWK524314:AWK524325 BGG524314:BGG524325 BQC524314:BQC524325 BZY524314:BZY524325 CJU524314:CJU524325 CTQ524314:CTQ524325 DDM524314:DDM524325 DNI524314:DNI524325 DXE524314:DXE524325 EHA524314:EHA524325 EQW524314:EQW524325 FAS524314:FAS524325 FKO524314:FKO524325 FUK524314:FUK524325 GEG524314:GEG524325 GOC524314:GOC524325 GXY524314:GXY524325 HHU524314:HHU524325 HRQ524314:HRQ524325 IBM524314:IBM524325 ILI524314:ILI524325 IVE524314:IVE524325 JFA524314:JFA524325 JOW524314:JOW524325 JYS524314:JYS524325 KIO524314:KIO524325 KSK524314:KSK524325 LCG524314:LCG524325 LMC524314:LMC524325 LVY524314:LVY524325 MFU524314:MFU524325 MPQ524314:MPQ524325 MZM524314:MZM524325 NJI524314:NJI524325 NTE524314:NTE524325 ODA524314:ODA524325 OMW524314:OMW524325 OWS524314:OWS524325 PGO524314:PGO524325 PQK524314:PQK524325 QAG524314:QAG524325 QKC524314:QKC524325 QTY524314:QTY524325 RDU524314:RDU524325 RNQ524314:RNQ524325 RXM524314:RXM524325 SHI524314:SHI524325 SRE524314:SRE524325 TBA524314:TBA524325 TKW524314:TKW524325 TUS524314:TUS524325 UEO524314:UEO524325 UOK524314:UOK524325 UYG524314:UYG524325 VIC524314:VIC524325 VRY524314:VRY524325 WBU524314:WBU524325 WLQ524314:WLQ524325 WVM524314:WVM524325 E589850:E589861 JA589850:JA589861 SW589850:SW589861 ACS589850:ACS589861 AMO589850:AMO589861 AWK589850:AWK589861 BGG589850:BGG589861 BQC589850:BQC589861 BZY589850:BZY589861 CJU589850:CJU589861 CTQ589850:CTQ589861 DDM589850:DDM589861 DNI589850:DNI589861 DXE589850:DXE589861 EHA589850:EHA589861 EQW589850:EQW589861 FAS589850:FAS589861 FKO589850:FKO589861 FUK589850:FUK589861 GEG589850:GEG589861 GOC589850:GOC589861 GXY589850:GXY589861 HHU589850:HHU589861 HRQ589850:HRQ589861 IBM589850:IBM589861 ILI589850:ILI589861 IVE589850:IVE589861 JFA589850:JFA589861 JOW589850:JOW589861 JYS589850:JYS589861 KIO589850:KIO589861 KSK589850:KSK589861 LCG589850:LCG589861 LMC589850:LMC589861 LVY589850:LVY589861 MFU589850:MFU589861 MPQ589850:MPQ589861 MZM589850:MZM589861 NJI589850:NJI589861 NTE589850:NTE589861 ODA589850:ODA589861 OMW589850:OMW589861 OWS589850:OWS589861 PGO589850:PGO589861 PQK589850:PQK589861 QAG589850:QAG589861 QKC589850:QKC589861 QTY589850:QTY589861 RDU589850:RDU589861 RNQ589850:RNQ589861 RXM589850:RXM589861 SHI589850:SHI589861 SRE589850:SRE589861 TBA589850:TBA589861 TKW589850:TKW589861 TUS589850:TUS589861 UEO589850:UEO589861 UOK589850:UOK589861 UYG589850:UYG589861 VIC589850:VIC589861 VRY589850:VRY589861 WBU589850:WBU589861 WLQ589850:WLQ589861 WVM589850:WVM589861 E655386:E655397 JA655386:JA655397 SW655386:SW655397 ACS655386:ACS655397 AMO655386:AMO655397 AWK655386:AWK655397 BGG655386:BGG655397 BQC655386:BQC655397 BZY655386:BZY655397 CJU655386:CJU655397 CTQ655386:CTQ655397 DDM655386:DDM655397 DNI655386:DNI655397 DXE655386:DXE655397 EHA655386:EHA655397 EQW655386:EQW655397 FAS655386:FAS655397 FKO655386:FKO655397 FUK655386:FUK655397 GEG655386:GEG655397 GOC655386:GOC655397 GXY655386:GXY655397 HHU655386:HHU655397 HRQ655386:HRQ655397 IBM655386:IBM655397 ILI655386:ILI655397 IVE655386:IVE655397 JFA655386:JFA655397 JOW655386:JOW655397 JYS655386:JYS655397 KIO655386:KIO655397 KSK655386:KSK655397 LCG655386:LCG655397 LMC655386:LMC655397 LVY655386:LVY655397 MFU655386:MFU655397 MPQ655386:MPQ655397 MZM655386:MZM655397 NJI655386:NJI655397 NTE655386:NTE655397 ODA655386:ODA655397 OMW655386:OMW655397 OWS655386:OWS655397 PGO655386:PGO655397 PQK655386:PQK655397 QAG655386:QAG655397 QKC655386:QKC655397 QTY655386:QTY655397 RDU655386:RDU655397 RNQ655386:RNQ655397 RXM655386:RXM655397 SHI655386:SHI655397 SRE655386:SRE655397 TBA655386:TBA655397 TKW655386:TKW655397 TUS655386:TUS655397 UEO655386:UEO655397 UOK655386:UOK655397 UYG655386:UYG655397 VIC655386:VIC655397 VRY655386:VRY655397 WBU655386:WBU655397 WLQ655386:WLQ655397 WVM655386:WVM655397 E720922:E720933 JA720922:JA720933 SW720922:SW720933 ACS720922:ACS720933 AMO720922:AMO720933 AWK720922:AWK720933 BGG720922:BGG720933 BQC720922:BQC720933 BZY720922:BZY720933 CJU720922:CJU720933 CTQ720922:CTQ720933 DDM720922:DDM720933 DNI720922:DNI720933 DXE720922:DXE720933 EHA720922:EHA720933 EQW720922:EQW720933 FAS720922:FAS720933 FKO720922:FKO720933 FUK720922:FUK720933 GEG720922:GEG720933 GOC720922:GOC720933 GXY720922:GXY720933 HHU720922:HHU720933 HRQ720922:HRQ720933 IBM720922:IBM720933 ILI720922:ILI720933 IVE720922:IVE720933 JFA720922:JFA720933 JOW720922:JOW720933 JYS720922:JYS720933 KIO720922:KIO720933 KSK720922:KSK720933 LCG720922:LCG720933 LMC720922:LMC720933 LVY720922:LVY720933 MFU720922:MFU720933 MPQ720922:MPQ720933 MZM720922:MZM720933 NJI720922:NJI720933 NTE720922:NTE720933 ODA720922:ODA720933 OMW720922:OMW720933 OWS720922:OWS720933 PGO720922:PGO720933 PQK720922:PQK720933 QAG720922:QAG720933 QKC720922:QKC720933 QTY720922:QTY720933 RDU720922:RDU720933 RNQ720922:RNQ720933 RXM720922:RXM720933 SHI720922:SHI720933 SRE720922:SRE720933 TBA720922:TBA720933 TKW720922:TKW720933 TUS720922:TUS720933 UEO720922:UEO720933 UOK720922:UOK720933 UYG720922:UYG720933 VIC720922:VIC720933 VRY720922:VRY720933 WBU720922:WBU720933 WLQ720922:WLQ720933 WVM720922:WVM720933 E786458:E786469 JA786458:JA786469 SW786458:SW786469 ACS786458:ACS786469 AMO786458:AMO786469 AWK786458:AWK786469 BGG786458:BGG786469 BQC786458:BQC786469 BZY786458:BZY786469 CJU786458:CJU786469 CTQ786458:CTQ786469 DDM786458:DDM786469 DNI786458:DNI786469 DXE786458:DXE786469 EHA786458:EHA786469 EQW786458:EQW786469 FAS786458:FAS786469 FKO786458:FKO786469 FUK786458:FUK786469 GEG786458:GEG786469 GOC786458:GOC786469 GXY786458:GXY786469 HHU786458:HHU786469 HRQ786458:HRQ786469 IBM786458:IBM786469 ILI786458:ILI786469 IVE786458:IVE786469 JFA786458:JFA786469 JOW786458:JOW786469 JYS786458:JYS786469 KIO786458:KIO786469 KSK786458:KSK786469 LCG786458:LCG786469 LMC786458:LMC786469 LVY786458:LVY786469 MFU786458:MFU786469 MPQ786458:MPQ786469 MZM786458:MZM786469 NJI786458:NJI786469 NTE786458:NTE786469 ODA786458:ODA786469 OMW786458:OMW786469 OWS786458:OWS786469 PGO786458:PGO786469 PQK786458:PQK786469 QAG786458:QAG786469 QKC786458:QKC786469 QTY786458:QTY786469 RDU786458:RDU786469 RNQ786458:RNQ786469 RXM786458:RXM786469 SHI786458:SHI786469 SRE786458:SRE786469 TBA786458:TBA786469 TKW786458:TKW786469 TUS786458:TUS786469 UEO786458:UEO786469 UOK786458:UOK786469 UYG786458:UYG786469 VIC786458:VIC786469 VRY786458:VRY786469 WBU786458:WBU786469 WLQ786458:WLQ786469 WVM786458:WVM786469 E851994:E852005 JA851994:JA852005 SW851994:SW852005 ACS851994:ACS852005 AMO851994:AMO852005 AWK851994:AWK852005 BGG851994:BGG852005 BQC851994:BQC852005 BZY851994:BZY852005 CJU851994:CJU852005 CTQ851994:CTQ852005 DDM851994:DDM852005 DNI851994:DNI852005 DXE851994:DXE852005 EHA851994:EHA852005 EQW851994:EQW852005 FAS851994:FAS852005 FKO851994:FKO852005 FUK851994:FUK852005 GEG851994:GEG852005 GOC851994:GOC852005 GXY851994:GXY852005 HHU851994:HHU852005 HRQ851994:HRQ852005 IBM851994:IBM852005 ILI851994:ILI852005 IVE851994:IVE852005 JFA851994:JFA852005 JOW851994:JOW852005 JYS851994:JYS852005 KIO851994:KIO852005 KSK851994:KSK852005 LCG851994:LCG852005 LMC851994:LMC852005 LVY851994:LVY852005 MFU851994:MFU852005 MPQ851994:MPQ852005 MZM851994:MZM852005 NJI851994:NJI852005 NTE851994:NTE852005 ODA851994:ODA852005 OMW851994:OMW852005 OWS851994:OWS852005 PGO851994:PGO852005 PQK851994:PQK852005 QAG851994:QAG852005 QKC851994:QKC852005 QTY851994:QTY852005 RDU851994:RDU852005 RNQ851994:RNQ852005 RXM851994:RXM852005 SHI851994:SHI852005 SRE851994:SRE852005 TBA851994:TBA852005 TKW851994:TKW852005 TUS851994:TUS852005 UEO851994:UEO852005 UOK851994:UOK852005 UYG851994:UYG852005 VIC851994:VIC852005 VRY851994:VRY852005 WBU851994:WBU852005 WLQ851994:WLQ852005 WVM851994:WVM852005 E917530:E917541 JA917530:JA917541 SW917530:SW917541 ACS917530:ACS917541 AMO917530:AMO917541 AWK917530:AWK917541 BGG917530:BGG917541 BQC917530:BQC917541 BZY917530:BZY917541 CJU917530:CJU917541 CTQ917530:CTQ917541 DDM917530:DDM917541 DNI917530:DNI917541 DXE917530:DXE917541 EHA917530:EHA917541 EQW917530:EQW917541 FAS917530:FAS917541 FKO917530:FKO917541 FUK917530:FUK917541 GEG917530:GEG917541 GOC917530:GOC917541 GXY917530:GXY917541 HHU917530:HHU917541 HRQ917530:HRQ917541 IBM917530:IBM917541 ILI917530:ILI917541 IVE917530:IVE917541 JFA917530:JFA917541 JOW917530:JOW917541 JYS917530:JYS917541 KIO917530:KIO917541 KSK917530:KSK917541 LCG917530:LCG917541 LMC917530:LMC917541 LVY917530:LVY917541 MFU917530:MFU917541 MPQ917530:MPQ917541 MZM917530:MZM917541 NJI917530:NJI917541 NTE917530:NTE917541 ODA917530:ODA917541 OMW917530:OMW917541 OWS917530:OWS917541 PGO917530:PGO917541 PQK917530:PQK917541 QAG917530:QAG917541 QKC917530:QKC917541 QTY917530:QTY917541 RDU917530:RDU917541 RNQ917530:RNQ917541 RXM917530:RXM917541 SHI917530:SHI917541 SRE917530:SRE917541 TBA917530:TBA917541 TKW917530:TKW917541 TUS917530:TUS917541 UEO917530:UEO917541 UOK917530:UOK917541 UYG917530:UYG917541 VIC917530:VIC917541 VRY917530:VRY917541 WBU917530:WBU917541 WLQ917530:WLQ917541 WVM917530:WVM917541 E983066:E983077 JA983066:JA983077 SW983066:SW983077 ACS983066:ACS983077 AMO983066:AMO983077 AWK983066:AWK983077 BGG983066:BGG983077 BQC983066:BQC983077 BZY983066:BZY983077 CJU983066:CJU983077 CTQ983066:CTQ983077 DDM983066:DDM983077 DNI983066:DNI983077 DXE983066:DXE983077 EHA983066:EHA983077 EQW983066:EQW983077 FAS983066:FAS983077 FKO983066:FKO983077 FUK983066:FUK983077 GEG983066:GEG983077 GOC983066:GOC983077 GXY983066:GXY983077 HHU983066:HHU983077 HRQ983066:HRQ983077 IBM983066:IBM983077 ILI983066:ILI983077 IVE983066:IVE983077 JFA983066:JFA983077 JOW983066:JOW983077 JYS983066:JYS983077 KIO983066:KIO983077 KSK983066:KSK983077 LCG983066:LCG983077 LMC983066:LMC983077 LVY983066:LVY983077 MFU983066:MFU983077 MPQ983066:MPQ983077 MZM983066:MZM983077 NJI983066:NJI983077 NTE983066:NTE983077 ODA983066:ODA983077 OMW983066:OMW983077 OWS983066:OWS983077 PGO983066:PGO983077 PQK983066:PQK983077 QAG983066:QAG983077 QKC983066:QKC983077 QTY983066:QTY983077 RDU983066:RDU983077 RNQ983066:RNQ983077 RXM983066:RXM983077 SHI983066:SHI983077 SRE983066:SRE983077 TBA983066:TBA983077 TKW983066:TKW983077 TUS983066:TUS983077 UEO983066:UEO983077 UOK983066:UOK983077 UYG983066:UYG983077 VIC983066:VIC983077 VRY983066:VRY983077 WBU983066:WBU983077 WLQ983066:WLQ983077 WVM983066:WVM983077 E65516:E65558 JA65516:JA65558 SW65516:SW65558 ACS65516:ACS65558 AMO65516:AMO65558 AWK65516:AWK65558 BGG65516:BGG65558 BQC65516:BQC65558 BZY65516:BZY65558 CJU65516:CJU65558 CTQ65516:CTQ65558 DDM65516:DDM65558 DNI65516:DNI65558 DXE65516:DXE65558 EHA65516:EHA65558 EQW65516:EQW65558 FAS65516:FAS65558 FKO65516:FKO65558 FUK65516:FUK65558 GEG65516:GEG65558 GOC65516:GOC65558 GXY65516:GXY65558 HHU65516:HHU65558 HRQ65516:HRQ65558 IBM65516:IBM65558 ILI65516:ILI65558 IVE65516:IVE65558 JFA65516:JFA65558 JOW65516:JOW65558 JYS65516:JYS65558 KIO65516:KIO65558 KSK65516:KSK65558 LCG65516:LCG65558 LMC65516:LMC65558 LVY65516:LVY65558 MFU65516:MFU65558 MPQ65516:MPQ65558 MZM65516:MZM65558 NJI65516:NJI65558 NTE65516:NTE65558 ODA65516:ODA65558 OMW65516:OMW65558 OWS65516:OWS65558 PGO65516:PGO65558 PQK65516:PQK65558 QAG65516:QAG65558 QKC65516:QKC65558 QTY65516:QTY65558 RDU65516:RDU65558 RNQ65516:RNQ65558 RXM65516:RXM65558 SHI65516:SHI65558 SRE65516:SRE65558 TBA65516:TBA65558 TKW65516:TKW65558 TUS65516:TUS65558 UEO65516:UEO65558 UOK65516:UOK65558 UYG65516:UYG65558 VIC65516:VIC65558 VRY65516:VRY65558 WBU65516:WBU65558 WLQ65516:WLQ65558 WVM65516:WVM65558 E131052:E131094 JA131052:JA131094 SW131052:SW131094 ACS131052:ACS131094 AMO131052:AMO131094 AWK131052:AWK131094 BGG131052:BGG131094 BQC131052:BQC131094 BZY131052:BZY131094 CJU131052:CJU131094 CTQ131052:CTQ131094 DDM131052:DDM131094 DNI131052:DNI131094 DXE131052:DXE131094 EHA131052:EHA131094 EQW131052:EQW131094 FAS131052:FAS131094 FKO131052:FKO131094 FUK131052:FUK131094 GEG131052:GEG131094 GOC131052:GOC131094 GXY131052:GXY131094 HHU131052:HHU131094 HRQ131052:HRQ131094 IBM131052:IBM131094 ILI131052:ILI131094 IVE131052:IVE131094 JFA131052:JFA131094 JOW131052:JOW131094 JYS131052:JYS131094 KIO131052:KIO131094 KSK131052:KSK131094 LCG131052:LCG131094 LMC131052:LMC131094 LVY131052:LVY131094 MFU131052:MFU131094 MPQ131052:MPQ131094 MZM131052:MZM131094 NJI131052:NJI131094 NTE131052:NTE131094 ODA131052:ODA131094 OMW131052:OMW131094 OWS131052:OWS131094 PGO131052:PGO131094 PQK131052:PQK131094 QAG131052:QAG131094 QKC131052:QKC131094 QTY131052:QTY131094 RDU131052:RDU131094 RNQ131052:RNQ131094 RXM131052:RXM131094 SHI131052:SHI131094 SRE131052:SRE131094 TBA131052:TBA131094 TKW131052:TKW131094 TUS131052:TUS131094 UEO131052:UEO131094 UOK131052:UOK131094 UYG131052:UYG131094 VIC131052:VIC131094 VRY131052:VRY131094 WBU131052:WBU131094 WLQ131052:WLQ131094 WVM131052:WVM131094 E196588:E196630 JA196588:JA196630 SW196588:SW196630 ACS196588:ACS196630 AMO196588:AMO196630 AWK196588:AWK196630 BGG196588:BGG196630 BQC196588:BQC196630 BZY196588:BZY196630 CJU196588:CJU196630 CTQ196588:CTQ196630 DDM196588:DDM196630 DNI196588:DNI196630 DXE196588:DXE196630 EHA196588:EHA196630 EQW196588:EQW196630 FAS196588:FAS196630 FKO196588:FKO196630 FUK196588:FUK196630 GEG196588:GEG196630 GOC196588:GOC196630 GXY196588:GXY196630 HHU196588:HHU196630 HRQ196588:HRQ196630 IBM196588:IBM196630 ILI196588:ILI196630 IVE196588:IVE196630 JFA196588:JFA196630 JOW196588:JOW196630 JYS196588:JYS196630 KIO196588:KIO196630 KSK196588:KSK196630 LCG196588:LCG196630 LMC196588:LMC196630 LVY196588:LVY196630 MFU196588:MFU196630 MPQ196588:MPQ196630 MZM196588:MZM196630 NJI196588:NJI196630 NTE196588:NTE196630 ODA196588:ODA196630 OMW196588:OMW196630 OWS196588:OWS196630 PGO196588:PGO196630 PQK196588:PQK196630 QAG196588:QAG196630 QKC196588:QKC196630 QTY196588:QTY196630 RDU196588:RDU196630 RNQ196588:RNQ196630 RXM196588:RXM196630 SHI196588:SHI196630 SRE196588:SRE196630 TBA196588:TBA196630 TKW196588:TKW196630 TUS196588:TUS196630 UEO196588:UEO196630 UOK196588:UOK196630 UYG196588:UYG196630 VIC196588:VIC196630 VRY196588:VRY196630 WBU196588:WBU196630 WLQ196588:WLQ196630 WVM196588:WVM196630 E262124:E262166 JA262124:JA262166 SW262124:SW262166 ACS262124:ACS262166 AMO262124:AMO262166 AWK262124:AWK262166 BGG262124:BGG262166 BQC262124:BQC262166 BZY262124:BZY262166 CJU262124:CJU262166 CTQ262124:CTQ262166 DDM262124:DDM262166 DNI262124:DNI262166 DXE262124:DXE262166 EHA262124:EHA262166 EQW262124:EQW262166 FAS262124:FAS262166 FKO262124:FKO262166 FUK262124:FUK262166 GEG262124:GEG262166 GOC262124:GOC262166 GXY262124:GXY262166 HHU262124:HHU262166 HRQ262124:HRQ262166 IBM262124:IBM262166 ILI262124:ILI262166 IVE262124:IVE262166 JFA262124:JFA262166 JOW262124:JOW262166 JYS262124:JYS262166 KIO262124:KIO262166 KSK262124:KSK262166 LCG262124:LCG262166 LMC262124:LMC262166 LVY262124:LVY262166 MFU262124:MFU262166 MPQ262124:MPQ262166 MZM262124:MZM262166 NJI262124:NJI262166 NTE262124:NTE262166 ODA262124:ODA262166 OMW262124:OMW262166 OWS262124:OWS262166 PGO262124:PGO262166 PQK262124:PQK262166 QAG262124:QAG262166 QKC262124:QKC262166 QTY262124:QTY262166 RDU262124:RDU262166 RNQ262124:RNQ262166 RXM262124:RXM262166 SHI262124:SHI262166 SRE262124:SRE262166 TBA262124:TBA262166 TKW262124:TKW262166 TUS262124:TUS262166 UEO262124:UEO262166 UOK262124:UOK262166 UYG262124:UYG262166 VIC262124:VIC262166 VRY262124:VRY262166 WBU262124:WBU262166 WLQ262124:WLQ262166 WVM262124:WVM262166 E327660:E327702 JA327660:JA327702 SW327660:SW327702 ACS327660:ACS327702 AMO327660:AMO327702 AWK327660:AWK327702 BGG327660:BGG327702 BQC327660:BQC327702 BZY327660:BZY327702 CJU327660:CJU327702 CTQ327660:CTQ327702 DDM327660:DDM327702 DNI327660:DNI327702 DXE327660:DXE327702 EHA327660:EHA327702 EQW327660:EQW327702 FAS327660:FAS327702 FKO327660:FKO327702 FUK327660:FUK327702 GEG327660:GEG327702 GOC327660:GOC327702 GXY327660:GXY327702 HHU327660:HHU327702 HRQ327660:HRQ327702 IBM327660:IBM327702 ILI327660:ILI327702 IVE327660:IVE327702 JFA327660:JFA327702 JOW327660:JOW327702 JYS327660:JYS327702 KIO327660:KIO327702 KSK327660:KSK327702 LCG327660:LCG327702 LMC327660:LMC327702 LVY327660:LVY327702 MFU327660:MFU327702 MPQ327660:MPQ327702 MZM327660:MZM327702 NJI327660:NJI327702 NTE327660:NTE327702 ODA327660:ODA327702 OMW327660:OMW327702 OWS327660:OWS327702 PGO327660:PGO327702 PQK327660:PQK327702 QAG327660:QAG327702 QKC327660:QKC327702 QTY327660:QTY327702 RDU327660:RDU327702 RNQ327660:RNQ327702 RXM327660:RXM327702 SHI327660:SHI327702 SRE327660:SRE327702 TBA327660:TBA327702 TKW327660:TKW327702 TUS327660:TUS327702 UEO327660:UEO327702 UOK327660:UOK327702 UYG327660:UYG327702 VIC327660:VIC327702 VRY327660:VRY327702 WBU327660:WBU327702 WLQ327660:WLQ327702 WVM327660:WVM327702 E393196:E393238 JA393196:JA393238 SW393196:SW393238 ACS393196:ACS393238 AMO393196:AMO393238 AWK393196:AWK393238 BGG393196:BGG393238 BQC393196:BQC393238 BZY393196:BZY393238 CJU393196:CJU393238 CTQ393196:CTQ393238 DDM393196:DDM393238 DNI393196:DNI393238 DXE393196:DXE393238 EHA393196:EHA393238 EQW393196:EQW393238 FAS393196:FAS393238 FKO393196:FKO393238 FUK393196:FUK393238 GEG393196:GEG393238 GOC393196:GOC393238 GXY393196:GXY393238 HHU393196:HHU393238 HRQ393196:HRQ393238 IBM393196:IBM393238 ILI393196:ILI393238 IVE393196:IVE393238 JFA393196:JFA393238 JOW393196:JOW393238 JYS393196:JYS393238 KIO393196:KIO393238 KSK393196:KSK393238 LCG393196:LCG393238 LMC393196:LMC393238 LVY393196:LVY393238 MFU393196:MFU393238 MPQ393196:MPQ393238 MZM393196:MZM393238 NJI393196:NJI393238 NTE393196:NTE393238 ODA393196:ODA393238 OMW393196:OMW393238 OWS393196:OWS393238 PGO393196:PGO393238 PQK393196:PQK393238 QAG393196:QAG393238 QKC393196:QKC393238 QTY393196:QTY393238 RDU393196:RDU393238 RNQ393196:RNQ393238 RXM393196:RXM393238 SHI393196:SHI393238 SRE393196:SRE393238 TBA393196:TBA393238 TKW393196:TKW393238 TUS393196:TUS393238 UEO393196:UEO393238 UOK393196:UOK393238 UYG393196:UYG393238 VIC393196:VIC393238 VRY393196:VRY393238 WBU393196:WBU393238 WLQ393196:WLQ393238 WVM393196:WVM393238 E458732:E458774 JA458732:JA458774 SW458732:SW458774 ACS458732:ACS458774 AMO458732:AMO458774 AWK458732:AWK458774 BGG458732:BGG458774 BQC458732:BQC458774 BZY458732:BZY458774 CJU458732:CJU458774 CTQ458732:CTQ458774 DDM458732:DDM458774 DNI458732:DNI458774 DXE458732:DXE458774 EHA458732:EHA458774 EQW458732:EQW458774 FAS458732:FAS458774 FKO458732:FKO458774 FUK458732:FUK458774 GEG458732:GEG458774 GOC458732:GOC458774 GXY458732:GXY458774 HHU458732:HHU458774 HRQ458732:HRQ458774 IBM458732:IBM458774 ILI458732:ILI458774 IVE458732:IVE458774 JFA458732:JFA458774 JOW458732:JOW458774 JYS458732:JYS458774 KIO458732:KIO458774 KSK458732:KSK458774 LCG458732:LCG458774 LMC458732:LMC458774 LVY458732:LVY458774 MFU458732:MFU458774 MPQ458732:MPQ458774 MZM458732:MZM458774 NJI458732:NJI458774 NTE458732:NTE458774 ODA458732:ODA458774 OMW458732:OMW458774 OWS458732:OWS458774 PGO458732:PGO458774 PQK458732:PQK458774 QAG458732:QAG458774 QKC458732:QKC458774 QTY458732:QTY458774 RDU458732:RDU458774 RNQ458732:RNQ458774 RXM458732:RXM458774 SHI458732:SHI458774 SRE458732:SRE458774 TBA458732:TBA458774 TKW458732:TKW458774 TUS458732:TUS458774 UEO458732:UEO458774 UOK458732:UOK458774 UYG458732:UYG458774 VIC458732:VIC458774 VRY458732:VRY458774 WBU458732:WBU458774 WLQ458732:WLQ458774 WVM458732:WVM458774 E524268:E524310 JA524268:JA524310 SW524268:SW524310 ACS524268:ACS524310 AMO524268:AMO524310 AWK524268:AWK524310 BGG524268:BGG524310 BQC524268:BQC524310 BZY524268:BZY524310 CJU524268:CJU524310 CTQ524268:CTQ524310 DDM524268:DDM524310 DNI524268:DNI524310 DXE524268:DXE524310 EHA524268:EHA524310 EQW524268:EQW524310 FAS524268:FAS524310 FKO524268:FKO524310 FUK524268:FUK524310 GEG524268:GEG524310 GOC524268:GOC524310 GXY524268:GXY524310 HHU524268:HHU524310 HRQ524268:HRQ524310 IBM524268:IBM524310 ILI524268:ILI524310 IVE524268:IVE524310 JFA524268:JFA524310 JOW524268:JOW524310 JYS524268:JYS524310 KIO524268:KIO524310 KSK524268:KSK524310 LCG524268:LCG524310 LMC524268:LMC524310 LVY524268:LVY524310 MFU524268:MFU524310 MPQ524268:MPQ524310 MZM524268:MZM524310 NJI524268:NJI524310 NTE524268:NTE524310 ODA524268:ODA524310 OMW524268:OMW524310 OWS524268:OWS524310 PGO524268:PGO524310 PQK524268:PQK524310 QAG524268:QAG524310 QKC524268:QKC524310 QTY524268:QTY524310 RDU524268:RDU524310 RNQ524268:RNQ524310 RXM524268:RXM524310 SHI524268:SHI524310 SRE524268:SRE524310 TBA524268:TBA524310 TKW524268:TKW524310 TUS524268:TUS524310 UEO524268:UEO524310 UOK524268:UOK524310 UYG524268:UYG524310 VIC524268:VIC524310 VRY524268:VRY524310 WBU524268:WBU524310 WLQ524268:WLQ524310 WVM524268:WVM524310 E589804:E589846 JA589804:JA589846 SW589804:SW589846 ACS589804:ACS589846 AMO589804:AMO589846 AWK589804:AWK589846 BGG589804:BGG589846 BQC589804:BQC589846 BZY589804:BZY589846 CJU589804:CJU589846 CTQ589804:CTQ589846 DDM589804:DDM589846 DNI589804:DNI589846 DXE589804:DXE589846 EHA589804:EHA589846 EQW589804:EQW589846 FAS589804:FAS589846 FKO589804:FKO589846 FUK589804:FUK589846 GEG589804:GEG589846 GOC589804:GOC589846 GXY589804:GXY589846 HHU589804:HHU589846 HRQ589804:HRQ589846 IBM589804:IBM589846 ILI589804:ILI589846 IVE589804:IVE589846 JFA589804:JFA589846 JOW589804:JOW589846 JYS589804:JYS589846 KIO589804:KIO589846 KSK589804:KSK589846 LCG589804:LCG589846 LMC589804:LMC589846 LVY589804:LVY589846 MFU589804:MFU589846 MPQ589804:MPQ589846 MZM589804:MZM589846 NJI589804:NJI589846 NTE589804:NTE589846 ODA589804:ODA589846 OMW589804:OMW589846 OWS589804:OWS589846 PGO589804:PGO589846 PQK589804:PQK589846 QAG589804:QAG589846 QKC589804:QKC589846 QTY589804:QTY589846 RDU589804:RDU589846 RNQ589804:RNQ589846 RXM589804:RXM589846 SHI589804:SHI589846 SRE589804:SRE589846 TBA589804:TBA589846 TKW589804:TKW589846 TUS589804:TUS589846 UEO589804:UEO589846 UOK589804:UOK589846 UYG589804:UYG589846 VIC589804:VIC589846 VRY589804:VRY589846 WBU589804:WBU589846 WLQ589804:WLQ589846 WVM589804:WVM589846 E655340:E655382 JA655340:JA655382 SW655340:SW655382 ACS655340:ACS655382 AMO655340:AMO655382 AWK655340:AWK655382 BGG655340:BGG655382 BQC655340:BQC655382 BZY655340:BZY655382 CJU655340:CJU655382 CTQ655340:CTQ655382 DDM655340:DDM655382 DNI655340:DNI655382 DXE655340:DXE655382 EHA655340:EHA655382 EQW655340:EQW655382 FAS655340:FAS655382 FKO655340:FKO655382 FUK655340:FUK655382 GEG655340:GEG655382 GOC655340:GOC655382 GXY655340:GXY655382 HHU655340:HHU655382 HRQ655340:HRQ655382 IBM655340:IBM655382 ILI655340:ILI655382 IVE655340:IVE655382 JFA655340:JFA655382 JOW655340:JOW655382 JYS655340:JYS655382 KIO655340:KIO655382 KSK655340:KSK655382 LCG655340:LCG655382 LMC655340:LMC655382 LVY655340:LVY655382 MFU655340:MFU655382 MPQ655340:MPQ655382 MZM655340:MZM655382 NJI655340:NJI655382 NTE655340:NTE655382 ODA655340:ODA655382 OMW655340:OMW655382 OWS655340:OWS655382 PGO655340:PGO655382 PQK655340:PQK655382 QAG655340:QAG655382 QKC655340:QKC655382 QTY655340:QTY655382 RDU655340:RDU655382 RNQ655340:RNQ655382 RXM655340:RXM655382 SHI655340:SHI655382 SRE655340:SRE655382 TBA655340:TBA655382 TKW655340:TKW655382 TUS655340:TUS655382 UEO655340:UEO655382 UOK655340:UOK655382 UYG655340:UYG655382 VIC655340:VIC655382 VRY655340:VRY655382 WBU655340:WBU655382 WLQ655340:WLQ655382 WVM655340:WVM655382 E720876:E720918 JA720876:JA720918 SW720876:SW720918 ACS720876:ACS720918 AMO720876:AMO720918 AWK720876:AWK720918 BGG720876:BGG720918 BQC720876:BQC720918 BZY720876:BZY720918 CJU720876:CJU720918 CTQ720876:CTQ720918 DDM720876:DDM720918 DNI720876:DNI720918 DXE720876:DXE720918 EHA720876:EHA720918 EQW720876:EQW720918 FAS720876:FAS720918 FKO720876:FKO720918 FUK720876:FUK720918 GEG720876:GEG720918 GOC720876:GOC720918 GXY720876:GXY720918 HHU720876:HHU720918 HRQ720876:HRQ720918 IBM720876:IBM720918 ILI720876:ILI720918 IVE720876:IVE720918 JFA720876:JFA720918 JOW720876:JOW720918 JYS720876:JYS720918 KIO720876:KIO720918 KSK720876:KSK720918 LCG720876:LCG720918 LMC720876:LMC720918 LVY720876:LVY720918 MFU720876:MFU720918 MPQ720876:MPQ720918 MZM720876:MZM720918 NJI720876:NJI720918 NTE720876:NTE720918 ODA720876:ODA720918 OMW720876:OMW720918 OWS720876:OWS720918 PGO720876:PGO720918 PQK720876:PQK720918 QAG720876:QAG720918 QKC720876:QKC720918 QTY720876:QTY720918 RDU720876:RDU720918 RNQ720876:RNQ720918 RXM720876:RXM720918 SHI720876:SHI720918 SRE720876:SRE720918 TBA720876:TBA720918 TKW720876:TKW720918 TUS720876:TUS720918 UEO720876:UEO720918 UOK720876:UOK720918 UYG720876:UYG720918 VIC720876:VIC720918 VRY720876:VRY720918 WBU720876:WBU720918 WLQ720876:WLQ720918 WVM720876:WVM720918 E786412:E786454 JA786412:JA786454 SW786412:SW786454 ACS786412:ACS786454 AMO786412:AMO786454 AWK786412:AWK786454 BGG786412:BGG786454 BQC786412:BQC786454 BZY786412:BZY786454 CJU786412:CJU786454 CTQ786412:CTQ786454 DDM786412:DDM786454 DNI786412:DNI786454 DXE786412:DXE786454 EHA786412:EHA786454 EQW786412:EQW786454 FAS786412:FAS786454 FKO786412:FKO786454 FUK786412:FUK786454 GEG786412:GEG786454 GOC786412:GOC786454 GXY786412:GXY786454 HHU786412:HHU786454 HRQ786412:HRQ786454 IBM786412:IBM786454 ILI786412:ILI786454 IVE786412:IVE786454 JFA786412:JFA786454 JOW786412:JOW786454 JYS786412:JYS786454 KIO786412:KIO786454 KSK786412:KSK786454 LCG786412:LCG786454 LMC786412:LMC786454 LVY786412:LVY786454 MFU786412:MFU786454 MPQ786412:MPQ786454 MZM786412:MZM786454 NJI786412:NJI786454 NTE786412:NTE786454 ODA786412:ODA786454 OMW786412:OMW786454 OWS786412:OWS786454 PGO786412:PGO786454 PQK786412:PQK786454 QAG786412:QAG786454 QKC786412:QKC786454 QTY786412:QTY786454 RDU786412:RDU786454 RNQ786412:RNQ786454 RXM786412:RXM786454 SHI786412:SHI786454 SRE786412:SRE786454 TBA786412:TBA786454 TKW786412:TKW786454 TUS786412:TUS786454 UEO786412:UEO786454 UOK786412:UOK786454 UYG786412:UYG786454 VIC786412:VIC786454 VRY786412:VRY786454 WBU786412:WBU786454 WLQ786412:WLQ786454 WVM786412:WVM786454 E851948:E851990 JA851948:JA851990 SW851948:SW851990 ACS851948:ACS851990 AMO851948:AMO851990 AWK851948:AWK851990 BGG851948:BGG851990 BQC851948:BQC851990 BZY851948:BZY851990 CJU851948:CJU851990 CTQ851948:CTQ851990 DDM851948:DDM851990 DNI851948:DNI851990 DXE851948:DXE851990 EHA851948:EHA851990 EQW851948:EQW851990 FAS851948:FAS851990 FKO851948:FKO851990 FUK851948:FUK851990 GEG851948:GEG851990 GOC851948:GOC851990 GXY851948:GXY851990 HHU851948:HHU851990 HRQ851948:HRQ851990 IBM851948:IBM851990 ILI851948:ILI851990 IVE851948:IVE851990 JFA851948:JFA851990 JOW851948:JOW851990 JYS851948:JYS851990 KIO851948:KIO851990 KSK851948:KSK851990 LCG851948:LCG851990 LMC851948:LMC851990 LVY851948:LVY851990 MFU851948:MFU851990 MPQ851948:MPQ851990 MZM851948:MZM851990 NJI851948:NJI851990 NTE851948:NTE851990 ODA851948:ODA851990 OMW851948:OMW851990 OWS851948:OWS851990 PGO851948:PGO851990 PQK851948:PQK851990 QAG851948:QAG851990 QKC851948:QKC851990 QTY851948:QTY851990 RDU851948:RDU851990 RNQ851948:RNQ851990 RXM851948:RXM851990 SHI851948:SHI851990 SRE851948:SRE851990 TBA851948:TBA851990 TKW851948:TKW851990 TUS851948:TUS851990 UEO851948:UEO851990 UOK851948:UOK851990 UYG851948:UYG851990 VIC851948:VIC851990 VRY851948:VRY851990 WBU851948:WBU851990 WLQ851948:WLQ851990 WVM851948:WVM851990 E917484:E917526 JA917484:JA917526 SW917484:SW917526 ACS917484:ACS917526 AMO917484:AMO917526 AWK917484:AWK917526 BGG917484:BGG917526 BQC917484:BQC917526 BZY917484:BZY917526 CJU917484:CJU917526 CTQ917484:CTQ917526 DDM917484:DDM917526 DNI917484:DNI917526 DXE917484:DXE917526 EHA917484:EHA917526 EQW917484:EQW917526 FAS917484:FAS917526 FKO917484:FKO917526 FUK917484:FUK917526 GEG917484:GEG917526 GOC917484:GOC917526 GXY917484:GXY917526 HHU917484:HHU917526 HRQ917484:HRQ917526 IBM917484:IBM917526 ILI917484:ILI917526 IVE917484:IVE917526 JFA917484:JFA917526 JOW917484:JOW917526 JYS917484:JYS917526 KIO917484:KIO917526 KSK917484:KSK917526 LCG917484:LCG917526 LMC917484:LMC917526 LVY917484:LVY917526 MFU917484:MFU917526 MPQ917484:MPQ917526 MZM917484:MZM917526 NJI917484:NJI917526 NTE917484:NTE917526 ODA917484:ODA917526 OMW917484:OMW917526 OWS917484:OWS917526 PGO917484:PGO917526 PQK917484:PQK917526 QAG917484:QAG917526 QKC917484:QKC917526 QTY917484:QTY917526 RDU917484:RDU917526 RNQ917484:RNQ917526 RXM917484:RXM917526 SHI917484:SHI917526 SRE917484:SRE917526 TBA917484:TBA917526 TKW917484:TKW917526 TUS917484:TUS917526 UEO917484:UEO917526 UOK917484:UOK917526 UYG917484:UYG917526 VIC917484:VIC917526 VRY917484:VRY917526 WBU917484:WBU917526 WLQ917484:WLQ917526 WVM917484:WVM917526 E983020:E983062 JA983020:JA983062 SW983020:SW983062 ACS983020:ACS983062 AMO983020:AMO983062 AWK983020:AWK983062 BGG983020:BGG983062 BQC983020:BQC983062 BZY983020:BZY983062 CJU983020:CJU983062 CTQ983020:CTQ983062 DDM983020:DDM983062 DNI983020:DNI983062 DXE983020:DXE983062 EHA983020:EHA983062 EQW983020:EQW983062 FAS983020:FAS983062 FKO983020:FKO983062 FUK983020:FUK983062 GEG983020:GEG983062 GOC983020:GOC983062 GXY983020:GXY983062 HHU983020:HHU983062 HRQ983020:HRQ983062 IBM983020:IBM983062 ILI983020:ILI983062 IVE983020:IVE983062 JFA983020:JFA983062 JOW983020:JOW983062 JYS983020:JYS983062 KIO983020:KIO983062 KSK983020:KSK983062 LCG983020:LCG983062 LMC983020:LMC983062 LVY983020:LVY983062 MFU983020:MFU983062 MPQ983020:MPQ983062 MZM983020:MZM983062 NJI983020:NJI983062 NTE983020:NTE983062 ODA983020:ODA983062 OMW983020:OMW983062 OWS983020:OWS983062 PGO983020:PGO983062 PQK983020:PQK983062 QAG983020:QAG983062 QKC983020:QKC983062 QTY983020:QTY983062 RDU983020:RDU983062 RNQ983020:RNQ983062 RXM983020:RXM983062 SHI983020:SHI983062 SRE983020:SRE983062 TBA983020:TBA983062 TKW983020:TKW983062 TUS983020:TUS983062 UEO983020:UEO983062 UOK983020:UOK983062 UYG983020:UYG983062 VIC983020:VIC983062 VRY983020:VRY983062 WBU983020:WBU983062 WLQ983020:WLQ983062 WVM983020:WVM983062 E3:E8 WVM3:WVM40 WLQ3:WLQ40 WBU3:WBU40 VRY3:VRY40 VIC3:VIC40 UYG3:UYG40 UOK3:UOK40 UEO3:UEO40 TUS3:TUS40 TKW3:TKW40 TBA3:TBA40 SRE3:SRE40 SHI3:SHI40 RXM3:RXM40 RNQ3:RNQ40 RDU3:RDU40 QTY3:QTY40 QKC3:QKC40 QAG3:QAG40 PQK3:PQK40 PGO3:PGO40 OWS3:OWS40 OMW3:OMW40 ODA3:ODA40 NTE3:NTE40 NJI3:NJI40 MZM3:MZM40 MPQ3:MPQ40 MFU3:MFU40 LVY3:LVY40 LMC3:LMC40 LCG3:LCG40 KSK3:KSK40 KIO3:KIO40 JYS3:JYS40 JOW3:JOW40 JFA3:JFA40 IVE3:IVE40 ILI3:ILI40 IBM3:IBM40 HRQ3:HRQ40 HHU3:HHU40 GXY3:GXY40 GOC3:GOC40 GEG3:GEG40 FUK3:FUK40 FKO3:FKO40 FAS3:FAS40 EQW3:EQW40 EHA3:EHA40 DXE3:DXE40 DNI3:DNI40 DDM3:DDM40 CTQ3:CTQ40 CJU3:CJU40 BZY3:BZY40 BQC3:BQC40 BGG3:BGG40 AWK3:AWK40 AMO3:AMO40 ACS3:ACS40 SW3:SW40 JA3:JA40 JA43:JA65513 WVM43:WVM65513 WLQ43:WLQ65513 WBU43:WBU65513 VRY43:VRY65513 VIC43:VIC65513 UYG43:UYG65513 UOK43:UOK65513 UEO43:UEO65513 TUS43:TUS65513 TKW43:TKW65513 TBA43:TBA65513 SRE43:SRE65513 SHI43:SHI65513 RXM43:RXM65513 RNQ43:RNQ65513 RDU43:RDU65513 QTY43:QTY65513 QKC43:QKC65513 QAG43:QAG65513 PQK43:PQK65513 PGO43:PGO65513 OWS43:OWS65513 OMW43:OMW65513 ODA43:ODA65513 NTE43:NTE65513 NJI43:NJI65513 MZM43:MZM65513 MPQ43:MPQ65513 MFU43:MFU65513 LVY43:LVY65513 LMC43:LMC65513 LCG43:LCG65513 KSK43:KSK65513 KIO43:KIO65513 JYS43:JYS65513 JOW43:JOW65513 JFA43:JFA65513 IVE43:IVE65513 ILI43:ILI65513 IBM43:IBM65513 HRQ43:HRQ65513 HHU43:HHU65513 GXY43:GXY65513 GOC43:GOC65513 GEG43:GEG65513 FUK43:FUK65513 FKO43:FKO65513 FAS43:FAS65513 EQW43:EQW65513 EHA43:EHA65513 DXE43:DXE65513 DNI43:DNI65513 DDM43:DDM65513 CTQ43:CTQ65513 CJU43:CJU65513 BZY43:BZY65513 BQC43:BQC65513 BGG43:BGG65513 AWK43:AWK65513 AMO43:AMO65513 ACS43:ACS65513 SW43:SW65513 E10:E65513" xr:uid="{054C9504-6298-4A93-AC6D-9CAC280FEBF8}"/>
  </dataValidations>
  <hyperlinks>
    <hyperlink ref="G3" r:id="rId1" xr:uid="{2505112F-7FA0-42EF-BC37-4D02C69B853B}"/>
    <hyperlink ref="J3" r:id="rId2" display="surf.turf.taka@gmail.com" xr:uid="{7089C3F9-FBE1-457F-8DE8-5FD1E915D216}"/>
  </hyperlinks>
  <pageMargins left="0.75" right="0.75" top="1" bottom="1" header="0.51200000000000001" footer="0.51200000000000001"/>
  <pageSetup paperSize="9" orientation="landscape" r:id="rId3"/>
  <headerFooter alignWithMargins="0"/>
  <extLst>
    <ext xmlns:x14="http://schemas.microsoft.com/office/spreadsheetml/2009/9/main" uri="{CCE6A557-97BC-4b89-ADB6-D9C93CAAB3DF}">
      <x14:dataValidations xmlns:xm="http://schemas.microsoft.com/office/excel/2006/main" count="1">
        <x14:dataValidation imeMode="hiragana" allowBlank="1" showInputMessage="1" showErrorMessage="1" xr:uid="{4AF009D3-ED4B-465E-9A37-839FE435909B}">
          <xm:sqref>JD41:JF42 SZ41:TB42 ACV41:ACX42 AMR41:AMT42 AWN41:AWP42 BGJ41:BGL42 BQF41:BQH42 CAB41:CAD42 CJX41:CJZ42 CTT41:CTV42 DDP41:DDR42 DNL41:DNN42 DXH41:DXJ42 EHD41:EHF42 EQZ41:ERB42 FAV41:FAX42 FKR41:FKT42 FUN41:FUP42 GEJ41:GEL42 GOF41:GOH42 GYB41:GYD42 HHX41:HHZ42 HRT41:HRV42 IBP41:IBR42 ILL41:ILN42 IVH41:IVJ42 JFD41:JFF42 JOZ41:JPB42 JYV41:JYX42 KIR41:KIT42 KSN41:KSP42 LCJ41:LCL42 LMF41:LMH42 LWB41:LWD42 MFX41:MFZ42 MPT41:MPV42 MZP41:MZR42 NJL41:NJN42 NTH41:NTJ42 ODD41:ODF42 OMZ41:ONB42 OWV41:OWX42 PGR41:PGT42 PQN41:PQP42 QAJ41:QAL42 QKF41:QKH42 QUB41:QUD42 RDX41:RDZ42 RNT41:RNV42 RXP41:RXR42 SHL41:SHN42 SRH41:SRJ42 TBD41:TBF42 TKZ41:TLB42 TUV41:TUX42 UER41:UET42 UON41:UOP42 UYJ41:UYL42 VIF41:VIH42 VSB41:VSD42 WBX41:WBZ42 WLT41:WLV42 WVP41:WVR42 H65574:J65575 JD65574:JF65575 SZ65574:TB65575 ACV65574:ACX65575 AMR65574:AMT65575 AWN65574:AWP65575 BGJ65574:BGL65575 BQF65574:BQH65575 CAB65574:CAD65575 CJX65574:CJZ65575 CTT65574:CTV65575 DDP65574:DDR65575 DNL65574:DNN65575 DXH65574:DXJ65575 EHD65574:EHF65575 EQZ65574:ERB65575 FAV65574:FAX65575 FKR65574:FKT65575 FUN65574:FUP65575 GEJ65574:GEL65575 GOF65574:GOH65575 GYB65574:GYD65575 HHX65574:HHZ65575 HRT65574:HRV65575 IBP65574:IBR65575 ILL65574:ILN65575 IVH65574:IVJ65575 JFD65574:JFF65575 JOZ65574:JPB65575 JYV65574:JYX65575 KIR65574:KIT65575 KSN65574:KSP65575 LCJ65574:LCL65575 LMF65574:LMH65575 LWB65574:LWD65575 MFX65574:MFZ65575 MPT65574:MPV65575 MZP65574:MZR65575 NJL65574:NJN65575 NTH65574:NTJ65575 ODD65574:ODF65575 OMZ65574:ONB65575 OWV65574:OWX65575 PGR65574:PGT65575 PQN65574:PQP65575 QAJ65574:QAL65575 QKF65574:QKH65575 QUB65574:QUD65575 RDX65574:RDZ65575 RNT65574:RNV65575 RXP65574:RXR65575 SHL65574:SHN65575 SRH65574:SRJ65575 TBD65574:TBF65575 TKZ65574:TLB65575 TUV65574:TUX65575 UER65574:UET65575 UON65574:UOP65575 UYJ65574:UYL65575 VIF65574:VIH65575 VSB65574:VSD65575 WBX65574:WBZ65575 WLT65574:WLV65575 WVP65574:WVR65575 H131110:J131111 JD131110:JF131111 SZ131110:TB131111 ACV131110:ACX131111 AMR131110:AMT131111 AWN131110:AWP131111 BGJ131110:BGL131111 BQF131110:BQH131111 CAB131110:CAD131111 CJX131110:CJZ131111 CTT131110:CTV131111 DDP131110:DDR131111 DNL131110:DNN131111 DXH131110:DXJ131111 EHD131110:EHF131111 EQZ131110:ERB131111 FAV131110:FAX131111 FKR131110:FKT131111 FUN131110:FUP131111 GEJ131110:GEL131111 GOF131110:GOH131111 GYB131110:GYD131111 HHX131110:HHZ131111 HRT131110:HRV131111 IBP131110:IBR131111 ILL131110:ILN131111 IVH131110:IVJ131111 JFD131110:JFF131111 JOZ131110:JPB131111 JYV131110:JYX131111 KIR131110:KIT131111 KSN131110:KSP131111 LCJ131110:LCL131111 LMF131110:LMH131111 LWB131110:LWD131111 MFX131110:MFZ131111 MPT131110:MPV131111 MZP131110:MZR131111 NJL131110:NJN131111 NTH131110:NTJ131111 ODD131110:ODF131111 OMZ131110:ONB131111 OWV131110:OWX131111 PGR131110:PGT131111 PQN131110:PQP131111 QAJ131110:QAL131111 QKF131110:QKH131111 QUB131110:QUD131111 RDX131110:RDZ131111 RNT131110:RNV131111 RXP131110:RXR131111 SHL131110:SHN131111 SRH131110:SRJ131111 TBD131110:TBF131111 TKZ131110:TLB131111 TUV131110:TUX131111 UER131110:UET131111 UON131110:UOP131111 UYJ131110:UYL131111 VIF131110:VIH131111 VSB131110:VSD131111 WBX131110:WBZ131111 WLT131110:WLV131111 WVP131110:WVR131111 H196646:J196647 JD196646:JF196647 SZ196646:TB196647 ACV196646:ACX196647 AMR196646:AMT196647 AWN196646:AWP196647 BGJ196646:BGL196647 BQF196646:BQH196647 CAB196646:CAD196647 CJX196646:CJZ196647 CTT196646:CTV196647 DDP196646:DDR196647 DNL196646:DNN196647 DXH196646:DXJ196647 EHD196646:EHF196647 EQZ196646:ERB196647 FAV196646:FAX196647 FKR196646:FKT196647 FUN196646:FUP196647 GEJ196646:GEL196647 GOF196646:GOH196647 GYB196646:GYD196647 HHX196646:HHZ196647 HRT196646:HRV196647 IBP196646:IBR196647 ILL196646:ILN196647 IVH196646:IVJ196647 JFD196646:JFF196647 JOZ196646:JPB196647 JYV196646:JYX196647 KIR196646:KIT196647 KSN196646:KSP196647 LCJ196646:LCL196647 LMF196646:LMH196647 LWB196646:LWD196647 MFX196646:MFZ196647 MPT196646:MPV196647 MZP196646:MZR196647 NJL196646:NJN196647 NTH196646:NTJ196647 ODD196646:ODF196647 OMZ196646:ONB196647 OWV196646:OWX196647 PGR196646:PGT196647 PQN196646:PQP196647 QAJ196646:QAL196647 QKF196646:QKH196647 QUB196646:QUD196647 RDX196646:RDZ196647 RNT196646:RNV196647 RXP196646:RXR196647 SHL196646:SHN196647 SRH196646:SRJ196647 TBD196646:TBF196647 TKZ196646:TLB196647 TUV196646:TUX196647 UER196646:UET196647 UON196646:UOP196647 UYJ196646:UYL196647 VIF196646:VIH196647 VSB196646:VSD196647 WBX196646:WBZ196647 WLT196646:WLV196647 WVP196646:WVR196647 H262182:J262183 JD262182:JF262183 SZ262182:TB262183 ACV262182:ACX262183 AMR262182:AMT262183 AWN262182:AWP262183 BGJ262182:BGL262183 BQF262182:BQH262183 CAB262182:CAD262183 CJX262182:CJZ262183 CTT262182:CTV262183 DDP262182:DDR262183 DNL262182:DNN262183 DXH262182:DXJ262183 EHD262182:EHF262183 EQZ262182:ERB262183 FAV262182:FAX262183 FKR262182:FKT262183 FUN262182:FUP262183 GEJ262182:GEL262183 GOF262182:GOH262183 GYB262182:GYD262183 HHX262182:HHZ262183 HRT262182:HRV262183 IBP262182:IBR262183 ILL262182:ILN262183 IVH262182:IVJ262183 JFD262182:JFF262183 JOZ262182:JPB262183 JYV262182:JYX262183 KIR262182:KIT262183 KSN262182:KSP262183 LCJ262182:LCL262183 LMF262182:LMH262183 LWB262182:LWD262183 MFX262182:MFZ262183 MPT262182:MPV262183 MZP262182:MZR262183 NJL262182:NJN262183 NTH262182:NTJ262183 ODD262182:ODF262183 OMZ262182:ONB262183 OWV262182:OWX262183 PGR262182:PGT262183 PQN262182:PQP262183 QAJ262182:QAL262183 QKF262182:QKH262183 QUB262182:QUD262183 RDX262182:RDZ262183 RNT262182:RNV262183 RXP262182:RXR262183 SHL262182:SHN262183 SRH262182:SRJ262183 TBD262182:TBF262183 TKZ262182:TLB262183 TUV262182:TUX262183 UER262182:UET262183 UON262182:UOP262183 UYJ262182:UYL262183 VIF262182:VIH262183 VSB262182:VSD262183 WBX262182:WBZ262183 WLT262182:WLV262183 WVP262182:WVR262183 H327718:J327719 JD327718:JF327719 SZ327718:TB327719 ACV327718:ACX327719 AMR327718:AMT327719 AWN327718:AWP327719 BGJ327718:BGL327719 BQF327718:BQH327719 CAB327718:CAD327719 CJX327718:CJZ327719 CTT327718:CTV327719 DDP327718:DDR327719 DNL327718:DNN327719 DXH327718:DXJ327719 EHD327718:EHF327719 EQZ327718:ERB327719 FAV327718:FAX327719 FKR327718:FKT327719 FUN327718:FUP327719 GEJ327718:GEL327719 GOF327718:GOH327719 GYB327718:GYD327719 HHX327718:HHZ327719 HRT327718:HRV327719 IBP327718:IBR327719 ILL327718:ILN327719 IVH327718:IVJ327719 JFD327718:JFF327719 JOZ327718:JPB327719 JYV327718:JYX327719 KIR327718:KIT327719 KSN327718:KSP327719 LCJ327718:LCL327719 LMF327718:LMH327719 LWB327718:LWD327719 MFX327718:MFZ327719 MPT327718:MPV327719 MZP327718:MZR327719 NJL327718:NJN327719 NTH327718:NTJ327719 ODD327718:ODF327719 OMZ327718:ONB327719 OWV327718:OWX327719 PGR327718:PGT327719 PQN327718:PQP327719 QAJ327718:QAL327719 QKF327718:QKH327719 QUB327718:QUD327719 RDX327718:RDZ327719 RNT327718:RNV327719 RXP327718:RXR327719 SHL327718:SHN327719 SRH327718:SRJ327719 TBD327718:TBF327719 TKZ327718:TLB327719 TUV327718:TUX327719 UER327718:UET327719 UON327718:UOP327719 UYJ327718:UYL327719 VIF327718:VIH327719 VSB327718:VSD327719 WBX327718:WBZ327719 WLT327718:WLV327719 WVP327718:WVR327719 H393254:J393255 JD393254:JF393255 SZ393254:TB393255 ACV393254:ACX393255 AMR393254:AMT393255 AWN393254:AWP393255 BGJ393254:BGL393255 BQF393254:BQH393255 CAB393254:CAD393255 CJX393254:CJZ393255 CTT393254:CTV393255 DDP393254:DDR393255 DNL393254:DNN393255 DXH393254:DXJ393255 EHD393254:EHF393255 EQZ393254:ERB393255 FAV393254:FAX393255 FKR393254:FKT393255 FUN393254:FUP393255 GEJ393254:GEL393255 GOF393254:GOH393255 GYB393254:GYD393255 HHX393254:HHZ393255 HRT393254:HRV393255 IBP393254:IBR393255 ILL393254:ILN393255 IVH393254:IVJ393255 JFD393254:JFF393255 JOZ393254:JPB393255 JYV393254:JYX393255 KIR393254:KIT393255 KSN393254:KSP393255 LCJ393254:LCL393255 LMF393254:LMH393255 LWB393254:LWD393255 MFX393254:MFZ393255 MPT393254:MPV393255 MZP393254:MZR393255 NJL393254:NJN393255 NTH393254:NTJ393255 ODD393254:ODF393255 OMZ393254:ONB393255 OWV393254:OWX393255 PGR393254:PGT393255 PQN393254:PQP393255 QAJ393254:QAL393255 QKF393254:QKH393255 QUB393254:QUD393255 RDX393254:RDZ393255 RNT393254:RNV393255 RXP393254:RXR393255 SHL393254:SHN393255 SRH393254:SRJ393255 TBD393254:TBF393255 TKZ393254:TLB393255 TUV393254:TUX393255 UER393254:UET393255 UON393254:UOP393255 UYJ393254:UYL393255 VIF393254:VIH393255 VSB393254:VSD393255 WBX393254:WBZ393255 WLT393254:WLV393255 WVP393254:WVR393255 H458790:J458791 JD458790:JF458791 SZ458790:TB458791 ACV458790:ACX458791 AMR458790:AMT458791 AWN458790:AWP458791 BGJ458790:BGL458791 BQF458790:BQH458791 CAB458790:CAD458791 CJX458790:CJZ458791 CTT458790:CTV458791 DDP458790:DDR458791 DNL458790:DNN458791 DXH458790:DXJ458791 EHD458790:EHF458791 EQZ458790:ERB458791 FAV458790:FAX458791 FKR458790:FKT458791 FUN458790:FUP458791 GEJ458790:GEL458791 GOF458790:GOH458791 GYB458790:GYD458791 HHX458790:HHZ458791 HRT458790:HRV458791 IBP458790:IBR458791 ILL458790:ILN458791 IVH458790:IVJ458791 JFD458790:JFF458791 JOZ458790:JPB458791 JYV458790:JYX458791 KIR458790:KIT458791 KSN458790:KSP458791 LCJ458790:LCL458791 LMF458790:LMH458791 LWB458790:LWD458791 MFX458790:MFZ458791 MPT458790:MPV458791 MZP458790:MZR458791 NJL458790:NJN458791 NTH458790:NTJ458791 ODD458790:ODF458791 OMZ458790:ONB458791 OWV458790:OWX458791 PGR458790:PGT458791 PQN458790:PQP458791 QAJ458790:QAL458791 QKF458790:QKH458791 QUB458790:QUD458791 RDX458790:RDZ458791 RNT458790:RNV458791 RXP458790:RXR458791 SHL458790:SHN458791 SRH458790:SRJ458791 TBD458790:TBF458791 TKZ458790:TLB458791 TUV458790:TUX458791 UER458790:UET458791 UON458790:UOP458791 UYJ458790:UYL458791 VIF458790:VIH458791 VSB458790:VSD458791 WBX458790:WBZ458791 WLT458790:WLV458791 WVP458790:WVR458791 H524326:J524327 JD524326:JF524327 SZ524326:TB524327 ACV524326:ACX524327 AMR524326:AMT524327 AWN524326:AWP524327 BGJ524326:BGL524327 BQF524326:BQH524327 CAB524326:CAD524327 CJX524326:CJZ524327 CTT524326:CTV524327 DDP524326:DDR524327 DNL524326:DNN524327 DXH524326:DXJ524327 EHD524326:EHF524327 EQZ524326:ERB524327 FAV524326:FAX524327 FKR524326:FKT524327 FUN524326:FUP524327 GEJ524326:GEL524327 GOF524326:GOH524327 GYB524326:GYD524327 HHX524326:HHZ524327 HRT524326:HRV524327 IBP524326:IBR524327 ILL524326:ILN524327 IVH524326:IVJ524327 JFD524326:JFF524327 JOZ524326:JPB524327 JYV524326:JYX524327 KIR524326:KIT524327 KSN524326:KSP524327 LCJ524326:LCL524327 LMF524326:LMH524327 LWB524326:LWD524327 MFX524326:MFZ524327 MPT524326:MPV524327 MZP524326:MZR524327 NJL524326:NJN524327 NTH524326:NTJ524327 ODD524326:ODF524327 OMZ524326:ONB524327 OWV524326:OWX524327 PGR524326:PGT524327 PQN524326:PQP524327 QAJ524326:QAL524327 QKF524326:QKH524327 QUB524326:QUD524327 RDX524326:RDZ524327 RNT524326:RNV524327 RXP524326:RXR524327 SHL524326:SHN524327 SRH524326:SRJ524327 TBD524326:TBF524327 TKZ524326:TLB524327 TUV524326:TUX524327 UER524326:UET524327 UON524326:UOP524327 UYJ524326:UYL524327 VIF524326:VIH524327 VSB524326:VSD524327 WBX524326:WBZ524327 WLT524326:WLV524327 WVP524326:WVR524327 H589862:J589863 JD589862:JF589863 SZ589862:TB589863 ACV589862:ACX589863 AMR589862:AMT589863 AWN589862:AWP589863 BGJ589862:BGL589863 BQF589862:BQH589863 CAB589862:CAD589863 CJX589862:CJZ589863 CTT589862:CTV589863 DDP589862:DDR589863 DNL589862:DNN589863 DXH589862:DXJ589863 EHD589862:EHF589863 EQZ589862:ERB589863 FAV589862:FAX589863 FKR589862:FKT589863 FUN589862:FUP589863 GEJ589862:GEL589863 GOF589862:GOH589863 GYB589862:GYD589863 HHX589862:HHZ589863 HRT589862:HRV589863 IBP589862:IBR589863 ILL589862:ILN589863 IVH589862:IVJ589863 JFD589862:JFF589863 JOZ589862:JPB589863 JYV589862:JYX589863 KIR589862:KIT589863 KSN589862:KSP589863 LCJ589862:LCL589863 LMF589862:LMH589863 LWB589862:LWD589863 MFX589862:MFZ589863 MPT589862:MPV589863 MZP589862:MZR589863 NJL589862:NJN589863 NTH589862:NTJ589863 ODD589862:ODF589863 OMZ589862:ONB589863 OWV589862:OWX589863 PGR589862:PGT589863 PQN589862:PQP589863 QAJ589862:QAL589863 QKF589862:QKH589863 QUB589862:QUD589863 RDX589862:RDZ589863 RNT589862:RNV589863 RXP589862:RXR589863 SHL589862:SHN589863 SRH589862:SRJ589863 TBD589862:TBF589863 TKZ589862:TLB589863 TUV589862:TUX589863 UER589862:UET589863 UON589862:UOP589863 UYJ589862:UYL589863 VIF589862:VIH589863 VSB589862:VSD589863 WBX589862:WBZ589863 WLT589862:WLV589863 WVP589862:WVR589863 H655398:J655399 JD655398:JF655399 SZ655398:TB655399 ACV655398:ACX655399 AMR655398:AMT655399 AWN655398:AWP655399 BGJ655398:BGL655399 BQF655398:BQH655399 CAB655398:CAD655399 CJX655398:CJZ655399 CTT655398:CTV655399 DDP655398:DDR655399 DNL655398:DNN655399 DXH655398:DXJ655399 EHD655398:EHF655399 EQZ655398:ERB655399 FAV655398:FAX655399 FKR655398:FKT655399 FUN655398:FUP655399 GEJ655398:GEL655399 GOF655398:GOH655399 GYB655398:GYD655399 HHX655398:HHZ655399 HRT655398:HRV655399 IBP655398:IBR655399 ILL655398:ILN655399 IVH655398:IVJ655399 JFD655398:JFF655399 JOZ655398:JPB655399 JYV655398:JYX655399 KIR655398:KIT655399 KSN655398:KSP655399 LCJ655398:LCL655399 LMF655398:LMH655399 LWB655398:LWD655399 MFX655398:MFZ655399 MPT655398:MPV655399 MZP655398:MZR655399 NJL655398:NJN655399 NTH655398:NTJ655399 ODD655398:ODF655399 OMZ655398:ONB655399 OWV655398:OWX655399 PGR655398:PGT655399 PQN655398:PQP655399 QAJ655398:QAL655399 QKF655398:QKH655399 QUB655398:QUD655399 RDX655398:RDZ655399 RNT655398:RNV655399 RXP655398:RXR655399 SHL655398:SHN655399 SRH655398:SRJ655399 TBD655398:TBF655399 TKZ655398:TLB655399 TUV655398:TUX655399 UER655398:UET655399 UON655398:UOP655399 UYJ655398:UYL655399 VIF655398:VIH655399 VSB655398:VSD655399 WBX655398:WBZ655399 WLT655398:WLV655399 WVP655398:WVR655399 H720934:J720935 JD720934:JF720935 SZ720934:TB720935 ACV720934:ACX720935 AMR720934:AMT720935 AWN720934:AWP720935 BGJ720934:BGL720935 BQF720934:BQH720935 CAB720934:CAD720935 CJX720934:CJZ720935 CTT720934:CTV720935 DDP720934:DDR720935 DNL720934:DNN720935 DXH720934:DXJ720935 EHD720934:EHF720935 EQZ720934:ERB720935 FAV720934:FAX720935 FKR720934:FKT720935 FUN720934:FUP720935 GEJ720934:GEL720935 GOF720934:GOH720935 GYB720934:GYD720935 HHX720934:HHZ720935 HRT720934:HRV720935 IBP720934:IBR720935 ILL720934:ILN720935 IVH720934:IVJ720935 JFD720934:JFF720935 JOZ720934:JPB720935 JYV720934:JYX720935 KIR720934:KIT720935 KSN720934:KSP720935 LCJ720934:LCL720935 LMF720934:LMH720935 LWB720934:LWD720935 MFX720934:MFZ720935 MPT720934:MPV720935 MZP720934:MZR720935 NJL720934:NJN720935 NTH720934:NTJ720935 ODD720934:ODF720935 OMZ720934:ONB720935 OWV720934:OWX720935 PGR720934:PGT720935 PQN720934:PQP720935 QAJ720934:QAL720935 QKF720934:QKH720935 QUB720934:QUD720935 RDX720934:RDZ720935 RNT720934:RNV720935 RXP720934:RXR720935 SHL720934:SHN720935 SRH720934:SRJ720935 TBD720934:TBF720935 TKZ720934:TLB720935 TUV720934:TUX720935 UER720934:UET720935 UON720934:UOP720935 UYJ720934:UYL720935 VIF720934:VIH720935 VSB720934:VSD720935 WBX720934:WBZ720935 WLT720934:WLV720935 WVP720934:WVR720935 H786470:J786471 JD786470:JF786471 SZ786470:TB786471 ACV786470:ACX786471 AMR786470:AMT786471 AWN786470:AWP786471 BGJ786470:BGL786471 BQF786470:BQH786471 CAB786470:CAD786471 CJX786470:CJZ786471 CTT786470:CTV786471 DDP786470:DDR786471 DNL786470:DNN786471 DXH786470:DXJ786471 EHD786470:EHF786471 EQZ786470:ERB786471 FAV786470:FAX786471 FKR786470:FKT786471 FUN786470:FUP786471 GEJ786470:GEL786471 GOF786470:GOH786471 GYB786470:GYD786471 HHX786470:HHZ786471 HRT786470:HRV786471 IBP786470:IBR786471 ILL786470:ILN786471 IVH786470:IVJ786471 JFD786470:JFF786471 JOZ786470:JPB786471 JYV786470:JYX786471 KIR786470:KIT786471 KSN786470:KSP786471 LCJ786470:LCL786471 LMF786470:LMH786471 LWB786470:LWD786471 MFX786470:MFZ786471 MPT786470:MPV786471 MZP786470:MZR786471 NJL786470:NJN786471 NTH786470:NTJ786471 ODD786470:ODF786471 OMZ786470:ONB786471 OWV786470:OWX786471 PGR786470:PGT786471 PQN786470:PQP786471 QAJ786470:QAL786471 QKF786470:QKH786471 QUB786470:QUD786471 RDX786470:RDZ786471 RNT786470:RNV786471 RXP786470:RXR786471 SHL786470:SHN786471 SRH786470:SRJ786471 TBD786470:TBF786471 TKZ786470:TLB786471 TUV786470:TUX786471 UER786470:UET786471 UON786470:UOP786471 UYJ786470:UYL786471 VIF786470:VIH786471 VSB786470:VSD786471 WBX786470:WBZ786471 WLT786470:WLV786471 WVP786470:WVR786471 H852006:J852007 JD852006:JF852007 SZ852006:TB852007 ACV852006:ACX852007 AMR852006:AMT852007 AWN852006:AWP852007 BGJ852006:BGL852007 BQF852006:BQH852007 CAB852006:CAD852007 CJX852006:CJZ852007 CTT852006:CTV852007 DDP852006:DDR852007 DNL852006:DNN852007 DXH852006:DXJ852007 EHD852006:EHF852007 EQZ852006:ERB852007 FAV852006:FAX852007 FKR852006:FKT852007 FUN852006:FUP852007 GEJ852006:GEL852007 GOF852006:GOH852007 GYB852006:GYD852007 HHX852006:HHZ852007 HRT852006:HRV852007 IBP852006:IBR852007 ILL852006:ILN852007 IVH852006:IVJ852007 JFD852006:JFF852007 JOZ852006:JPB852007 JYV852006:JYX852007 KIR852006:KIT852007 KSN852006:KSP852007 LCJ852006:LCL852007 LMF852006:LMH852007 LWB852006:LWD852007 MFX852006:MFZ852007 MPT852006:MPV852007 MZP852006:MZR852007 NJL852006:NJN852007 NTH852006:NTJ852007 ODD852006:ODF852007 OMZ852006:ONB852007 OWV852006:OWX852007 PGR852006:PGT852007 PQN852006:PQP852007 QAJ852006:QAL852007 QKF852006:QKH852007 QUB852006:QUD852007 RDX852006:RDZ852007 RNT852006:RNV852007 RXP852006:RXR852007 SHL852006:SHN852007 SRH852006:SRJ852007 TBD852006:TBF852007 TKZ852006:TLB852007 TUV852006:TUX852007 UER852006:UET852007 UON852006:UOP852007 UYJ852006:UYL852007 VIF852006:VIH852007 VSB852006:VSD852007 WBX852006:WBZ852007 WLT852006:WLV852007 WVP852006:WVR852007 H917542:J917543 JD917542:JF917543 SZ917542:TB917543 ACV917542:ACX917543 AMR917542:AMT917543 AWN917542:AWP917543 BGJ917542:BGL917543 BQF917542:BQH917543 CAB917542:CAD917543 CJX917542:CJZ917543 CTT917542:CTV917543 DDP917542:DDR917543 DNL917542:DNN917543 DXH917542:DXJ917543 EHD917542:EHF917543 EQZ917542:ERB917543 FAV917542:FAX917543 FKR917542:FKT917543 FUN917542:FUP917543 GEJ917542:GEL917543 GOF917542:GOH917543 GYB917542:GYD917543 HHX917542:HHZ917543 HRT917542:HRV917543 IBP917542:IBR917543 ILL917542:ILN917543 IVH917542:IVJ917543 JFD917542:JFF917543 JOZ917542:JPB917543 JYV917542:JYX917543 KIR917542:KIT917543 KSN917542:KSP917543 LCJ917542:LCL917543 LMF917542:LMH917543 LWB917542:LWD917543 MFX917542:MFZ917543 MPT917542:MPV917543 MZP917542:MZR917543 NJL917542:NJN917543 NTH917542:NTJ917543 ODD917542:ODF917543 OMZ917542:ONB917543 OWV917542:OWX917543 PGR917542:PGT917543 PQN917542:PQP917543 QAJ917542:QAL917543 QKF917542:QKH917543 QUB917542:QUD917543 RDX917542:RDZ917543 RNT917542:RNV917543 RXP917542:RXR917543 SHL917542:SHN917543 SRH917542:SRJ917543 TBD917542:TBF917543 TKZ917542:TLB917543 TUV917542:TUX917543 UER917542:UET917543 UON917542:UOP917543 UYJ917542:UYL917543 VIF917542:VIH917543 VSB917542:VSD917543 WBX917542:WBZ917543 WLT917542:WLV917543 WVP917542:WVR917543 H983078:J983079 JD983078:JF983079 SZ983078:TB983079 ACV983078:ACX983079 AMR983078:AMT983079 AWN983078:AWP983079 BGJ983078:BGL983079 BQF983078:BQH983079 CAB983078:CAD983079 CJX983078:CJZ983079 CTT983078:CTV983079 DDP983078:DDR983079 DNL983078:DNN983079 DXH983078:DXJ983079 EHD983078:EHF983079 EQZ983078:ERB983079 FAV983078:FAX983079 FKR983078:FKT983079 FUN983078:FUP983079 GEJ983078:GEL983079 GOF983078:GOH983079 GYB983078:GYD983079 HHX983078:HHZ983079 HRT983078:HRV983079 IBP983078:IBR983079 ILL983078:ILN983079 IVH983078:IVJ983079 JFD983078:JFF983079 JOZ983078:JPB983079 JYV983078:JYX983079 KIR983078:KIT983079 KSN983078:KSP983079 LCJ983078:LCL983079 LMF983078:LMH983079 LWB983078:LWD983079 MFX983078:MFZ983079 MPT983078:MPV983079 MZP983078:MZR983079 NJL983078:NJN983079 NTH983078:NTJ983079 ODD983078:ODF983079 OMZ983078:ONB983079 OWV983078:OWX983079 PGR983078:PGT983079 PQN983078:PQP983079 QAJ983078:QAL983079 QKF983078:QKH983079 QUB983078:QUD983079 RDX983078:RDZ983079 RNT983078:RNV983079 RXP983078:RXR983079 SHL983078:SHN983079 SRH983078:SRJ983079 TBD983078:TBF983079 TKZ983078:TLB983079 TUV983078:TUX983079 UER983078:UET983079 UON983078:UOP983079 UYJ983078:UYL983079 VIF983078:VIH983079 VSB983078:VSD983079 WBX983078:WBZ983079 WLT983078:WLV983079 WVP983078:WVR983079 F65576:J131049 JB65576:JF131049 SX65576:TB131049 ACT65576:ACX131049 AMP65576:AMT131049 AWL65576:AWP131049 BGH65576:BGL131049 BQD65576:BQH131049 BZZ65576:CAD131049 CJV65576:CJZ131049 CTR65576:CTV131049 DDN65576:DDR131049 DNJ65576:DNN131049 DXF65576:DXJ131049 EHB65576:EHF131049 EQX65576:ERB131049 FAT65576:FAX131049 FKP65576:FKT131049 FUL65576:FUP131049 GEH65576:GEL131049 GOD65576:GOH131049 GXZ65576:GYD131049 HHV65576:HHZ131049 HRR65576:HRV131049 IBN65576:IBR131049 ILJ65576:ILN131049 IVF65576:IVJ131049 JFB65576:JFF131049 JOX65576:JPB131049 JYT65576:JYX131049 KIP65576:KIT131049 KSL65576:KSP131049 LCH65576:LCL131049 LMD65576:LMH131049 LVZ65576:LWD131049 MFV65576:MFZ131049 MPR65576:MPV131049 MZN65576:MZR131049 NJJ65576:NJN131049 NTF65576:NTJ131049 ODB65576:ODF131049 OMX65576:ONB131049 OWT65576:OWX131049 PGP65576:PGT131049 PQL65576:PQP131049 QAH65576:QAL131049 QKD65576:QKH131049 QTZ65576:QUD131049 RDV65576:RDZ131049 RNR65576:RNV131049 RXN65576:RXR131049 SHJ65576:SHN131049 SRF65576:SRJ131049 TBB65576:TBF131049 TKX65576:TLB131049 TUT65576:TUX131049 UEP65576:UET131049 UOL65576:UOP131049 UYH65576:UYL131049 VID65576:VIH131049 VRZ65576:VSD131049 WBV65576:WBZ131049 WLR65576:WLV131049 WVN65576:WVR131049 F131112:J196585 JB131112:JF196585 SX131112:TB196585 ACT131112:ACX196585 AMP131112:AMT196585 AWL131112:AWP196585 BGH131112:BGL196585 BQD131112:BQH196585 BZZ131112:CAD196585 CJV131112:CJZ196585 CTR131112:CTV196585 DDN131112:DDR196585 DNJ131112:DNN196585 DXF131112:DXJ196585 EHB131112:EHF196585 EQX131112:ERB196585 FAT131112:FAX196585 FKP131112:FKT196585 FUL131112:FUP196585 GEH131112:GEL196585 GOD131112:GOH196585 GXZ131112:GYD196585 HHV131112:HHZ196585 HRR131112:HRV196585 IBN131112:IBR196585 ILJ131112:ILN196585 IVF131112:IVJ196585 JFB131112:JFF196585 JOX131112:JPB196585 JYT131112:JYX196585 KIP131112:KIT196585 KSL131112:KSP196585 LCH131112:LCL196585 LMD131112:LMH196585 LVZ131112:LWD196585 MFV131112:MFZ196585 MPR131112:MPV196585 MZN131112:MZR196585 NJJ131112:NJN196585 NTF131112:NTJ196585 ODB131112:ODF196585 OMX131112:ONB196585 OWT131112:OWX196585 PGP131112:PGT196585 PQL131112:PQP196585 QAH131112:QAL196585 QKD131112:QKH196585 QTZ131112:QUD196585 RDV131112:RDZ196585 RNR131112:RNV196585 RXN131112:RXR196585 SHJ131112:SHN196585 SRF131112:SRJ196585 TBB131112:TBF196585 TKX131112:TLB196585 TUT131112:TUX196585 UEP131112:UET196585 UOL131112:UOP196585 UYH131112:UYL196585 VID131112:VIH196585 VRZ131112:VSD196585 WBV131112:WBZ196585 WLR131112:WLV196585 WVN131112:WVR196585 F196648:J262121 JB196648:JF262121 SX196648:TB262121 ACT196648:ACX262121 AMP196648:AMT262121 AWL196648:AWP262121 BGH196648:BGL262121 BQD196648:BQH262121 BZZ196648:CAD262121 CJV196648:CJZ262121 CTR196648:CTV262121 DDN196648:DDR262121 DNJ196648:DNN262121 DXF196648:DXJ262121 EHB196648:EHF262121 EQX196648:ERB262121 FAT196648:FAX262121 FKP196648:FKT262121 FUL196648:FUP262121 GEH196648:GEL262121 GOD196648:GOH262121 GXZ196648:GYD262121 HHV196648:HHZ262121 HRR196648:HRV262121 IBN196648:IBR262121 ILJ196648:ILN262121 IVF196648:IVJ262121 JFB196648:JFF262121 JOX196648:JPB262121 JYT196648:JYX262121 KIP196648:KIT262121 KSL196648:KSP262121 LCH196648:LCL262121 LMD196648:LMH262121 LVZ196648:LWD262121 MFV196648:MFZ262121 MPR196648:MPV262121 MZN196648:MZR262121 NJJ196648:NJN262121 NTF196648:NTJ262121 ODB196648:ODF262121 OMX196648:ONB262121 OWT196648:OWX262121 PGP196648:PGT262121 PQL196648:PQP262121 QAH196648:QAL262121 QKD196648:QKH262121 QTZ196648:QUD262121 RDV196648:RDZ262121 RNR196648:RNV262121 RXN196648:RXR262121 SHJ196648:SHN262121 SRF196648:SRJ262121 TBB196648:TBF262121 TKX196648:TLB262121 TUT196648:TUX262121 UEP196648:UET262121 UOL196648:UOP262121 UYH196648:UYL262121 VID196648:VIH262121 VRZ196648:VSD262121 WBV196648:WBZ262121 WLR196648:WLV262121 WVN196648:WVR262121 F262184:J327657 JB262184:JF327657 SX262184:TB327657 ACT262184:ACX327657 AMP262184:AMT327657 AWL262184:AWP327657 BGH262184:BGL327657 BQD262184:BQH327657 BZZ262184:CAD327657 CJV262184:CJZ327657 CTR262184:CTV327657 DDN262184:DDR327657 DNJ262184:DNN327657 DXF262184:DXJ327657 EHB262184:EHF327657 EQX262184:ERB327657 FAT262184:FAX327657 FKP262184:FKT327657 FUL262184:FUP327657 GEH262184:GEL327657 GOD262184:GOH327657 GXZ262184:GYD327657 HHV262184:HHZ327657 HRR262184:HRV327657 IBN262184:IBR327657 ILJ262184:ILN327657 IVF262184:IVJ327657 JFB262184:JFF327657 JOX262184:JPB327657 JYT262184:JYX327657 KIP262184:KIT327657 KSL262184:KSP327657 LCH262184:LCL327657 LMD262184:LMH327657 LVZ262184:LWD327657 MFV262184:MFZ327657 MPR262184:MPV327657 MZN262184:MZR327657 NJJ262184:NJN327657 NTF262184:NTJ327657 ODB262184:ODF327657 OMX262184:ONB327657 OWT262184:OWX327657 PGP262184:PGT327657 PQL262184:PQP327657 QAH262184:QAL327657 QKD262184:QKH327657 QTZ262184:QUD327657 RDV262184:RDZ327657 RNR262184:RNV327657 RXN262184:RXR327657 SHJ262184:SHN327657 SRF262184:SRJ327657 TBB262184:TBF327657 TKX262184:TLB327657 TUT262184:TUX327657 UEP262184:UET327657 UOL262184:UOP327657 UYH262184:UYL327657 VID262184:VIH327657 VRZ262184:VSD327657 WBV262184:WBZ327657 WLR262184:WLV327657 WVN262184:WVR327657 F327720:J393193 JB327720:JF393193 SX327720:TB393193 ACT327720:ACX393193 AMP327720:AMT393193 AWL327720:AWP393193 BGH327720:BGL393193 BQD327720:BQH393193 BZZ327720:CAD393193 CJV327720:CJZ393193 CTR327720:CTV393193 DDN327720:DDR393193 DNJ327720:DNN393193 DXF327720:DXJ393193 EHB327720:EHF393193 EQX327720:ERB393193 FAT327720:FAX393193 FKP327720:FKT393193 FUL327720:FUP393193 GEH327720:GEL393193 GOD327720:GOH393193 GXZ327720:GYD393193 HHV327720:HHZ393193 HRR327720:HRV393193 IBN327720:IBR393193 ILJ327720:ILN393193 IVF327720:IVJ393193 JFB327720:JFF393193 JOX327720:JPB393193 JYT327720:JYX393193 KIP327720:KIT393193 KSL327720:KSP393193 LCH327720:LCL393193 LMD327720:LMH393193 LVZ327720:LWD393193 MFV327720:MFZ393193 MPR327720:MPV393193 MZN327720:MZR393193 NJJ327720:NJN393193 NTF327720:NTJ393193 ODB327720:ODF393193 OMX327720:ONB393193 OWT327720:OWX393193 PGP327720:PGT393193 PQL327720:PQP393193 QAH327720:QAL393193 QKD327720:QKH393193 QTZ327720:QUD393193 RDV327720:RDZ393193 RNR327720:RNV393193 RXN327720:RXR393193 SHJ327720:SHN393193 SRF327720:SRJ393193 TBB327720:TBF393193 TKX327720:TLB393193 TUT327720:TUX393193 UEP327720:UET393193 UOL327720:UOP393193 UYH327720:UYL393193 VID327720:VIH393193 VRZ327720:VSD393193 WBV327720:WBZ393193 WLR327720:WLV393193 WVN327720:WVR393193 F393256:J458729 JB393256:JF458729 SX393256:TB458729 ACT393256:ACX458729 AMP393256:AMT458729 AWL393256:AWP458729 BGH393256:BGL458729 BQD393256:BQH458729 BZZ393256:CAD458729 CJV393256:CJZ458729 CTR393256:CTV458729 DDN393256:DDR458729 DNJ393256:DNN458729 DXF393256:DXJ458729 EHB393256:EHF458729 EQX393256:ERB458729 FAT393256:FAX458729 FKP393256:FKT458729 FUL393256:FUP458729 GEH393256:GEL458729 GOD393256:GOH458729 GXZ393256:GYD458729 HHV393256:HHZ458729 HRR393256:HRV458729 IBN393256:IBR458729 ILJ393256:ILN458729 IVF393256:IVJ458729 JFB393256:JFF458729 JOX393256:JPB458729 JYT393256:JYX458729 KIP393256:KIT458729 KSL393256:KSP458729 LCH393256:LCL458729 LMD393256:LMH458729 LVZ393256:LWD458729 MFV393256:MFZ458729 MPR393256:MPV458729 MZN393256:MZR458729 NJJ393256:NJN458729 NTF393256:NTJ458729 ODB393256:ODF458729 OMX393256:ONB458729 OWT393256:OWX458729 PGP393256:PGT458729 PQL393256:PQP458729 QAH393256:QAL458729 QKD393256:QKH458729 QTZ393256:QUD458729 RDV393256:RDZ458729 RNR393256:RNV458729 RXN393256:RXR458729 SHJ393256:SHN458729 SRF393256:SRJ458729 TBB393256:TBF458729 TKX393256:TLB458729 TUT393256:TUX458729 UEP393256:UET458729 UOL393256:UOP458729 UYH393256:UYL458729 VID393256:VIH458729 VRZ393256:VSD458729 WBV393256:WBZ458729 WLR393256:WLV458729 WVN393256:WVR458729 F458792:J524265 JB458792:JF524265 SX458792:TB524265 ACT458792:ACX524265 AMP458792:AMT524265 AWL458792:AWP524265 BGH458792:BGL524265 BQD458792:BQH524265 BZZ458792:CAD524265 CJV458792:CJZ524265 CTR458792:CTV524265 DDN458792:DDR524265 DNJ458792:DNN524265 DXF458792:DXJ524265 EHB458792:EHF524265 EQX458792:ERB524265 FAT458792:FAX524265 FKP458792:FKT524265 FUL458792:FUP524265 GEH458792:GEL524265 GOD458792:GOH524265 GXZ458792:GYD524265 HHV458792:HHZ524265 HRR458792:HRV524265 IBN458792:IBR524265 ILJ458792:ILN524265 IVF458792:IVJ524265 JFB458792:JFF524265 JOX458792:JPB524265 JYT458792:JYX524265 KIP458792:KIT524265 KSL458792:KSP524265 LCH458792:LCL524265 LMD458792:LMH524265 LVZ458792:LWD524265 MFV458792:MFZ524265 MPR458792:MPV524265 MZN458792:MZR524265 NJJ458792:NJN524265 NTF458792:NTJ524265 ODB458792:ODF524265 OMX458792:ONB524265 OWT458792:OWX524265 PGP458792:PGT524265 PQL458792:PQP524265 QAH458792:QAL524265 QKD458792:QKH524265 QTZ458792:QUD524265 RDV458792:RDZ524265 RNR458792:RNV524265 RXN458792:RXR524265 SHJ458792:SHN524265 SRF458792:SRJ524265 TBB458792:TBF524265 TKX458792:TLB524265 TUT458792:TUX524265 UEP458792:UET524265 UOL458792:UOP524265 UYH458792:UYL524265 VID458792:VIH524265 VRZ458792:VSD524265 WBV458792:WBZ524265 WLR458792:WLV524265 WVN458792:WVR524265 F524328:J589801 JB524328:JF589801 SX524328:TB589801 ACT524328:ACX589801 AMP524328:AMT589801 AWL524328:AWP589801 BGH524328:BGL589801 BQD524328:BQH589801 BZZ524328:CAD589801 CJV524328:CJZ589801 CTR524328:CTV589801 DDN524328:DDR589801 DNJ524328:DNN589801 DXF524328:DXJ589801 EHB524328:EHF589801 EQX524328:ERB589801 FAT524328:FAX589801 FKP524328:FKT589801 FUL524328:FUP589801 GEH524328:GEL589801 GOD524328:GOH589801 GXZ524328:GYD589801 HHV524328:HHZ589801 HRR524328:HRV589801 IBN524328:IBR589801 ILJ524328:ILN589801 IVF524328:IVJ589801 JFB524328:JFF589801 JOX524328:JPB589801 JYT524328:JYX589801 KIP524328:KIT589801 KSL524328:KSP589801 LCH524328:LCL589801 LMD524328:LMH589801 LVZ524328:LWD589801 MFV524328:MFZ589801 MPR524328:MPV589801 MZN524328:MZR589801 NJJ524328:NJN589801 NTF524328:NTJ589801 ODB524328:ODF589801 OMX524328:ONB589801 OWT524328:OWX589801 PGP524328:PGT589801 PQL524328:PQP589801 QAH524328:QAL589801 QKD524328:QKH589801 QTZ524328:QUD589801 RDV524328:RDZ589801 RNR524328:RNV589801 RXN524328:RXR589801 SHJ524328:SHN589801 SRF524328:SRJ589801 TBB524328:TBF589801 TKX524328:TLB589801 TUT524328:TUX589801 UEP524328:UET589801 UOL524328:UOP589801 UYH524328:UYL589801 VID524328:VIH589801 VRZ524328:VSD589801 WBV524328:WBZ589801 WLR524328:WLV589801 WVN524328:WVR589801 F589864:J655337 JB589864:JF655337 SX589864:TB655337 ACT589864:ACX655337 AMP589864:AMT655337 AWL589864:AWP655337 BGH589864:BGL655337 BQD589864:BQH655337 BZZ589864:CAD655337 CJV589864:CJZ655337 CTR589864:CTV655337 DDN589864:DDR655337 DNJ589864:DNN655337 DXF589864:DXJ655337 EHB589864:EHF655337 EQX589864:ERB655337 FAT589864:FAX655337 FKP589864:FKT655337 FUL589864:FUP655337 GEH589864:GEL655337 GOD589864:GOH655337 GXZ589864:GYD655337 HHV589864:HHZ655337 HRR589864:HRV655337 IBN589864:IBR655337 ILJ589864:ILN655337 IVF589864:IVJ655337 JFB589864:JFF655337 JOX589864:JPB655337 JYT589864:JYX655337 KIP589864:KIT655337 KSL589864:KSP655337 LCH589864:LCL655337 LMD589864:LMH655337 LVZ589864:LWD655337 MFV589864:MFZ655337 MPR589864:MPV655337 MZN589864:MZR655337 NJJ589864:NJN655337 NTF589864:NTJ655337 ODB589864:ODF655337 OMX589864:ONB655337 OWT589864:OWX655337 PGP589864:PGT655337 PQL589864:PQP655337 QAH589864:QAL655337 QKD589864:QKH655337 QTZ589864:QUD655337 RDV589864:RDZ655337 RNR589864:RNV655337 RXN589864:RXR655337 SHJ589864:SHN655337 SRF589864:SRJ655337 TBB589864:TBF655337 TKX589864:TLB655337 TUT589864:TUX655337 UEP589864:UET655337 UOL589864:UOP655337 UYH589864:UYL655337 VID589864:VIH655337 VRZ589864:VSD655337 WBV589864:WBZ655337 WLR589864:WLV655337 WVN589864:WVR655337 F655400:J720873 JB655400:JF720873 SX655400:TB720873 ACT655400:ACX720873 AMP655400:AMT720873 AWL655400:AWP720873 BGH655400:BGL720873 BQD655400:BQH720873 BZZ655400:CAD720873 CJV655400:CJZ720873 CTR655400:CTV720873 DDN655400:DDR720873 DNJ655400:DNN720873 DXF655400:DXJ720873 EHB655400:EHF720873 EQX655400:ERB720873 FAT655400:FAX720873 FKP655400:FKT720873 FUL655400:FUP720873 GEH655400:GEL720873 GOD655400:GOH720873 GXZ655400:GYD720873 HHV655400:HHZ720873 HRR655400:HRV720873 IBN655400:IBR720873 ILJ655400:ILN720873 IVF655400:IVJ720873 JFB655400:JFF720873 JOX655400:JPB720873 JYT655400:JYX720873 KIP655400:KIT720873 KSL655400:KSP720873 LCH655400:LCL720873 LMD655400:LMH720873 LVZ655400:LWD720873 MFV655400:MFZ720873 MPR655400:MPV720873 MZN655400:MZR720873 NJJ655400:NJN720873 NTF655400:NTJ720873 ODB655400:ODF720873 OMX655400:ONB720873 OWT655400:OWX720873 PGP655400:PGT720873 PQL655400:PQP720873 QAH655400:QAL720873 QKD655400:QKH720873 QTZ655400:QUD720873 RDV655400:RDZ720873 RNR655400:RNV720873 RXN655400:RXR720873 SHJ655400:SHN720873 SRF655400:SRJ720873 TBB655400:TBF720873 TKX655400:TLB720873 TUT655400:TUX720873 UEP655400:UET720873 UOL655400:UOP720873 UYH655400:UYL720873 VID655400:VIH720873 VRZ655400:VSD720873 WBV655400:WBZ720873 WLR655400:WLV720873 WVN655400:WVR720873 F720936:J786409 JB720936:JF786409 SX720936:TB786409 ACT720936:ACX786409 AMP720936:AMT786409 AWL720936:AWP786409 BGH720936:BGL786409 BQD720936:BQH786409 BZZ720936:CAD786409 CJV720936:CJZ786409 CTR720936:CTV786409 DDN720936:DDR786409 DNJ720936:DNN786409 DXF720936:DXJ786409 EHB720936:EHF786409 EQX720936:ERB786409 FAT720936:FAX786409 FKP720936:FKT786409 FUL720936:FUP786409 GEH720936:GEL786409 GOD720936:GOH786409 GXZ720936:GYD786409 HHV720936:HHZ786409 HRR720936:HRV786409 IBN720936:IBR786409 ILJ720936:ILN786409 IVF720936:IVJ786409 JFB720936:JFF786409 JOX720936:JPB786409 JYT720936:JYX786409 KIP720936:KIT786409 KSL720936:KSP786409 LCH720936:LCL786409 LMD720936:LMH786409 LVZ720936:LWD786409 MFV720936:MFZ786409 MPR720936:MPV786409 MZN720936:MZR786409 NJJ720936:NJN786409 NTF720936:NTJ786409 ODB720936:ODF786409 OMX720936:ONB786409 OWT720936:OWX786409 PGP720936:PGT786409 PQL720936:PQP786409 QAH720936:QAL786409 QKD720936:QKH786409 QTZ720936:QUD786409 RDV720936:RDZ786409 RNR720936:RNV786409 RXN720936:RXR786409 SHJ720936:SHN786409 SRF720936:SRJ786409 TBB720936:TBF786409 TKX720936:TLB786409 TUT720936:TUX786409 UEP720936:UET786409 UOL720936:UOP786409 UYH720936:UYL786409 VID720936:VIH786409 VRZ720936:VSD786409 WBV720936:WBZ786409 WLR720936:WLV786409 WVN720936:WVR786409 F786472:J851945 JB786472:JF851945 SX786472:TB851945 ACT786472:ACX851945 AMP786472:AMT851945 AWL786472:AWP851945 BGH786472:BGL851945 BQD786472:BQH851945 BZZ786472:CAD851945 CJV786472:CJZ851945 CTR786472:CTV851945 DDN786472:DDR851945 DNJ786472:DNN851945 DXF786472:DXJ851945 EHB786472:EHF851945 EQX786472:ERB851945 FAT786472:FAX851945 FKP786472:FKT851945 FUL786472:FUP851945 GEH786472:GEL851945 GOD786472:GOH851945 GXZ786472:GYD851945 HHV786472:HHZ851945 HRR786472:HRV851945 IBN786472:IBR851945 ILJ786472:ILN851945 IVF786472:IVJ851945 JFB786472:JFF851945 JOX786472:JPB851945 JYT786472:JYX851945 KIP786472:KIT851945 KSL786472:KSP851945 LCH786472:LCL851945 LMD786472:LMH851945 LVZ786472:LWD851945 MFV786472:MFZ851945 MPR786472:MPV851945 MZN786472:MZR851945 NJJ786472:NJN851945 NTF786472:NTJ851945 ODB786472:ODF851945 OMX786472:ONB851945 OWT786472:OWX851945 PGP786472:PGT851945 PQL786472:PQP851945 QAH786472:QAL851945 QKD786472:QKH851945 QTZ786472:QUD851945 RDV786472:RDZ851945 RNR786472:RNV851945 RXN786472:RXR851945 SHJ786472:SHN851945 SRF786472:SRJ851945 TBB786472:TBF851945 TKX786472:TLB851945 TUT786472:TUX851945 UEP786472:UET851945 UOL786472:UOP851945 UYH786472:UYL851945 VID786472:VIH851945 VRZ786472:VSD851945 WBV786472:WBZ851945 WLR786472:WLV851945 WVN786472:WVR851945 F852008:J917481 JB852008:JF917481 SX852008:TB917481 ACT852008:ACX917481 AMP852008:AMT917481 AWL852008:AWP917481 BGH852008:BGL917481 BQD852008:BQH917481 BZZ852008:CAD917481 CJV852008:CJZ917481 CTR852008:CTV917481 DDN852008:DDR917481 DNJ852008:DNN917481 DXF852008:DXJ917481 EHB852008:EHF917481 EQX852008:ERB917481 FAT852008:FAX917481 FKP852008:FKT917481 FUL852008:FUP917481 GEH852008:GEL917481 GOD852008:GOH917481 GXZ852008:GYD917481 HHV852008:HHZ917481 HRR852008:HRV917481 IBN852008:IBR917481 ILJ852008:ILN917481 IVF852008:IVJ917481 JFB852008:JFF917481 JOX852008:JPB917481 JYT852008:JYX917481 KIP852008:KIT917481 KSL852008:KSP917481 LCH852008:LCL917481 LMD852008:LMH917481 LVZ852008:LWD917481 MFV852008:MFZ917481 MPR852008:MPV917481 MZN852008:MZR917481 NJJ852008:NJN917481 NTF852008:NTJ917481 ODB852008:ODF917481 OMX852008:ONB917481 OWT852008:OWX917481 PGP852008:PGT917481 PQL852008:PQP917481 QAH852008:QAL917481 QKD852008:QKH917481 QTZ852008:QUD917481 RDV852008:RDZ917481 RNR852008:RNV917481 RXN852008:RXR917481 SHJ852008:SHN917481 SRF852008:SRJ917481 TBB852008:TBF917481 TKX852008:TLB917481 TUT852008:TUX917481 UEP852008:UET917481 UOL852008:UOP917481 UYH852008:UYL917481 VID852008:VIH917481 VRZ852008:VSD917481 WBV852008:WBZ917481 WLR852008:WLV917481 WVN852008:WVR917481 F917544:J983017 JB917544:JF983017 SX917544:TB983017 ACT917544:ACX983017 AMP917544:AMT983017 AWL917544:AWP983017 BGH917544:BGL983017 BQD917544:BQH983017 BZZ917544:CAD983017 CJV917544:CJZ983017 CTR917544:CTV983017 DDN917544:DDR983017 DNJ917544:DNN983017 DXF917544:DXJ983017 EHB917544:EHF983017 EQX917544:ERB983017 FAT917544:FAX983017 FKP917544:FKT983017 FUL917544:FUP983017 GEH917544:GEL983017 GOD917544:GOH983017 GXZ917544:GYD983017 HHV917544:HHZ983017 HRR917544:HRV983017 IBN917544:IBR983017 ILJ917544:ILN983017 IVF917544:IVJ983017 JFB917544:JFF983017 JOX917544:JPB983017 JYT917544:JYX983017 KIP917544:KIT983017 KSL917544:KSP983017 LCH917544:LCL983017 LMD917544:LMH983017 LVZ917544:LWD983017 MFV917544:MFZ983017 MPR917544:MPV983017 MZN917544:MZR983017 NJJ917544:NJN983017 NTF917544:NTJ983017 ODB917544:ODF983017 OMX917544:ONB983017 OWT917544:OWX983017 PGP917544:PGT983017 PQL917544:PQP983017 QAH917544:QAL983017 QKD917544:QKH983017 QTZ917544:QUD983017 RDV917544:RDZ983017 RNR917544:RNV983017 RXN917544:RXR983017 SHJ917544:SHN983017 SRF917544:SRJ983017 TBB917544:TBF983017 TKX917544:TLB983017 TUT917544:TUX983017 UEP917544:UET983017 UOL917544:UOP983017 UYH917544:UYL983017 VID917544:VIH983017 VRZ917544:VSD983017 WBV917544:WBZ983017 WLR917544:WLV983017 WVN917544:WVR983017 F983080:J1048576 JB983080:JF1048576 SX983080:TB1048576 ACT983080:ACX1048576 AMP983080:AMT1048576 AWL983080:AWP1048576 BGH983080:BGL1048576 BQD983080:BQH1048576 BZZ983080:CAD1048576 CJV983080:CJZ1048576 CTR983080:CTV1048576 DDN983080:DDR1048576 DNJ983080:DNN1048576 DXF983080:DXJ1048576 EHB983080:EHF1048576 EQX983080:ERB1048576 FAT983080:FAX1048576 FKP983080:FKT1048576 FUL983080:FUP1048576 GEH983080:GEL1048576 GOD983080:GOH1048576 GXZ983080:GYD1048576 HHV983080:HHZ1048576 HRR983080:HRV1048576 IBN983080:IBR1048576 ILJ983080:ILN1048576 IVF983080:IVJ1048576 JFB983080:JFF1048576 JOX983080:JPB1048576 JYT983080:JYX1048576 KIP983080:KIT1048576 KSL983080:KSP1048576 LCH983080:LCL1048576 LMD983080:LMH1048576 LVZ983080:LWD1048576 MFV983080:MFZ1048576 MPR983080:MPV1048576 MZN983080:MZR1048576 NJJ983080:NJN1048576 NTF983080:NTJ1048576 ODB983080:ODF1048576 OMX983080:ONB1048576 OWT983080:OWX1048576 PGP983080:PGT1048576 PQL983080:PQP1048576 QAH983080:QAL1048576 QKD983080:QKH1048576 QTZ983080:QUD1048576 RDV983080:RDZ1048576 RNR983080:RNV1048576 RXN983080:RXR1048576 SHJ983080:SHN1048576 SRF983080:SRJ1048576 TBB983080:TBF1048576 TKX983080:TLB1048576 TUT983080:TUX1048576 UEP983080:UET1048576 UOL983080:UOP1048576 UYH983080:UYL1048576 VID983080:VIH1048576 VRZ983080:VSD1048576 WBV983080:WBZ1048576 WLR983080:WLV1048576 WVN983080:WVR1048576 JB29:JF40 SX29:TB40 ACT29:ACX40 AMP29:AMT40 AWL29:AWP40 BGH29:BGL40 BQD29:BQH40 BZZ29:CAD40 CJV29:CJZ40 CTR29:CTV40 DDN29:DDR40 DNJ29:DNN40 DXF29:DXJ40 EHB29:EHF40 EQX29:ERB40 FAT29:FAX40 FKP29:FKT40 FUL29:FUP40 GEH29:GEL40 GOD29:GOH40 GXZ29:GYD40 HHV29:HHZ40 HRR29:HRV40 IBN29:IBR40 ILJ29:ILN40 IVF29:IVJ40 JFB29:JFF40 JOX29:JPB40 JYT29:JYX40 KIP29:KIT40 KSL29:KSP40 LCH29:LCL40 LMD29:LMH40 LVZ29:LWD40 MFV29:MFZ40 MPR29:MPV40 MZN29:MZR40 NJJ29:NJN40 NTF29:NTJ40 ODB29:ODF40 OMX29:ONB40 OWT29:OWX40 PGP29:PGT40 PQL29:PQP40 QAH29:QAL40 QKD29:QKH40 QTZ29:QUD40 RDV29:RDZ40 RNR29:RNV40 RXN29:RXR40 SHJ29:SHN40 SRF29:SRJ40 TBB29:TBF40 TKX29:TLB40 TUT29:TUX40 UEP29:UET40 UOL29:UOP40 UYH29:UYL40 VID29:VIH40 VRZ29:VSD40 WBV29:WBZ40 WLR29:WLV40 WVN29:WVR40 F65562:J65573 JB65562:JF65573 SX65562:TB65573 ACT65562:ACX65573 AMP65562:AMT65573 AWL65562:AWP65573 BGH65562:BGL65573 BQD65562:BQH65573 BZZ65562:CAD65573 CJV65562:CJZ65573 CTR65562:CTV65573 DDN65562:DDR65573 DNJ65562:DNN65573 DXF65562:DXJ65573 EHB65562:EHF65573 EQX65562:ERB65573 FAT65562:FAX65573 FKP65562:FKT65573 FUL65562:FUP65573 GEH65562:GEL65573 GOD65562:GOH65573 GXZ65562:GYD65573 HHV65562:HHZ65573 HRR65562:HRV65573 IBN65562:IBR65573 ILJ65562:ILN65573 IVF65562:IVJ65573 JFB65562:JFF65573 JOX65562:JPB65573 JYT65562:JYX65573 KIP65562:KIT65573 KSL65562:KSP65573 LCH65562:LCL65573 LMD65562:LMH65573 LVZ65562:LWD65573 MFV65562:MFZ65573 MPR65562:MPV65573 MZN65562:MZR65573 NJJ65562:NJN65573 NTF65562:NTJ65573 ODB65562:ODF65573 OMX65562:ONB65573 OWT65562:OWX65573 PGP65562:PGT65573 PQL65562:PQP65573 QAH65562:QAL65573 QKD65562:QKH65573 QTZ65562:QUD65573 RDV65562:RDZ65573 RNR65562:RNV65573 RXN65562:RXR65573 SHJ65562:SHN65573 SRF65562:SRJ65573 TBB65562:TBF65573 TKX65562:TLB65573 TUT65562:TUX65573 UEP65562:UET65573 UOL65562:UOP65573 UYH65562:UYL65573 VID65562:VIH65573 VRZ65562:VSD65573 WBV65562:WBZ65573 WLR65562:WLV65573 WVN65562:WVR65573 F131098:J131109 JB131098:JF131109 SX131098:TB131109 ACT131098:ACX131109 AMP131098:AMT131109 AWL131098:AWP131109 BGH131098:BGL131109 BQD131098:BQH131109 BZZ131098:CAD131109 CJV131098:CJZ131109 CTR131098:CTV131109 DDN131098:DDR131109 DNJ131098:DNN131109 DXF131098:DXJ131109 EHB131098:EHF131109 EQX131098:ERB131109 FAT131098:FAX131109 FKP131098:FKT131109 FUL131098:FUP131109 GEH131098:GEL131109 GOD131098:GOH131109 GXZ131098:GYD131109 HHV131098:HHZ131109 HRR131098:HRV131109 IBN131098:IBR131109 ILJ131098:ILN131109 IVF131098:IVJ131109 JFB131098:JFF131109 JOX131098:JPB131109 JYT131098:JYX131109 KIP131098:KIT131109 KSL131098:KSP131109 LCH131098:LCL131109 LMD131098:LMH131109 LVZ131098:LWD131109 MFV131098:MFZ131109 MPR131098:MPV131109 MZN131098:MZR131109 NJJ131098:NJN131109 NTF131098:NTJ131109 ODB131098:ODF131109 OMX131098:ONB131109 OWT131098:OWX131109 PGP131098:PGT131109 PQL131098:PQP131109 QAH131098:QAL131109 QKD131098:QKH131109 QTZ131098:QUD131109 RDV131098:RDZ131109 RNR131098:RNV131109 RXN131098:RXR131109 SHJ131098:SHN131109 SRF131098:SRJ131109 TBB131098:TBF131109 TKX131098:TLB131109 TUT131098:TUX131109 UEP131098:UET131109 UOL131098:UOP131109 UYH131098:UYL131109 VID131098:VIH131109 VRZ131098:VSD131109 WBV131098:WBZ131109 WLR131098:WLV131109 WVN131098:WVR131109 F196634:J196645 JB196634:JF196645 SX196634:TB196645 ACT196634:ACX196645 AMP196634:AMT196645 AWL196634:AWP196645 BGH196634:BGL196645 BQD196634:BQH196645 BZZ196634:CAD196645 CJV196634:CJZ196645 CTR196634:CTV196645 DDN196634:DDR196645 DNJ196634:DNN196645 DXF196634:DXJ196645 EHB196634:EHF196645 EQX196634:ERB196645 FAT196634:FAX196645 FKP196634:FKT196645 FUL196634:FUP196645 GEH196634:GEL196645 GOD196634:GOH196645 GXZ196634:GYD196645 HHV196634:HHZ196645 HRR196634:HRV196645 IBN196634:IBR196645 ILJ196634:ILN196645 IVF196634:IVJ196645 JFB196634:JFF196645 JOX196634:JPB196645 JYT196634:JYX196645 KIP196634:KIT196645 KSL196634:KSP196645 LCH196634:LCL196645 LMD196634:LMH196645 LVZ196634:LWD196645 MFV196634:MFZ196645 MPR196634:MPV196645 MZN196634:MZR196645 NJJ196634:NJN196645 NTF196634:NTJ196645 ODB196634:ODF196645 OMX196634:ONB196645 OWT196634:OWX196645 PGP196634:PGT196645 PQL196634:PQP196645 QAH196634:QAL196645 QKD196634:QKH196645 QTZ196634:QUD196645 RDV196634:RDZ196645 RNR196634:RNV196645 RXN196634:RXR196645 SHJ196634:SHN196645 SRF196634:SRJ196645 TBB196634:TBF196645 TKX196634:TLB196645 TUT196634:TUX196645 UEP196634:UET196645 UOL196634:UOP196645 UYH196634:UYL196645 VID196634:VIH196645 VRZ196634:VSD196645 WBV196634:WBZ196645 WLR196634:WLV196645 WVN196634:WVR196645 F262170:J262181 JB262170:JF262181 SX262170:TB262181 ACT262170:ACX262181 AMP262170:AMT262181 AWL262170:AWP262181 BGH262170:BGL262181 BQD262170:BQH262181 BZZ262170:CAD262181 CJV262170:CJZ262181 CTR262170:CTV262181 DDN262170:DDR262181 DNJ262170:DNN262181 DXF262170:DXJ262181 EHB262170:EHF262181 EQX262170:ERB262181 FAT262170:FAX262181 FKP262170:FKT262181 FUL262170:FUP262181 GEH262170:GEL262181 GOD262170:GOH262181 GXZ262170:GYD262181 HHV262170:HHZ262181 HRR262170:HRV262181 IBN262170:IBR262181 ILJ262170:ILN262181 IVF262170:IVJ262181 JFB262170:JFF262181 JOX262170:JPB262181 JYT262170:JYX262181 KIP262170:KIT262181 KSL262170:KSP262181 LCH262170:LCL262181 LMD262170:LMH262181 LVZ262170:LWD262181 MFV262170:MFZ262181 MPR262170:MPV262181 MZN262170:MZR262181 NJJ262170:NJN262181 NTF262170:NTJ262181 ODB262170:ODF262181 OMX262170:ONB262181 OWT262170:OWX262181 PGP262170:PGT262181 PQL262170:PQP262181 QAH262170:QAL262181 QKD262170:QKH262181 QTZ262170:QUD262181 RDV262170:RDZ262181 RNR262170:RNV262181 RXN262170:RXR262181 SHJ262170:SHN262181 SRF262170:SRJ262181 TBB262170:TBF262181 TKX262170:TLB262181 TUT262170:TUX262181 UEP262170:UET262181 UOL262170:UOP262181 UYH262170:UYL262181 VID262170:VIH262181 VRZ262170:VSD262181 WBV262170:WBZ262181 WLR262170:WLV262181 WVN262170:WVR262181 F327706:J327717 JB327706:JF327717 SX327706:TB327717 ACT327706:ACX327717 AMP327706:AMT327717 AWL327706:AWP327717 BGH327706:BGL327717 BQD327706:BQH327717 BZZ327706:CAD327717 CJV327706:CJZ327717 CTR327706:CTV327717 DDN327706:DDR327717 DNJ327706:DNN327717 DXF327706:DXJ327717 EHB327706:EHF327717 EQX327706:ERB327717 FAT327706:FAX327717 FKP327706:FKT327717 FUL327706:FUP327717 GEH327706:GEL327717 GOD327706:GOH327717 GXZ327706:GYD327717 HHV327706:HHZ327717 HRR327706:HRV327717 IBN327706:IBR327717 ILJ327706:ILN327717 IVF327706:IVJ327717 JFB327706:JFF327717 JOX327706:JPB327717 JYT327706:JYX327717 KIP327706:KIT327717 KSL327706:KSP327717 LCH327706:LCL327717 LMD327706:LMH327717 LVZ327706:LWD327717 MFV327706:MFZ327717 MPR327706:MPV327717 MZN327706:MZR327717 NJJ327706:NJN327717 NTF327706:NTJ327717 ODB327706:ODF327717 OMX327706:ONB327717 OWT327706:OWX327717 PGP327706:PGT327717 PQL327706:PQP327717 QAH327706:QAL327717 QKD327706:QKH327717 QTZ327706:QUD327717 RDV327706:RDZ327717 RNR327706:RNV327717 RXN327706:RXR327717 SHJ327706:SHN327717 SRF327706:SRJ327717 TBB327706:TBF327717 TKX327706:TLB327717 TUT327706:TUX327717 UEP327706:UET327717 UOL327706:UOP327717 UYH327706:UYL327717 VID327706:VIH327717 VRZ327706:VSD327717 WBV327706:WBZ327717 WLR327706:WLV327717 WVN327706:WVR327717 F393242:J393253 JB393242:JF393253 SX393242:TB393253 ACT393242:ACX393253 AMP393242:AMT393253 AWL393242:AWP393253 BGH393242:BGL393253 BQD393242:BQH393253 BZZ393242:CAD393253 CJV393242:CJZ393253 CTR393242:CTV393253 DDN393242:DDR393253 DNJ393242:DNN393253 DXF393242:DXJ393253 EHB393242:EHF393253 EQX393242:ERB393253 FAT393242:FAX393253 FKP393242:FKT393253 FUL393242:FUP393253 GEH393242:GEL393253 GOD393242:GOH393253 GXZ393242:GYD393253 HHV393242:HHZ393253 HRR393242:HRV393253 IBN393242:IBR393253 ILJ393242:ILN393253 IVF393242:IVJ393253 JFB393242:JFF393253 JOX393242:JPB393253 JYT393242:JYX393253 KIP393242:KIT393253 KSL393242:KSP393253 LCH393242:LCL393253 LMD393242:LMH393253 LVZ393242:LWD393253 MFV393242:MFZ393253 MPR393242:MPV393253 MZN393242:MZR393253 NJJ393242:NJN393253 NTF393242:NTJ393253 ODB393242:ODF393253 OMX393242:ONB393253 OWT393242:OWX393253 PGP393242:PGT393253 PQL393242:PQP393253 QAH393242:QAL393253 QKD393242:QKH393253 QTZ393242:QUD393253 RDV393242:RDZ393253 RNR393242:RNV393253 RXN393242:RXR393253 SHJ393242:SHN393253 SRF393242:SRJ393253 TBB393242:TBF393253 TKX393242:TLB393253 TUT393242:TUX393253 UEP393242:UET393253 UOL393242:UOP393253 UYH393242:UYL393253 VID393242:VIH393253 VRZ393242:VSD393253 WBV393242:WBZ393253 WLR393242:WLV393253 WVN393242:WVR393253 F458778:J458789 JB458778:JF458789 SX458778:TB458789 ACT458778:ACX458789 AMP458778:AMT458789 AWL458778:AWP458789 BGH458778:BGL458789 BQD458778:BQH458789 BZZ458778:CAD458789 CJV458778:CJZ458789 CTR458778:CTV458789 DDN458778:DDR458789 DNJ458778:DNN458789 DXF458778:DXJ458789 EHB458778:EHF458789 EQX458778:ERB458789 FAT458778:FAX458789 FKP458778:FKT458789 FUL458778:FUP458789 GEH458778:GEL458789 GOD458778:GOH458789 GXZ458778:GYD458789 HHV458778:HHZ458789 HRR458778:HRV458789 IBN458778:IBR458789 ILJ458778:ILN458789 IVF458778:IVJ458789 JFB458778:JFF458789 JOX458778:JPB458789 JYT458778:JYX458789 KIP458778:KIT458789 KSL458778:KSP458789 LCH458778:LCL458789 LMD458778:LMH458789 LVZ458778:LWD458789 MFV458778:MFZ458789 MPR458778:MPV458789 MZN458778:MZR458789 NJJ458778:NJN458789 NTF458778:NTJ458789 ODB458778:ODF458789 OMX458778:ONB458789 OWT458778:OWX458789 PGP458778:PGT458789 PQL458778:PQP458789 QAH458778:QAL458789 QKD458778:QKH458789 QTZ458778:QUD458789 RDV458778:RDZ458789 RNR458778:RNV458789 RXN458778:RXR458789 SHJ458778:SHN458789 SRF458778:SRJ458789 TBB458778:TBF458789 TKX458778:TLB458789 TUT458778:TUX458789 UEP458778:UET458789 UOL458778:UOP458789 UYH458778:UYL458789 VID458778:VIH458789 VRZ458778:VSD458789 WBV458778:WBZ458789 WLR458778:WLV458789 WVN458778:WVR458789 F524314:J524325 JB524314:JF524325 SX524314:TB524325 ACT524314:ACX524325 AMP524314:AMT524325 AWL524314:AWP524325 BGH524314:BGL524325 BQD524314:BQH524325 BZZ524314:CAD524325 CJV524314:CJZ524325 CTR524314:CTV524325 DDN524314:DDR524325 DNJ524314:DNN524325 DXF524314:DXJ524325 EHB524314:EHF524325 EQX524314:ERB524325 FAT524314:FAX524325 FKP524314:FKT524325 FUL524314:FUP524325 GEH524314:GEL524325 GOD524314:GOH524325 GXZ524314:GYD524325 HHV524314:HHZ524325 HRR524314:HRV524325 IBN524314:IBR524325 ILJ524314:ILN524325 IVF524314:IVJ524325 JFB524314:JFF524325 JOX524314:JPB524325 JYT524314:JYX524325 KIP524314:KIT524325 KSL524314:KSP524325 LCH524314:LCL524325 LMD524314:LMH524325 LVZ524314:LWD524325 MFV524314:MFZ524325 MPR524314:MPV524325 MZN524314:MZR524325 NJJ524314:NJN524325 NTF524314:NTJ524325 ODB524314:ODF524325 OMX524314:ONB524325 OWT524314:OWX524325 PGP524314:PGT524325 PQL524314:PQP524325 QAH524314:QAL524325 QKD524314:QKH524325 QTZ524314:QUD524325 RDV524314:RDZ524325 RNR524314:RNV524325 RXN524314:RXR524325 SHJ524314:SHN524325 SRF524314:SRJ524325 TBB524314:TBF524325 TKX524314:TLB524325 TUT524314:TUX524325 UEP524314:UET524325 UOL524314:UOP524325 UYH524314:UYL524325 VID524314:VIH524325 VRZ524314:VSD524325 WBV524314:WBZ524325 WLR524314:WLV524325 WVN524314:WVR524325 F589850:J589861 JB589850:JF589861 SX589850:TB589861 ACT589850:ACX589861 AMP589850:AMT589861 AWL589850:AWP589861 BGH589850:BGL589861 BQD589850:BQH589861 BZZ589850:CAD589861 CJV589850:CJZ589861 CTR589850:CTV589861 DDN589850:DDR589861 DNJ589850:DNN589861 DXF589850:DXJ589861 EHB589850:EHF589861 EQX589850:ERB589861 FAT589850:FAX589861 FKP589850:FKT589861 FUL589850:FUP589861 GEH589850:GEL589861 GOD589850:GOH589861 GXZ589850:GYD589861 HHV589850:HHZ589861 HRR589850:HRV589861 IBN589850:IBR589861 ILJ589850:ILN589861 IVF589850:IVJ589861 JFB589850:JFF589861 JOX589850:JPB589861 JYT589850:JYX589861 KIP589850:KIT589861 KSL589850:KSP589861 LCH589850:LCL589861 LMD589850:LMH589861 LVZ589850:LWD589861 MFV589850:MFZ589861 MPR589850:MPV589861 MZN589850:MZR589861 NJJ589850:NJN589861 NTF589850:NTJ589861 ODB589850:ODF589861 OMX589850:ONB589861 OWT589850:OWX589861 PGP589850:PGT589861 PQL589850:PQP589861 QAH589850:QAL589861 QKD589850:QKH589861 QTZ589850:QUD589861 RDV589850:RDZ589861 RNR589850:RNV589861 RXN589850:RXR589861 SHJ589850:SHN589861 SRF589850:SRJ589861 TBB589850:TBF589861 TKX589850:TLB589861 TUT589850:TUX589861 UEP589850:UET589861 UOL589850:UOP589861 UYH589850:UYL589861 VID589850:VIH589861 VRZ589850:VSD589861 WBV589850:WBZ589861 WLR589850:WLV589861 WVN589850:WVR589861 F655386:J655397 JB655386:JF655397 SX655386:TB655397 ACT655386:ACX655397 AMP655386:AMT655397 AWL655386:AWP655397 BGH655386:BGL655397 BQD655386:BQH655397 BZZ655386:CAD655397 CJV655386:CJZ655397 CTR655386:CTV655397 DDN655386:DDR655397 DNJ655386:DNN655397 DXF655386:DXJ655397 EHB655386:EHF655397 EQX655386:ERB655397 FAT655386:FAX655397 FKP655386:FKT655397 FUL655386:FUP655397 GEH655386:GEL655397 GOD655386:GOH655397 GXZ655386:GYD655397 HHV655386:HHZ655397 HRR655386:HRV655397 IBN655386:IBR655397 ILJ655386:ILN655397 IVF655386:IVJ655397 JFB655386:JFF655397 JOX655386:JPB655397 JYT655386:JYX655397 KIP655386:KIT655397 KSL655386:KSP655397 LCH655386:LCL655397 LMD655386:LMH655397 LVZ655386:LWD655397 MFV655386:MFZ655397 MPR655386:MPV655397 MZN655386:MZR655397 NJJ655386:NJN655397 NTF655386:NTJ655397 ODB655386:ODF655397 OMX655386:ONB655397 OWT655386:OWX655397 PGP655386:PGT655397 PQL655386:PQP655397 QAH655386:QAL655397 QKD655386:QKH655397 QTZ655386:QUD655397 RDV655386:RDZ655397 RNR655386:RNV655397 RXN655386:RXR655397 SHJ655386:SHN655397 SRF655386:SRJ655397 TBB655386:TBF655397 TKX655386:TLB655397 TUT655386:TUX655397 UEP655386:UET655397 UOL655386:UOP655397 UYH655386:UYL655397 VID655386:VIH655397 VRZ655386:VSD655397 WBV655386:WBZ655397 WLR655386:WLV655397 WVN655386:WVR655397 F720922:J720933 JB720922:JF720933 SX720922:TB720933 ACT720922:ACX720933 AMP720922:AMT720933 AWL720922:AWP720933 BGH720922:BGL720933 BQD720922:BQH720933 BZZ720922:CAD720933 CJV720922:CJZ720933 CTR720922:CTV720933 DDN720922:DDR720933 DNJ720922:DNN720933 DXF720922:DXJ720933 EHB720922:EHF720933 EQX720922:ERB720933 FAT720922:FAX720933 FKP720922:FKT720933 FUL720922:FUP720933 GEH720922:GEL720933 GOD720922:GOH720933 GXZ720922:GYD720933 HHV720922:HHZ720933 HRR720922:HRV720933 IBN720922:IBR720933 ILJ720922:ILN720933 IVF720922:IVJ720933 JFB720922:JFF720933 JOX720922:JPB720933 JYT720922:JYX720933 KIP720922:KIT720933 KSL720922:KSP720933 LCH720922:LCL720933 LMD720922:LMH720933 LVZ720922:LWD720933 MFV720922:MFZ720933 MPR720922:MPV720933 MZN720922:MZR720933 NJJ720922:NJN720933 NTF720922:NTJ720933 ODB720922:ODF720933 OMX720922:ONB720933 OWT720922:OWX720933 PGP720922:PGT720933 PQL720922:PQP720933 QAH720922:QAL720933 QKD720922:QKH720933 QTZ720922:QUD720933 RDV720922:RDZ720933 RNR720922:RNV720933 RXN720922:RXR720933 SHJ720922:SHN720933 SRF720922:SRJ720933 TBB720922:TBF720933 TKX720922:TLB720933 TUT720922:TUX720933 UEP720922:UET720933 UOL720922:UOP720933 UYH720922:UYL720933 VID720922:VIH720933 VRZ720922:VSD720933 WBV720922:WBZ720933 WLR720922:WLV720933 WVN720922:WVR720933 F786458:J786469 JB786458:JF786469 SX786458:TB786469 ACT786458:ACX786469 AMP786458:AMT786469 AWL786458:AWP786469 BGH786458:BGL786469 BQD786458:BQH786469 BZZ786458:CAD786469 CJV786458:CJZ786469 CTR786458:CTV786469 DDN786458:DDR786469 DNJ786458:DNN786469 DXF786458:DXJ786469 EHB786458:EHF786469 EQX786458:ERB786469 FAT786458:FAX786469 FKP786458:FKT786469 FUL786458:FUP786469 GEH786458:GEL786469 GOD786458:GOH786469 GXZ786458:GYD786469 HHV786458:HHZ786469 HRR786458:HRV786469 IBN786458:IBR786469 ILJ786458:ILN786469 IVF786458:IVJ786469 JFB786458:JFF786469 JOX786458:JPB786469 JYT786458:JYX786469 KIP786458:KIT786469 KSL786458:KSP786469 LCH786458:LCL786469 LMD786458:LMH786469 LVZ786458:LWD786469 MFV786458:MFZ786469 MPR786458:MPV786469 MZN786458:MZR786469 NJJ786458:NJN786469 NTF786458:NTJ786469 ODB786458:ODF786469 OMX786458:ONB786469 OWT786458:OWX786469 PGP786458:PGT786469 PQL786458:PQP786469 QAH786458:QAL786469 QKD786458:QKH786469 QTZ786458:QUD786469 RDV786458:RDZ786469 RNR786458:RNV786469 RXN786458:RXR786469 SHJ786458:SHN786469 SRF786458:SRJ786469 TBB786458:TBF786469 TKX786458:TLB786469 TUT786458:TUX786469 UEP786458:UET786469 UOL786458:UOP786469 UYH786458:UYL786469 VID786458:VIH786469 VRZ786458:VSD786469 WBV786458:WBZ786469 WLR786458:WLV786469 WVN786458:WVR786469 F851994:J852005 JB851994:JF852005 SX851994:TB852005 ACT851994:ACX852005 AMP851994:AMT852005 AWL851994:AWP852005 BGH851994:BGL852005 BQD851994:BQH852005 BZZ851994:CAD852005 CJV851994:CJZ852005 CTR851994:CTV852005 DDN851994:DDR852005 DNJ851994:DNN852005 DXF851994:DXJ852005 EHB851994:EHF852005 EQX851994:ERB852005 FAT851994:FAX852005 FKP851994:FKT852005 FUL851994:FUP852005 GEH851994:GEL852005 GOD851994:GOH852005 GXZ851994:GYD852005 HHV851994:HHZ852005 HRR851994:HRV852005 IBN851994:IBR852005 ILJ851994:ILN852005 IVF851994:IVJ852005 JFB851994:JFF852005 JOX851994:JPB852005 JYT851994:JYX852005 KIP851994:KIT852005 KSL851994:KSP852005 LCH851994:LCL852005 LMD851994:LMH852005 LVZ851994:LWD852005 MFV851994:MFZ852005 MPR851994:MPV852005 MZN851994:MZR852005 NJJ851994:NJN852005 NTF851994:NTJ852005 ODB851994:ODF852005 OMX851994:ONB852005 OWT851994:OWX852005 PGP851994:PGT852005 PQL851994:PQP852005 QAH851994:QAL852005 QKD851994:QKH852005 QTZ851994:QUD852005 RDV851994:RDZ852005 RNR851994:RNV852005 RXN851994:RXR852005 SHJ851994:SHN852005 SRF851994:SRJ852005 TBB851994:TBF852005 TKX851994:TLB852005 TUT851994:TUX852005 UEP851994:UET852005 UOL851994:UOP852005 UYH851994:UYL852005 VID851994:VIH852005 VRZ851994:VSD852005 WBV851994:WBZ852005 WLR851994:WLV852005 WVN851994:WVR852005 F917530:J917541 JB917530:JF917541 SX917530:TB917541 ACT917530:ACX917541 AMP917530:AMT917541 AWL917530:AWP917541 BGH917530:BGL917541 BQD917530:BQH917541 BZZ917530:CAD917541 CJV917530:CJZ917541 CTR917530:CTV917541 DDN917530:DDR917541 DNJ917530:DNN917541 DXF917530:DXJ917541 EHB917530:EHF917541 EQX917530:ERB917541 FAT917530:FAX917541 FKP917530:FKT917541 FUL917530:FUP917541 GEH917530:GEL917541 GOD917530:GOH917541 GXZ917530:GYD917541 HHV917530:HHZ917541 HRR917530:HRV917541 IBN917530:IBR917541 ILJ917530:ILN917541 IVF917530:IVJ917541 JFB917530:JFF917541 JOX917530:JPB917541 JYT917530:JYX917541 KIP917530:KIT917541 KSL917530:KSP917541 LCH917530:LCL917541 LMD917530:LMH917541 LVZ917530:LWD917541 MFV917530:MFZ917541 MPR917530:MPV917541 MZN917530:MZR917541 NJJ917530:NJN917541 NTF917530:NTJ917541 ODB917530:ODF917541 OMX917530:ONB917541 OWT917530:OWX917541 PGP917530:PGT917541 PQL917530:PQP917541 QAH917530:QAL917541 QKD917530:QKH917541 QTZ917530:QUD917541 RDV917530:RDZ917541 RNR917530:RNV917541 RXN917530:RXR917541 SHJ917530:SHN917541 SRF917530:SRJ917541 TBB917530:TBF917541 TKX917530:TLB917541 TUT917530:TUX917541 UEP917530:UET917541 UOL917530:UOP917541 UYH917530:UYL917541 VID917530:VIH917541 VRZ917530:VSD917541 WBV917530:WBZ917541 WLR917530:WLV917541 WVN917530:WVR917541 F983066:J983077 JB983066:JF983077 SX983066:TB983077 ACT983066:ACX983077 AMP983066:AMT983077 AWL983066:AWP983077 BGH983066:BGL983077 BQD983066:BQH983077 BZZ983066:CAD983077 CJV983066:CJZ983077 CTR983066:CTV983077 DDN983066:DDR983077 DNJ983066:DNN983077 DXF983066:DXJ983077 EHB983066:EHF983077 EQX983066:ERB983077 FAT983066:FAX983077 FKP983066:FKT983077 FUL983066:FUP983077 GEH983066:GEL983077 GOD983066:GOH983077 GXZ983066:GYD983077 HHV983066:HHZ983077 HRR983066:HRV983077 IBN983066:IBR983077 ILJ983066:ILN983077 IVF983066:IVJ983077 JFB983066:JFF983077 JOX983066:JPB983077 JYT983066:JYX983077 KIP983066:KIT983077 KSL983066:KSP983077 LCH983066:LCL983077 LMD983066:LMH983077 LVZ983066:LWD983077 MFV983066:MFZ983077 MPR983066:MPV983077 MZN983066:MZR983077 NJJ983066:NJN983077 NTF983066:NTJ983077 ODB983066:ODF983077 OMX983066:ONB983077 OWT983066:OWX983077 PGP983066:PGT983077 PQL983066:PQP983077 QAH983066:QAL983077 QKD983066:QKH983077 QTZ983066:QUD983077 RDV983066:RDZ983077 RNR983066:RNV983077 RXN983066:RXR983077 SHJ983066:SHN983077 SRF983066:SRJ983077 TBB983066:TBF983077 TKX983066:TLB983077 TUT983066:TUX983077 UEP983066:UET983077 UOL983066:UOP983077 UYH983066:UYL983077 VID983066:VIH983077 VRZ983066:VSD983077 WBV983066:WBZ983077 WLR983066:WLV983077 WVN983066:WVR983077 A1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A65514 IW65514 SS65514 ACO65514 AMK65514 AWG65514 BGC65514 BPY65514 BZU65514 CJQ65514 CTM65514 DDI65514 DNE65514 DXA65514 EGW65514 EQS65514 FAO65514 FKK65514 FUG65514 GEC65514 GNY65514 GXU65514 HHQ65514 HRM65514 IBI65514 ILE65514 IVA65514 JEW65514 JOS65514 JYO65514 KIK65514 KSG65514 LCC65514 LLY65514 LVU65514 MFQ65514 MPM65514 MZI65514 NJE65514 NTA65514 OCW65514 OMS65514 OWO65514 PGK65514 PQG65514 QAC65514 QJY65514 QTU65514 RDQ65514 RNM65514 RXI65514 SHE65514 SRA65514 TAW65514 TKS65514 TUO65514 UEK65514 UOG65514 UYC65514 VHY65514 VRU65514 WBQ65514 WLM65514 WVI65514 A131050 IW131050 SS131050 ACO131050 AMK131050 AWG131050 BGC131050 BPY131050 BZU131050 CJQ131050 CTM131050 DDI131050 DNE131050 DXA131050 EGW131050 EQS131050 FAO131050 FKK131050 FUG131050 GEC131050 GNY131050 GXU131050 HHQ131050 HRM131050 IBI131050 ILE131050 IVA131050 JEW131050 JOS131050 JYO131050 KIK131050 KSG131050 LCC131050 LLY131050 LVU131050 MFQ131050 MPM131050 MZI131050 NJE131050 NTA131050 OCW131050 OMS131050 OWO131050 PGK131050 PQG131050 QAC131050 QJY131050 QTU131050 RDQ131050 RNM131050 RXI131050 SHE131050 SRA131050 TAW131050 TKS131050 TUO131050 UEK131050 UOG131050 UYC131050 VHY131050 VRU131050 WBQ131050 WLM131050 WVI131050 A196586 IW196586 SS196586 ACO196586 AMK196586 AWG196586 BGC196586 BPY196586 BZU196586 CJQ196586 CTM196586 DDI196586 DNE196586 DXA196586 EGW196586 EQS196586 FAO196586 FKK196586 FUG196586 GEC196586 GNY196586 GXU196586 HHQ196586 HRM196586 IBI196586 ILE196586 IVA196586 JEW196586 JOS196586 JYO196586 KIK196586 KSG196586 LCC196586 LLY196586 LVU196586 MFQ196586 MPM196586 MZI196586 NJE196586 NTA196586 OCW196586 OMS196586 OWO196586 PGK196586 PQG196586 QAC196586 QJY196586 QTU196586 RDQ196586 RNM196586 RXI196586 SHE196586 SRA196586 TAW196586 TKS196586 TUO196586 UEK196586 UOG196586 UYC196586 VHY196586 VRU196586 WBQ196586 WLM196586 WVI196586 A262122 IW262122 SS262122 ACO262122 AMK262122 AWG262122 BGC262122 BPY262122 BZU262122 CJQ262122 CTM262122 DDI262122 DNE262122 DXA262122 EGW262122 EQS262122 FAO262122 FKK262122 FUG262122 GEC262122 GNY262122 GXU262122 HHQ262122 HRM262122 IBI262122 ILE262122 IVA262122 JEW262122 JOS262122 JYO262122 KIK262122 KSG262122 LCC262122 LLY262122 LVU262122 MFQ262122 MPM262122 MZI262122 NJE262122 NTA262122 OCW262122 OMS262122 OWO262122 PGK262122 PQG262122 QAC262122 QJY262122 QTU262122 RDQ262122 RNM262122 RXI262122 SHE262122 SRA262122 TAW262122 TKS262122 TUO262122 UEK262122 UOG262122 UYC262122 VHY262122 VRU262122 WBQ262122 WLM262122 WVI262122 A327658 IW327658 SS327658 ACO327658 AMK327658 AWG327658 BGC327658 BPY327658 BZU327658 CJQ327658 CTM327658 DDI327658 DNE327658 DXA327658 EGW327658 EQS327658 FAO327658 FKK327658 FUG327658 GEC327658 GNY327658 GXU327658 HHQ327658 HRM327658 IBI327658 ILE327658 IVA327658 JEW327658 JOS327658 JYO327658 KIK327658 KSG327658 LCC327658 LLY327658 LVU327658 MFQ327658 MPM327658 MZI327658 NJE327658 NTA327658 OCW327658 OMS327658 OWO327658 PGK327658 PQG327658 QAC327658 QJY327658 QTU327658 RDQ327658 RNM327658 RXI327658 SHE327658 SRA327658 TAW327658 TKS327658 TUO327658 UEK327658 UOG327658 UYC327658 VHY327658 VRU327658 WBQ327658 WLM327658 WVI327658 A393194 IW393194 SS393194 ACO393194 AMK393194 AWG393194 BGC393194 BPY393194 BZU393194 CJQ393194 CTM393194 DDI393194 DNE393194 DXA393194 EGW393194 EQS393194 FAO393194 FKK393194 FUG393194 GEC393194 GNY393194 GXU393194 HHQ393194 HRM393194 IBI393194 ILE393194 IVA393194 JEW393194 JOS393194 JYO393194 KIK393194 KSG393194 LCC393194 LLY393194 LVU393194 MFQ393194 MPM393194 MZI393194 NJE393194 NTA393194 OCW393194 OMS393194 OWO393194 PGK393194 PQG393194 QAC393194 QJY393194 QTU393194 RDQ393194 RNM393194 RXI393194 SHE393194 SRA393194 TAW393194 TKS393194 TUO393194 UEK393194 UOG393194 UYC393194 VHY393194 VRU393194 WBQ393194 WLM393194 WVI393194 A458730 IW458730 SS458730 ACO458730 AMK458730 AWG458730 BGC458730 BPY458730 BZU458730 CJQ458730 CTM458730 DDI458730 DNE458730 DXA458730 EGW458730 EQS458730 FAO458730 FKK458730 FUG458730 GEC458730 GNY458730 GXU458730 HHQ458730 HRM458730 IBI458730 ILE458730 IVA458730 JEW458730 JOS458730 JYO458730 KIK458730 KSG458730 LCC458730 LLY458730 LVU458730 MFQ458730 MPM458730 MZI458730 NJE458730 NTA458730 OCW458730 OMS458730 OWO458730 PGK458730 PQG458730 QAC458730 QJY458730 QTU458730 RDQ458730 RNM458730 RXI458730 SHE458730 SRA458730 TAW458730 TKS458730 TUO458730 UEK458730 UOG458730 UYC458730 VHY458730 VRU458730 WBQ458730 WLM458730 WVI458730 A524266 IW524266 SS524266 ACO524266 AMK524266 AWG524266 BGC524266 BPY524266 BZU524266 CJQ524266 CTM524266 DDI524266 DNE524266 DXA524266 EGW524266 EQS524266 FAO524266 FKK524266 FUG524266 GEC524266 GNY524266 GXU524266 HHQ524266 HRM524266 IBI524266 ILE524266 IVA524266 JEW524266 JOS524266 JYO524266 KIK524266 KSG524266 LCC524266 LLY524266 LVU524266 MFQ524266 MPM524266 MZI524266 NJE524266 NTA524266 OCW524266 OMS524266 OWO524266 PGK524266 PQG524266 QAC524266 QJY524266 QTU524266 RDQ524266 RNM524266 RXI524266 SHE524266 SRA524266 TAW524266 TKS524266 TUO524266 UEK524266 UOG524266 UYC524266 VHY524266 VRU524266 WBQ524266 WLM524266 WVI524266 A589802 IW589802 SS589802 ACO589802 AMK589802 AWG589802 BGC589802 BPY589802 BZU589802 CJQ589802 CTM589802 DDI589802 DNE589802 DXA589802 EGW589802 EQS589802 FAO589802 FKK589802 FUG589802 GEC589802 GNY589802 GXU589802 HHQ589802 HRM589802 IBI589802 ILE589802 IVA589802 JEW589802 JOS589802 JYO589802 KIK589802 KSG589802 LCC589802 LLY589802 LVU589802 MFQ589802 MPM589802 MZI589802 NJE589802 NTA589802 OCW589802 OMS589802 OWO589802 PGK589802 PQG589802 QAC589802 QJY589802 QTU589802 RDQ589802 RNM589802 RXI589802 SHE589802 SRA589802 TAW589802 TKS589802 TUO589802 UEK589802 UOG589802 UYC589802 VHY589802 VRU589802 WBQ589802 WLM589802 WVI589802 A655338 IW655338 SS655338 ACO655338 AMK655338 AWG655338 BGC655338 BPY655338 BZU655338 CJQ655338 CTM655338 DDI655338 DNE655338 DXA655338 EGW655338 EQS655338 FAO655338 FKK655338 FUG655338 GEC655338 GNY655338 GXU655338 HHQ655338 HRM655338 IBI655338 ILE655338 IVA655338 JEW655338 JOS655338 JYO655338 KIK655338 KSG655338 LCC655338 LLY655338 LVU655338 MFQ655338 MPM655338 MZI655338 NJE655338 NTA655338 OCW655338 OMS655338 OWO655338 PGK655338 PQG655338 QAC655338 QJY655338 QTU655338 RDQ655338 RNM655338 RXI655338 SHE655338 SRA655338 TAW655338 TKS655338 TUO655338 UEK655338 UOG655338 UYC655338 VHY655338 VRU655338 WBQ655338 WLM655338 WVI655338 A720874 IW720874 SS720874 ACO720874 AMK720874 AWG720874 BGC720874 BPY720874 BZU720874 CJQ720874 CTM720874 DDI720874 DNE720874 DXA720874 EGW720874 EQS720874 FAO720874 FKK720874 FUG720874 GEC720874 GNY720874 GXU720874 HHQ720874 HRM720874 IBI720874 ILE720874 IVA720874 JEW720874 JOS720874 JYO720874 KIK720874 KSG720874 LCC720874 LLY720874 LVU720874 MFQ720874 MPM720874 MZI720874 NJE720874 NTA720874 OCW720874 OMS720874 OWO720874 PGK720874 PQG720874 QAC720874 QJY720874 QTU720874 RDQ720874 RNM720874 RXI720874 SHE720874 SRA720874 TAW720874 TKS720874 TUO720874 UEK720874 UOG720874 UYC720874 VHY720874 VRU720874 WBQ720874 WLM720874 WVI720874 A786410 IW786410 SS786410 ACO786410 AMK786410 AWG786410 BGC786410 BPY786410 BZU786410 CJQ786410 CTM786410 DDI786410 DNE786410 DXA786410 EGW786410 EQS786410 FAO786410 FKK786410 FUG786410 GEC786410 GNY786410 GXU786410 HHQ786410 HRM786410 IBI786410 ILE786410 IVA786410 JEW786410 JOS786410 JYO786410 KIK786410 KSG786410 LCC786410 LLY786410 LVU786410 MFQ786410 MPM786410 MZI786410 NJE786410 NTA786410 OCW786410 OMS786410 OWO786410 PGK786410 PQG786410 QAC786410 QJY786410 QTU786410 RDQ786410 RNM786410 RXI786410 SHE786410 SRA786410 TAW786410 TKS786410 TUO786410 UEK786410 UOG786410 UYC786410 VHY786410 VRU786410 WBQ786410 WLM786410 WVI786410 A851946 IW851946 SS851946 ACO851946 AMK851946 AWG851946 BGC851946 BPY851946 BZU851946 CJQ851946 CTM851946 DDI851946 DNE851946 DXA851946 EGW851946 EQS851946 FAO851946 FKK851946 FUG851946 GEC851946 GNY851946 GXU851946 HHQ851946 HRM851946 IBI851946 ILE851946 IVA851946 JEW851946 JOS851946 JYO851946 KIK851946 KSG851946 LCC851946 LLY851946 LVU851946 MFQ851946 MPM851946 MZI851946 NJE851946 NTA851946 OCW851946 OMS851946 OWO851946 PGK851946 PQG851946 QAC851946 QJY851946 QTU851946 RDQ851946 RNM851946 RXI851946 SHE851946 SRA851946 TAW851946 TKS851946 TUO851946 UEK851946 UOG851946 UYC851946 VHY851946 VRU851946 WBQ851946 WLM851946 WVI851946 A917482 IW917482 SS917482 ACO917482 AMK917482 AWG917482 BGC917482 BPY917482 BZU917482 CJQ917482 CTM917482 DDI917482 DNE917482 DXA917482 EGW917482 EQS917482 FAO917482 FKK917482 FUG917482 GEC917482 GNY917482 GXU917482 HHQ917482 HRM917482 IBI917482 ILE917482 IVA917482 JEW917482 JOS917482 JYO917482 KIK917482 KSG917482 LCC917482 LLY917482 LVU917482 MFQ917482 MPM917482 MZI917482 NJE917482 NTA917482 OCW917482 OMS917482 OWO917482 PGK917482 PQG917482 QAC917482 QJY917482 QTU917482 RDQ917482 RNM917482 RXI917482 SHE917482 SRA917482 TAW917482 TKS917482 TUO917482 UEK917482 UOG917482 UYC917482 VHY917482 VRU917482 WBQ917482 WLM917482 WVI917482 A983018 IW983018 SS983018 ACO983018 AMK983018 AWG983018 BGC983018 BPY983018 BZU983018 CJQ983018 CTM983018 DDI983018 DNE983018 DXA983018 EGW983018 EQS983018 FAO983018 FKK983018 FUG983018 GEC983018 GNY983018 GXU983018 HHQ983018 HRM983018 IBI983018 ILE983018 IVA983018 JEW983018 JOS983018 JYO983018 KIK983018 KSG983018 LCC983018 LLY983018 LVU983018 MFQ983018 MPM983018 MZI983018 NJE983018 NTA983018 OCW983018 OMS983018 OWO983018 PGK983018 PQG983018 QAC983018 QJY983018 QTU983018 RDQ983018 RNM983018 RXI983018 SHE983018 SRA983018 TAW983018 TKS983018 TUO983018 UEK983018 UOG983018 UYC983018 VHY983018 VRU983018 WBQ983018 WLM983018 WVI983018 JF3:JG4 TB3:TC4 ACX3:ACY4 AMT3:AMU4 AWP3:AWQ4 BGL3:BGM4 BQH3:BQI4 CAD3:CAE4 CJZ3:CKA4 CTV3:CTW4 DDR3:DDS4 DNN3:DNO4 DXJ3:DXK4 EHF3:EHG4 ERB3:ERC4 FAX3:FAY4 FKT3:FKU4 FUP3:FUQ4 GEL3:GEM4 GOH3:GOI4 GYD3:GYE4 HHZ3:HIA4 HRV3:HRW4 IBR3:IBS4 ILN3:ILO4 IVJ3:IVK4 JFF3:JFG4 JPB3:JPC4 JYX3:JYY4 KIT3:KIU4 KSP3:KSQ4 LCL3:LCM4 LMH3:LMI4 LWD3:LWE4 MFZ3:MGA4 MPV3:MPW4 MZR3:MZS4 NJN3:NJO4 NTJ3:NTK4 ODF3:ODG4 ONB3:ONC4 OWX3:OWY4 PGT3:PGU4 PQP3:PQQ4 QAL3:QAM4 QKH3:QKI4 QUD3:QUE4 RDZ3:REA4 RNV3:RNW4 RXR3:RXS4 SHN3:SHO4 SRJ3:SRK4 TBF3:TBG4 TLB3:TLC4 TUX3:TUY4 UET3:UEU4 UOP3:UOQ4 UYL3:UYM4 VIH3:VII4 VSD3:VSE4 WBZ3:WCA4 WLV3:WLW4 WVR3:WVS4 J65516:K65516 JF65516:JG65516 TB65516:TC65516 ACX65516:ACY65516 AMT65516:AMU65516 AWP65516:AWQ65516 BGL65516:BGM65516 BQH65516:BQI65516 CAD65516:CAE65516 CJZ65516:CKA65516 CTV65516:CTW65516 DDR65516:DDS65516 DNN65516:DNO65516 DXJ65516:DXK65516 EHF65516:EHG65516 ERB65516:ERC65516 FAX65516:FAY65516 FKT65516:FKU65516 FUP65516:FUQ65516 GEL65516:GEM65516 GOH65516:GOI65516 GYD65516:GYE65516 HHZ65516:HIA65516 HRV65516:HRW65516 IBR65516:IBS65516 ILN65516:ILO65516 IVJ65516:IVK65516 JFF65516:JFG65516 JPB65516:JPC65516 JYX65516:JYY65516 KIT65516:KIU65516 KSP65516:KSQ65516 LCL65516:LCM65516 LMH65516:LMI65516 LWD65516:LWE65516 MFZ65516:MGA65516 MPV65516:MPW65516 MZR65516:MZS65516 NJN65516:NJO65516 NTJ65516:NTK65516 ODF65516:ODG65516 ONB65516:ONC65516 OWX65516:OWY65516 PGT65516:PGU65516 PQP65516:PQQ65516 QAL65516:QAM65516 QKH65516:QKI65516 QUD65516:QUE65516 RDZ65516:REA65516 RNV65516:RNW65516 RXR65516:RXS65516 SHN65516:SHO65516 SRJ65516:SRK65516 TBF65516:TBG65516 TLB65516:TLC65516 TUX65516:TUY65516 UET65516:UEU65516 UOP65516:UOQ65516 UYL65516:UYM65516 VIH65516:VII65516 VSD65516:VSE65516 WBZ65516:WCA65516 WLV65516:WLW65516 WVR65516:WVS65516 J131052:K131052 JF131052:JG131052 TB131052:TC131052 ACX131052:ACY131052 AMT131052:AMU131052 AWP131052:AWQ131052 BGL131052:BGM131052 BQH131052:BQI131052 CAD131052:CAE131052 CJZ131052:CKA131052 CTV131052:CTW131052 DDR131052:DDS131052 DNN131052:DNO131052 DXJ131052:DXK131052 EHF131052:EHG131052 ERB131052:ERC131052 FAX131052:FAY131052 FKT131052:FKU131052 FUP131052:FUQ131052 GEL131052:GEM131052 GOH131052:GOI131052 GYD131052:GYE131052 HHZ131052:HIA131052 HRV131052:HRW131052 IBR131052:IBS131052 ILN131052:ILO131052 IVJ131052:IVK131052 JFF131052:JFG131052 JPB131052:JPC131052 JYX131052:JYY131052 KIT131052:KIU131052 KSP131052:KSQ131052 LCL131052:LCM131052 LMH131052:LMI131052 LWD131052:LWE131052 MFZ131052:MGA131052 MPV131052:MPW131052 MZR131052:MZS131052 NJN131052:NJO131052 NTJ131052:NTK131052 ODF131052:ODG131052 ONB131052:ONC131052 OWX131052:OWY131052 PGT131052:PGU131052 PQP131052:PQQ131052 QAL131052:QAM131052 QKH131052:QKI131052 QUD131052:QUE131052 RDZ131052:REA131052 RNV131052:RNW131052 RXR131052:RXS131052 SHN131052:SHO131052 SRJ131052:SRK131052 TBF131052:TBG131052 TLB131052:TLC131052 TUX131052:TUY131052 UET131052:UEU131052 UOP131052:UOQ131052 UYL131052:UYM131052 VIH131052:VII131052 VSD131052:VSE131052 WBZ131052:WCA131052 WLV131052:WLW131052 WVR131052:WVS131052 J196588:K196588 JF196588:JG196588 TB196588:TC196588 ACX196588:ACY196588 AMT196588:AMU196588 AWP196588:AWQ196588 BGL196588:BGM196588 BQH196588:BQI196588 CAD196588:CAE196588 CJZ196588:CKA196588 CTV196588:CTW196588 DDR196588:DDS196588 DNN196588:DNO196588 DXJ196588:DXK196588 EHF196588:EHG196588 ERB196588:ERC196588 FAX196588:FAY196588 FKT196588:FKU196588 FUP196588:FUQ196588 GEL196588:GEM196588 GOH196588:GOI196588 GYD196588:GYE196588 HHZ196588:HIA196588 HRV196588:HRW196588 IBR196588:IBS196588 ILN196588:ILO196588 IVJ196588:IVK196588 JFF196588:JFG196588 JPB196588:JPC196588 JYX196588:JYY196588 KIT196588:KIU196588 KSP196588:KSQ196588 LCL196588:LCM196588 LMH196588:LMI196588 LWD196588:LWE196588 MFZ196588:MGA196588 MPV196588:MPW196588 MZR196588:MZS196588 NJN196588:NJO196588 NTJ196588:NTK196588 ODF196588:ODG196588 ONB196588:ONC196588 OWX196588:OWY196588 PGT196588:PGU196588 PQP196588:PQQ196588 QAL196588:QAM196588 QKH196588:QKI196588 QUD196588:QUE196588 RDZ196588:REA196588 RNV196588:RNW196588 RXR196588:RXS196588 SHN196588:SHO196588 SRJ196588:SRK196588 TBF196588:TBG196588 TLB196588:TLC196588 TUX196588:TUY196588 UET196588:UEU196588 UOP196588:UOQ196588 UYL196588:UYM196588 VIH196588:VII196588 VSD196588:VSE196588 WBZ196588:WCA196588 WLV196588:WLW196588 WVR196588:WVS196588 J262124:K262124 JF262124:JG262124 TB262124:TC262124 ACX262124:ACY262124 AMT262124:AMU262124 AWP262124:AWQ262124 BGL262124:BGM262124 BQH262124:BQI262124 CAD262124:CAE262124 CJZ262124:CKA262124 CTV262124:CTW262124 DDR262124:DDS262124 DNN262124:DNO262124 DXJ262124:DXK262124 EHF262124:EHG262124 ERB262124:ERC262124 FAX262124:FAY262124 FKT262124:FKU262124 FUP262124:FUQ262124 GEL262124:GEM262124 GOH262124:GOI262124 GYD262124:GYE262124 HHZ262124:HIA262124 HRV262124:HRW262124 IBR262124:IBS262124 ILN262124:ILO262124 IVJ262124:IVK262124 JFF262124:JFG262124 JPB262124:JPC262124 JYX262124:JYY262124 KIT262124:KIU262124 KSP262124:KSQ262124 LCL262124:LCM262124 LMH262124:LMI262124 LWD262124:LWE262124 MFZ262124:MGA262124 MPV262124:MPW262124 MZR262124:MZS262124 NJN262124:NJO262124 NTJ262124:NTK262124 ODF262124:ODG262124 ONB262124:ONC262124 OWX262124:OWY262124 PGT262124:PGU262124 PQP262124:PQQ262124 QAL262124:QAM262124 QKH262124:QKI262124 QUD262124:QUE262124 RDZ262124:REA262124 RNV262124:RNW262124 RXR262124:RXS262124 SHN262124:SHO262124 SRJ262124:SRK262124 TBF262124:TBG262124 TLB262124:TLC262124 TUX262124:TUY262124 UET262124:UEU262124 UOP262124:UOQ262124 UYL262124:UYM262124 VIH262124:VII262124 VSD262124:VSE262124 WBZ262124:WCA262124 WLV262124:WLW262124 WVR262124:WVS262124 J327660:K327660 JF327660:JG327660 TB327660:TC327660 ACX327660:ACY327660 AMT327660:AMU327660 AWP327660:AWQ327660 BGL327660:BGM327660 BQH327660:BQI327660 CAD327660:CAE327660 CJZ327660:CKA327660 CTV327660:CTW327660 DDR327660:DDS327660 DNN327660:DNO327660 DXJ327660:DXK327660 EHF327660:EHG327660 ERB327660:ERC327660 FAX327660:FAY327660 FKT327660:FKU327660 FUP327660:FUQ327660 GEL327660:GEM327660 GOH327660:GOI327660 GYD327660:GYE327660 HHZ327660:HIA327660 HRV327660:HRW327660 IBR327660:IBS327660 ILN327660:ILO327660 IVJ327660:IVK327660 JFF327660:JFG327660 JPB327660:JPC327660 JYX327660:JYY327660 KIT327660:KIU327660 KSP327660:KSQ327660 LCL327660:LCM327660 LMH327660:LMI327660 LWD327660:LWE327660 MFZ327660:MGA327660 MPV327660:MPW327660 MZR327660:MZS327660 NJN327660:NJO327660 NTJ327660:NTK327660 ODF327660:ODG327660 ONB327660:ONC327660 OWX327660:OWY327660 PGT327660:PGU327660 PQP327660:PQQ327660 QAL327660:QAM327660 QKH327660:QKI327660 QUD327660:QUE327660 RDZ327660:REA327660 RNV327660:RNW327660 RXR327660:RXS327660 SHN327660:SHO327660 SRJ327660:SRK327660 TBF327660:TBG327660 TLB327660:TLC327660 TUX327660:TUY327660 UET327660:UEU327660 UOP327660:UOQ327660 UYL327660:UYM327660 VIH327660:VII327660 VSD327660:VSE327660 WBZ327660:WCA327660 WLV327660:WLW327660 WVR327660:WVS327660 J393196:K393196 JF393196:JG393196 TB393196:TC393196 ACX393196:ACY393196 AMT393196:AMU393196 AWP393196:AWQ393196 BGL393196:BGM393196 BQH393196:BQI393196 CAD393196:CAE393196 CJZ393196:CKA393196 CTV393196:CTW393196 DDR393196:DDS393196 DNN393196:DNO393196 DXJ393196:DXK393196 EHF393196:EHG393196 ERB393196:ERC393196 FAX393196:FAY393196 FKT393196:FKU393196 FUP393196:FUQ393196 GEL393196:GEM393196 GOH393196:GOI393196 GYD393196:GYE393196 HHZ393196:HIA393196 HRV393196:HRW393196 IBR393196:IBS393196 ILN393196:ILO393196 IVJ393196:IVK393196 JFF393196:JFG393196 JPB393196:JPC393196 JYX393196:JYY393196 KIT393196:KIU393196 KSP393196:KSQ393196 LCL393196:LCM393196 LMH393196:LMI393196 LWD393196:LWE393196 MFZ393196:MGA393196 MPV393196:MPW393196 MZR393196:MZS393196 NJN393196:NJO393196 NTJ393196:NTK393196 ODF393196:ODG393196 ONB393196:ONC393196 OWX393196:OWY393196 PGT393196:PGU393196 PQP393196:PQQ393196 QAL393196:QAM393196 QKH393196:QKI393196 QUD393196:QUE393196 RDZ393196:REA393196 RNV393196:RNW393196 RXR393196:RXS393196 SHN393196:SHO393196 SRJ393196:SRK393196 TBF393196:TBG393196 TLB393196:TLC393196 TUX393196:TUY393196 UET393196:UEU393196 UOP393196:UOQ393196 UYL393196:UYM393196 VIH393196:VII393196 VSD393196:VSE393196 WBZ393196:WCA393196 WLV393196:WLW393196 WVR393196:WVS393196 J458732:K458732 JF458732:JG458732 TB458732:TC458732 ACX458732:ACY458732 AMT458732:AMU458732 AWP458732:AWQ458732 BGL458732:BGM458732 BQH458732:BQI458732 CAD458732:CAE458732 CJZ458732:CKA458732 CTV458732:CTW458732 DDR458732:DDS458732 DNN458732:DNO458732 DXJ458732:DXK458732 EHF458732:EHG458732 ERB458732:ERC458732 FAX458732:FAY458732 FKT458732:FKU458732 FUP458732:FUQ458732 GEL458732:GEM458732 GOH458732:GOI458732 GYD458732:GYE458732 HHZ458732:HIA458732 HRV458732:HRW458732 IBR458732:IBS458732 ILN458732:ILO458732 IVJ458732:IVK458732 JFF458732:JFG458732 JPB458732:JPC458732 JYX458732:JYY458732 KIT458732:KIU458732 KSP458732:KSQ458732 LCL458732:LCM458732 LMH458732:LMI458732 LWD458732:LWE458732 MFZ458732:MGA458732 MPV458732:MPW458732 MZR458732:MZS458732 NJN458732:NJO458732 NTJ458732:NTK458732 ODF458732:ODG458732 ONB458732:ONC458732 OWX458732:OWY458732 PGT458732:PGU458732 PQP458732:PQQ458732 QAL458732:QAM458732 QKH458732:QKI458732 QUD458732:QUE458732 RDZ458732:REA458732 RNV458732:RNW458732 RXR458732:RXS458732 SHN458732:SHO458732 SRJ458732:SRK458732 TBF458732:TBG458732 TLB458732:TLC458732 TUX458732:TUY458732 UET458732:UEU458732 UOP458732:UOQ458732 UYL458732:UYM458732 VIH458732:VII458732 VSD458732:VSE458732 WBZ458732:WCA458732 WLV458732:WLW458732 WVR458732:WVS458732 J524268:K524268 JF524268:JG524268 TB524268:TC524268 ACX524268:ACY524268 AMT524268:AMU524268 AWP524268:AWQ524268 BGL524268:BGM524268 BQH524268:BQI524268 CAD524268:CAE524268 CJZ524268:CKA524268 CTV524268:CTW524268 DDR524268:DDS524268 DNN524268:DNO524268 DXJ524268:DXK524268 EHF524268:EHG524268 ERB524268:ERC524268 FAX524268:FAY524268 FKT524268:FKU524268 FUP524268:FUQ524268 GEL524268:GEM524268 GOH524268:GOI524268 GYD524268:GYE524268 HHZ524268:HIA524268 HRV524268:HRW524268 IBR524268:IBS524268 ILN524268:ILO524268 IVJ524268:IVK524268 JFF524268:JFG524268 JPB524268:JPC524268 JYX524268:JYY524268 KIT524268:KIU524268 KSP524268:KSQ524268 LCL524268:LCM524268 LMH524268:LMI524268 LWD524268:LWE524268 MFZ524268:MGA524268 MPV524268:MPW524268 MZR524268:MZS524268 NJN524268:NJO524268 NTJ524268:NTK524268 ODF524268:ODG524268 ONB524268:ONC524268 OWX524268:OWY524268 PGT524268:PGU524268 PQP524268:PQQ524268 QAL524268:QAM524268 QKH524268:QKI524268 QUD524268:QUE524268 RDZ524268:REA524268 RNV524268:RNW524268 RXR524268:RXS524268 SHN524268:SHO524268 SRJ524268:SRK524268 TBF524268:TBG524268 TLB524268:TLC524268 TUX524268:TUY524268 UET524268:UEU524268 UOP524268:UOQ524268 UYL524268:UYM524268 VIH524268:VII524268 VSD524268:VSE524268 WBZ524268:WCA524268 WLV524268:WLW524268 WVR524268:WVS524268 J589804:K589804 JF589804:JG589804 TB589804:TC589804 ACX589804:ACY589804 AMT589804:AMU589804 AWP589804:AWQ589804 BGL589804:BGM589804 BQH589804:BQI589804 CAD589804:CAE589804 CJZ589804:CKA589804 CTV589804:CTW589804 DDR589804:DDS589804 DNN589804:DNO589804 DXJ589804:DXK589804 EHF589804:EHG589804 ERB589804:ERC589804 FAX589804:FAY589804 FKT589804:FKU589804 FUP589804:FUQ589804 GEL589804:GEM589804 GOH589804:GOI589804 GYD589804:GYE589804 HHZ589804:HIA589804 HRV589804:HRW589804 IBR589804:IBS589804 ILN589804:ILO589804 IVJ589804:IVK589804 JFF589804:JFG589804 JPB589804:JPC589804 JYX589804:JYY589804 KIT589804:KIU589804 KSP589804:KSQ589804 LCL589804:LCM589804 LMH589804:LMI589804 LWD589804:LWE589804 MFZ589804:MGA589804 MPV589804:MPW589804 MZR589804:MZS589804 NJN589804:NJO589804 NTJ589804:NTK589804 ODF589804:ODG589804 ONB589804:ONC589804 OWX589804:OWY589804 PGT589804:PGU589804 PQP589804:PQQ589804 QAL589804:QAM589804 QKH589804:QKI589804 QUD589804:QUE589804 RDZ589804:REA589804 RNV589804:RNW589804 RXR589804:RXS589804 SHN589804:SHO589804 SRJ589804:SRK589804 TBF589804:TBG589804 TLB589804:TLC589804 TUX589804:TUY589804 UET589804:UEU589804 UOP589804:UOQ589804 UYL589804:UYM589804 VIH589804:VII589804 VSD589804:VSE589804 WBZ589804:WCA589804 WLV589804:WLW589804 WVR589804:WVS589804 J655340:K655340 JF655340:JG655340 TB655340:TC655340 ACX655340:ACY655340 AMT655340:AMU655340 AWP655340:AWQ655340 BGL655340:BGM655340 BQH655340:BQI655340 CAD655340:CAE655340 CJZ655340:CKA655340 CTV655340:CTW655340 DDR655340:DDS655340 DNN655340:DNO655340 DXJ655340:DXK655340 EHF655340:EHG655340 ERB655340:ERC655340 FAX655340:FAY655340 FKT655340:FKU655340 FUP655340:FUQ655340 GEL655340:GEM655340 GOH655340:GOI655340 GYD655340:GYE655340 HHZ655340:HIA655340 HRV655340:HRW655340 IBR655340:IBS655340 ILN655340:ILO655340 IVJ655340:IVK655340 JFF655340:JFG655340 JPB655340:JPC655340 JYX655340:JYY655340 KIT655340:KIU655340 KSP655340:KSQ655340 LCL655340:LCM655340 LMH655340:LMI655340 LWD655340:LWE655340 MFZ655340:MGA655340 MPV655340:MPW655340 MZR655340:MZS655340 NJN655340:NJO655340 NTJ655340:NTK655340 ODF655340:ODG655340 ONB655340:ONC655340 OWX655340:OWY655340 PGT655340:PGU655340 PQP655340:PQQ655340 QAL655340:QAM655340 QKH655340:QKI655340 QUD655340:QUE655340 RDZ655340:REA655340 RNV655340:RNW655340 RXR655340:RXS655340 SHN655340:SHO655340 SRJ655340:SRK655340 TBF655340:TBG655340 TLB655340:TLC655340 TUX655340:TUY655340 UET655340:UEU655340 UOP655340:UOQ655340 UYL655340:UYM655340 VIH655340:VII655340 VSD655340:VSE655340 WBZ655340:WCA655340 WLV655340:WLW655340 WVR655340:WVS655340 J720876:K720876 JF720876:JG720876 TB720876:TC720876 ACX720876:ACY720876 AMT720876:AMU720876 AWP720876:AWQ720876 BGL720876:BGM720876 BQH720876:BQI720876 CAD720876:CAE720876 CJZ720876:CKA720876 CTV720876:CTW720876 DDR720876:DDS720876 DNN720876:DNO720876 DXJ720876:DXK720876 EHF720876:EHG720876 ERB720876:ERC720876 FAX720876:FAY720876 FKT720876:FKU720876 FUP720876:FUQ720876 GEL720876:GEM720876 GOH720876:GOI720876 GYD720876:GYE720876 HHZ720876:HIA720876 HRV720876:HRW720876 IBR720876:IBS720876 ILN720876:ILO720876 IVJ720876:IVK720876 JFF720876:JFG720876 JPB720876:JPC720876 JYX720876:JYY720876 KIT720876:KIU720876 KSP720876:KSQ720876 LCL720876:LCM720876 LMH720876:LMI720876 LWD720876:LWE720876 MFZ720876:MGA720876 MPV720876:MPW720876 MZR720876:MZS720876 NJN720876:NJO720876 NTJ720876:NTK720876 ODF720876:ODG720876 ONB720876:ONC720876 OWX720876:OWY720876 PGT720876:PGU720876 PQP720876:PQQ720876 QAL720876:QAM720876 QKH720876:QKI720876 QUD720876:QUE720876 RDZ720876:REA720876 RNV720876:RNW720876 RXR720876:RXS720876 SHN720876:SHO720876 SRJ720876:SRK720876 TBF720876:TBG720876 TLB720876:TLC720876 TUX720876:TUY720876 UET720876:UEU720876 UOP720876:UOQ720876 UYL720876:UYM720876 VIH720876:VII720876 VSD720876:VSE720876 WBZ720876:WCA720876 WLV720876:WLW720876 WVR720876:WVS720876 J786412:K786412 JF786412:JG786412 TB786412:TC786412 ACX786412:ACY786412 AMT786412:AMU786412 AWP786412:AWQ786412 BGL786412:BGM786412 BQH786412:BQI786412 CAD786412:CAE786412 CJZ786412:CKA786412 CTV786412:CTW786412 DDR786412:DDS786412 DNN786412:DNO786412 DXJ786412:DXK786412 EHF786412:EHG786412 ERB786412:ERC786412 FAX786412:FAY786412 FKT786412:FKU786412 FUP786412:FUQ786412 GEL786412:GEM786412 GOH786412:GOI786412 GYD786412:GYE786412 HHZ786412:HIA786412 HRV786412:HRW786412 IBR786412:IBS786412 ILN786412:ILO786412 IVJ786412:IVK786412 JFF786412:JFG786412 JPB786412:JPC786412 JYX786412:JYY786412 KIT786412:KIU786412 KSP786412:KSQ786412 LCL786412:LCM786412 LMH786412:LMI786412 LWD786412:LWE786412 MFZ786412:MGA786412 MPV786412:MPW786412 MZR786412:MZS786412 NJN786412:NJO786412 NTJ786412:NTK786412 ODF786412:ODG786412 ONB786412:ONC786412 OWX786412:OWY786412 PGT786412:PGU786412 PQP786412:PQQ786412 QAL786412:QAM786412 QKH786412:QKI786412 QUD786412:QUE786412 RDZ786412:REA786412 RNV786412:RNW786412 RXR786412:RXS786412 SHN786412:SHO786412 SRJ786412:SRK786412 TBF786412:TBG786412 TLB786412:TLC786412 TUX786412:TUY786412 UET786412:UEU786412 UOP786412:UOQ786412 UYL786412:UYM786412 VIH786412:VII786412 VSD786412:VSE786412 WBZ786412:WCA786412 WLV786412:WLW786412 WVR786412:WVS786412 J851948:K851948 JF851948:JG851948 TB851948:TC851948 ACX851948:ACY851948 AMT851948:AMU851948 AWP851948:AWQ851948 BGL851948:BGM851948 BQH851948:BQI851948 CAD851948:CAE851948 CJZ851948:CKA851948 CTV851948:CTW851948 DDR851948:DDS851948 DNN851948:DNO851948 DXJ851948:DXK851948 EHF851948:EHG851948 ERB851948:ERC851948 FAX851948:FAY851948 FKT851948:FKU851948 FUP851948:FUQ851948 GEL851948:GEM851948 GOH851948:GOI851948 GYD851948:GYE851948 HHZ851948:HIA851948 HRV851948:HRW851948 IBR851948:IBS851948 ILN851948:ILO851948 IVJ851948:IVK851948 JFF851948:JFG851948 JPB851948:JPC851948 JYX851948:JYY851948 KIT851948:KIU851948 KSP851948:KSQ851948 LCL851948:LCM851948 LMH851948:LMI851948 LWD851948:LWE851948 MFZ851948:MGA851948 MPV851948:MPW851948 MZR851948:MZS851948 NJN851948:NJO851948 NTJ851948:NTK851948 ODF851948:ODG851948 ONB851948:ONC851948 OWX851948:OWY851948 PGT851948:PGU851948 PQP851948:PQQ851948 QAL851948:QAM851948 QKH851948:QKI851948 QUD851948:QUE851948 RDZ851948:REA851948 RNV851948:RNW851948 RXR851948:RXS851948 SHN851948:SHO851948 SRJ851948:SRK851948 TBF851948:TBG851948 TLB851948:TLC851948 TUX851948:TUY851948 UET851948:UEU851948 UOP851948:UOQ851948 UYL851948:UYM851948 VIH851948:VII851948 VSD851948:VSE851948 WBZ851948:WCA851948 WLV851948:WLW851948 WVR851948:WVS851948 J917484:K917484 JF917484:JG917484 TB917484:TC917484 ACX917484:ACY917484 AMT917484:AMU917484 AWP917484:AWQ917484 BGL917484:BGM917484 BQH917484:BQI917484 CAD917484:CAE917484 CJZ917484:CKA917484 CTV917484:CTW917484 DDR917484:DDS917484 DNN917484:DNO917484 DXJ917484:DXK917484 EHF917484:EHG917484 ERB917484:ERC917484 FAX917484:FAY917484 FKT917484:FKU917484 FUP917484:FUQ917484 GEL917484:GEM917484 GOH917484:GOI917484 GYD917484:GYE917484 HHZ917484:HIA917484 HRV917484:HRW917484 IBR917484:IBS917484 ILN917484:ILO917484 IVJ917484:IVK917484 JFF917484:JFG917484 JPB917484:JPC917484 JYX917484:JYY917484 KIT917484:KIU917484 KSP917484:KSQ917484 LCL917484:LCM917484 LMH917484:LMI917484 LWD917484:LWE917484 MFZ917484:MGA917484 MPV917484:MPW917484 MZR917484:MZS917484 NJN917484:NJO917484 NTJ917484:NTK917484 ODF917484:ODG917484 ONB917484:ONC917484 OWX917484:OWY917484 PGT917484:PGU917484 PQP917484:PQQ917484 QAL917484:QAM917484 QKH917484:QKI917484 QUD917484:QUE917484 RDZ917484:REA917484 RNV917484:RNW917484 RXR917484:RXS917484 SHN917484:SHO917484 SRJ917484:SRK917484 TBF917484:TBG917484 TLB917484:TLC917484 TUX917484:TUY917484 UET917484:UEU917484 UOP917484:UOQ917484 UYL917484:UYM917484 VIH917484:VII917484 VSD917484:VSE917484 WBZ917484:WCA917484 WLV917484:WLW917484 WVR917484:WVS917484 J983020:K983020 JF983020:JG983020 TB983020:TC983020 ACX983020:ACY983020 AMT983020:AMU983020 AWP983020:AWQ983020 BGL983020:BGM983020 BQH983020:BQI983020 CAD983020:CAE983020 CJZ983020:CKA983020 CTV983020:CTW983020 DDR983020:DDS983020 DNN983020:DNO983020 DXJ983020:DXK983020 EHF983020:EHG983020 ERB983020:ERC983020 FAX983020:FAY983020 FKT983020:FKU983020 FUP983020:FUQ983020 GEL983020:GEM983020 GOH983020:GOI983020 GYD983020:GYE983020 HHZ983020:HIA983020 HRV983020:HRW983020 IBR983020:IBS983020 ILN983020:ILO983020 IVJ983020:IVK983020 JFF983020:JFG983020 JPB983020:JPC983020 JYX983020:JYY983020 KIT983020:KIU983020 KSP983020:KSQ983020 LCL983020:LCM983020 LMH983020:LMI983020 LWD983020:LWE983020 MFZ983020:MGA983020 MPV983020:MPW983020 MZR983020:MZS983020 NJN983020:NJO983020 NTJ983020:NTK983020 ODF983020:ODG983020 ONB983020:ONC983020 OWX983020:OWY983020 PGT983020:PGU983020 PQP983020:PQQ983020 QAL983020:QAM983020 QKH983020:QKI983020 QUD983020:QUE983020 RDZ983020:REA983020 RNV983020:RNW983020 RXR983020:RXS983020 SHN983020:SHO983020 SRJ983020:SRK983020 TBF983020:TBG983020 TLB983020:TLC983020 TUX983020:TUY983020 UET983020:UEU983020 UOP983020:UOQ983020 UYL983020:UYM983020 VIH983020:VII983020 VSD983020:VSE983020 WBZ983020:WCA983020 WLV983020:WLW983020 WVR983020:WVS983020 JB25:JC28 SX25:SY28 ACT25:ACU28 AMP25:AMQ28 AWL25:AWM28 BGH25:BGI28 BQD25:BQE28 BZZ25:CAA28 CJV25:CJW28 CTR25:CTS28 DDN25:DDO28 DNJ25:DNK28 DXF25:DXG28 EHB25:EHC28 EQX25:EQY28 FAT25:FAU28 FKP25:FKQ28 FUL25:FUM28 GEH25:GEI28 GOD25:GOE28 GXZ25:GYA28 HHV25:HHW28 HRR25:HRS28 IBN25:IBO28 ILJ25:ILK28 IVF25:IVG28 JFB25:JFC28 JOX25:JOY28 JYT25:JYU28 KIP25:KIQ28 KSL25:KSM28 LCH25:LCI28 LMD25:LME28 LVZ25:LWA28 MFV25:MFW28 MPR25:MPS28 MZN25:MZO28 NJJ25:NJK28 NTF25:NTG28 ODB25:ODC28 OMX25:OMY28 OWT25:OWU28 PGP25:PGQ28 PQL25:PQM28 QAH25:QAI28 QKD25:QKE28 QTZ25:QUA28 RDV25:RDW28 RNR25:RNS28 RXN25:RXO28 SHJ25:SHK28 SRF25:SRG28 TBB25:TBC28 TKX25:TKY28 TUT25:TUU28 UEP25:UEQ28 UOL25:UOM28 UYH25:UYI28 VID25:VIE28 VRZ25:VSA28 WBV25:WBW28 WLR25:WLS28 WVN25:WVO28 F65549:G65558 JB65549:JC65558 SX65549:SY65558 ACT65549:ACU65558 AMP65549:AMQ65558 AWL65549:AWM65558 BGH65549:BGI65558 BQD65549:BQE65558 BZZ65549:CAA65558 CJV65549:CJW65558 CTR65549:CTS65558 DDN65549:DDO65558 DNJ65549:DNK65558 DXF65549:DXG65558 EHB65549:EHC65558 EQX65549:EQY65558 FAT65549:FAU65558 FKP65549:FKQ65558 FUL65549:FUM65558 GEH65549:GEI65558 GOD65549:GOE65558 GXZ65549:GYA65558 HHV65549:HHW65558 HRR65549:HRS65558 IBN65549:IBO65558 ILJ65549:ILK65558 IVF65549:IVG65558 JFB65549:JFC65558 JOX65549:JOY65558 JYT65549:JYU65558 KIP65549:KIQ65558 KSL65549:KSM65558 LCH65549:LCI65558 LMD65549:LME65558 LVZ65549:LWA65558 MFV65549:MFW65558 MPR65549:MPS65558 MZN65549:MZO65558 NJJ65549:NJK65558 NTF65549:NTG65558 ODB65549:ODC65558 OMX65549:OMY65558 OWT65549:OWU65558 PGP65549:PGQ65558 PQL65549:PQM65558 QAH65549:QAI65558 QKD65549:QKE65558 QTZ65549:QUA65558 RDV65549:RDW65558 RNR65549:RNS65558 RXN65549:RXO65558 SHJ65549:SHK65558 SRF65549:SRG65558 TBB65549:TBC65558 TKX65549:TKY65558 TUT65549:TUU65558 UEP65549:UEQ65558 UOL65549:UOM65558 UYH65549:UYI65558 VID65549:VIE65558 VRZ65549:VSA65558 WBV65549:WBW65558 WLR65549:WLS65558 WVN65549:WVO65558 F131085:G131094 JB131085:JC131094 SX131085:SY131094 ACT131085:ACU131094 AMP131085:AMQ131094 AWL131085:AWM131094 BGH131085:BGI131094 BQD131085:BQE131094 BZZ131085:CAA131094 CJV131085:CJW131094 CTR131085:CTS131094 DDN131085:DDO131094 DNJ131085:DNK131094 DXF131085:DXG131094 EHB131085:EHC131094 EQX131085:EQY131094 FAT131085:FAU131094 FKP131085:FKQ131094 FUL131085:FUM131094 GEH131085:GEI131094 GOD131085:GOE131094 GXZ131085:GYA131094 HHV131085:HHW131094 HRR131085:HRS131094 IBN131085:IBO131094 ILJ131085:ILK131094 IVF131085:IVG131094 JFB131085:JFC131094 JOX131085:JOY131094 JYT131085:JYU131094 KIP131085:KIQ131094 KSL131085:KSM131094 LCH131085:LCI131094 LMD131085:LME131094 LVZ131085:LWA131094 MFV131085:MFW131094 MPR131085:MPS131094 MZN131085:MZO131094 NJJ131085:NJK131094 NTF131085:NTG131094 ODB131085:ODC131094 OMX131085:OMY131094 OWT131085:OWU131094 PGP131085:PGQ131094 PQL131085:PQM131094 QAH131085:QAI131094 QKD131085:QKE131094 QTZ131085:QUA131094 RDV131085:RDW131094 RNR131085:RNS131094 RXN131085:RXO131094 SHJ131085:SHK131094 SRF131085:SRG131094 TBB131085:TBC131094 TKX131085:TKY131094 TUT131085:TUU131094 UEP131085:UEQ131094 UOL131085:UOM131094 UYH131085:UYI131094 VID131085:VIE131094 VRZ131085:VSA131094 WBV131085:WBW131094 WLR131085:WLS131094 WVN131085:WVO131094 F196621:G196630 JB196621:JC196630 SX196621:SY196630 ACT196621:ACU196630 AMP196621:AMQ196630 AWL196621:AWM196630 BGH196621:BGI196630 BQD196621:BQE196630 BZZ196621:CAA196630 CJV196621:CJW196630 CTR196621:CTS196630 DDN196621:DDO196630 DNJ196621:DNK196630 DXF196621:DXG196630 EHB196621:EHC196630 EQX196621:EQY196630 FAT196621:FAU196630 FKP196621:FKQ196630 FUL196621:FUM196630 GEH196621:GEI196630 GOD196621:GOE196630 GXZ196621:GYA196630 HHV196621:HHW196630 HRR196621:HRS196630 IBN196621:IBO196630 ILJ196621:ILK196630 IVF196621:IVG196630 JFB196621:JFC196630 JOX196621:JOY196630 JYT196621:JYU196630 KIP196621:KIQ196630 KSL196621:KSM196630 LCH196621:LCI196630 LMD196621:LME196630 LVZ196621:LWA196630 MFV196621:MFW196630 MPR196621:MPS196630 MZN196621:MZO196630 NJJ196621:NJK196630 NTF196621:NTG196630 ODB196621:ODC196630 OMX196621:OMY196630 OWT196621:OWU196630 PGP196621:PGQ196630 PQL196621:PQM196630 QAH196621:QAI196630 QKD196621:QKE196630 QTZ196621:QUA196630 RDV196621:RDW196630 RNR196621:RNS196630 RXN196621:RXO196630 SHJ196621:SHK196630 SRF196621:SRG196630 TBB196621:TBC196630 TKX196621:TKY196630 TUT196621:TUU196630 UEP196621:UEQ196630 UOL196621:UOM196630 UYH196621:UYI196630 VID196621:VIE196630 VRZ196621:VSA196630 WBV196621:WBW196630 WLR196621:WLS196630 WVN196621:WVO196630 F262157:G262166 JB262157:JC262166 SX262157:SY262166 ACT262157:ACU262166 AMP262157:AMQ262166 AWL262157:AWM262166 BGH262157:BGI262166 BQD262157:BQE262166 BZZ262157:CAA262166 CJV262157:CJW262166 CTR262157:CTS262166 DDN262157:DDO262166 DNJ262157:DNK262166 DXF262157:DXG262166 EHB262157:EHC262166 EQX262157:EQY262166 FAT262157:FAU262166 FKP262157:FKQ262166 FUL262157:FUM262166 GEH262157:GEI262166 GOD262157:GOE262166 GXZ262157:GYA262166 HHV262157:HHW262166 HRR262157:HRS262166 IBN262157:IBO262166 ILJ262157:ILK262166 IVF262157:IVG262166 JFB262157:JFC262166 JOX262157:JOY262166 JYT262157:JYU262166 KIP262157:KIQ262166 KSL262157:KSM262166 LCH262157:LCI262166 LMD262157:LME262166 LVZ262157:LWA262166 MFV262157:MFW262166 MPR262157:MPS262166 MZN262157:MZO262166 NJJ262157:NJK262166 NTF262157:NTG262166 ODB262157:ODC262166 OMX262157:OMY262166 OWT262157:OWU262166 PGP262157:PGQ262166 PQL262157:PQM262166 QAH262157:QAI262166 QKD262157:QKE262166 QTZ262157:QUA262166 RDV262157:RDW262166 RNR262157:RNS262166 RXN262157:RXO262166 SHJ262157:SHK262166 SRF262157:SRG262166 TBB262157:TBC262166 TKX262157:TKY262166 TUT262157:TUU262166 UEP262157:UEQ262166 UOL262157:UOM262166 UYH262157:UYI262166 VID262157:VIE262166 VRZ262157:VSA262166 WBV262157:WBW262166 WLR262157:WLS262166 WVN262157:WVO262166 F327693:G327702 JB327693:JC327702 SX327693:SY327702 ACT327693:ACU327702 AMP327693:AMQ327702 AWL327693:AWM327702 BGH327693:BGI327702 BQD327693:BQE327702 BZZ327693:CAA327702 CJV327693:CJW327702 CTR327693:CTS327702 DDN327693:DDO327702 DNJ327693:DNK327702 DXF327693:DXG327702 EHB327693:EHC327702 EQX327693:EQY327702 FAT327693:FAU327702 FKP327693:FKQ327702 FUL327693:FUM327702 GEH327693:GEI327702 GOD327693:GOE327702 GXZ327693:GYA327702 HHV327693:HHW327702 HRR327693:HRS327702 IBN327693:IBO327702 ILJ327693:ILK327702 IVF327693:IVG327702 JFB327693:JFC327702 JOX327693:JOY327702 JYT327693:JYU327702 KIP327693:KIQ327702 KSL327693:KSM327702 LCH327693:LCI327702 LMD327693:LME327702 LVZ327693:LWA327702 MFV327693:MFW327702 MPR327693:MPS327702 MZN327693:MZO327702 NJJ327693:NJK327702 NTF327693:NTG327702 ODB327693:ODC327702 OMX327693:OMY327702 OWT327693:OWU327702 PGP327693:PGQ327702 PQL327693:PQM327702 QAH327693:QAI327702 QKD327693:QKE327702 QTZ327693:QUA327702 RDV327693:RDW327702 RNR327693:RNS327702 RXN327693:RXO327702 SHJ327693:SHK327702 SRF327693:SRG327702 TBB327693:TBC327702 TKX327693:TKY327702 TUT327693:TUU327702 UEP327693:UEQ327702 UOL327693:UOM327702 UYH327693:UYI327702 VID327693:VIE327702 VRZ327693:VSA327702 WBV327693:WBW327702 WLR327693:WLS327702 WVN327693:WVO327702 F393229:G393238 JB393229:JC393238 SX393229:SY393238 ACT393229:ACU393238 AMP393229:AMQ393238 AWL393229:AWM393238 BGH393229:BGI393238 BQD393229:BQE393238 BZZ393229:CAA393238 CJV393229:CJW393238 CTR393229:CTS393238 DDN393229:DDO393238 DNJ393229:DNK393238 DXF393229:DXG393238 EHB393229:EHC393238 EQX393229:EQY393238 FAT393229:FAU393238 FKP393229:FKQ393238 FUL393229:FUM393238 GEH393229:GEI393238 GOD393229:GOE393238 GXZ393229:GYA393238 HHV393229:HHW393238 HRR393229:HRS393238 IBN393229:IBO393238 ILJ393229:ILK393238 IVF393229:IVG393238 JFB393229:JFC393238 JOX393229:JOY393238 JYT393229:JYU393238 KIP393229:KIQ393238 KSL393229:KSM393238 LCH393229:LCI393238 LMD393229:LME393238 LVZ393229:LWA393238 MFV393229:MFW393238 MPR393229:MPS393238 MZN393229:MZO393238 NJJ393229:NJK393238 NTF393229:NTG393238 ODB393229:ODC393238 OMX393229:OMY393238 OWT393229:OWU393238 PGP393229:PGQ393238 PQL393229:PQM393238 QAH393229:QAI393238 QKD393229:QKE393238 QTZ393229:QUA393238 RDV393229:RDW393238 RNR393229:RNS393238 RXN393229:RXO393238 SHJ393229:SHK393238 SRF393229:SRG393238 TBB393229:TBC393238 TKX393229:TKY393238 TUT393229:TUU393238 UEP393229:UEQ393238 UOL393229:UOM393238 UYH393229:UYI393238 VID393229:VIE393238 VRZ393229:VSA393238 WBV393229:WBW393238 WLR393229:WLS393238 WVN393229:WVO393238 F458765:G458774 JB458765:JC458774 SX458765:SY458774 ACT458765:ACU458774 AMP458765:AMQ458774 AWL458765:AWM458774 BGH458765:BGI458774 BQD458765:BQE458774 BZZ458765:CAA458774 CJV458765:CJW458774 CTR458765:CTS458774 DDN458765:DDO458774 DNJ458765:DNK458774 DXF458765:DXG458774 EHB458765:EHC458774 EQX458765:EQY458774 FAT458765:FAU458774 FKP458765:FKQ458774 FUL458765:FUM458774 GEH458765:GEI458774 GOD458765:GOE458774 GXZ458765:GYA458774 HHV458765:HHW458774 HRR458765:HRS458774 IBN458765:IBO458774 ILJ458765:ILK458774 IVF458765:IVG458774 JFB458765:JFC458774 JOX458765:JOY458774 JYT458765:JYU458774 KIP458765:KIQ458774 KSL458765:KSM458774 LCH458765:LCI458774 LMD458765:LME458774 LVZ458765:LWA458774 MFV458765:MFW458774 MPR458765:MPS458774 MZN458765:MZO458774 NJJ458765:NJK458774 NTF458765:NTG458774 ODB458765:ODC458774 OMX458765:OMY458774 OWT458765:OWU458774 PGP458765:PGQ458774 PQL458765:PQM458774 QAH458765:QAI458774 QKD458765:QKE458774 QTZ458765:QUA458774 RDV458765:RDW458774 RNR458765:RNS458774 RXN458765:RXO458774 SHJ458765:SHK458774 SRF458765:SRG458774 TBB458765:TBC458774 TKX458765:TKY458774 TUT458765:TUU458774 UEP458765:UEQ458774 UOL458765:UOM458774 UYH458765:UYI458774 VID458765:VIE458774 VRZ458765:VSA458774 WBV458765:WBW458774 WLR458765:WLS458774 WVN458765:WVO458774 F524301:G524310 JB524301:JC524310 SX524301:SY524310 ACT524301:ACU524310 AMP524301:AMQ524310 AWL524301:AWM524310 BGH524301:BGI524310 BQD524301:BQE524310 BZZ524301:CAA524310 CJV524301:CJW524310 CTR524301:CTS524310 DDN524301:DDO524310 DNJ524301:DNK524310 DXF524301:DXG524310 EHB524301:EHC524310 EQX524301:EQY524310 FAT524301:FAU524310 FKP524301:FKQ524310 FUL524301:FUM524310 GEH524301:GEI524310 GOD524301:GOE524310 GXZ524301:GYA524310 HHV524301:HHW524310 HRR524301:HRS524310 IBN524301:IBO524310 ILJ524301:ILK524310 IVF524301:IVG524310 JFB524301:JFC524310 JOX524301:JOY524310 JYT524301:JYU524310 KIP524301:KIQ524310 KSL524301:KSM524310 LCH524301:LCI524310 LMD524301:LME524310 LVZ524301:LWA524310 MFV524301:MFW524310 MPR524301:MPS524310 MZN524301:MZO524310 NJJ524301:NJK524310 NTF524301:NTG524310 ODB524301:ODC524310 OMX524301:OMY524310 OWT524301:OWU524310 PGP524301:PGQ524310 PQL524301:PQM524310 QAH524301:QAI524310 QKD524301:QKE524310 QTZ524301:QUA524310 RDV524301:RDW524310 RNR524301:RNS524310 RXN524301:RXO524310 SHJ524301:SHK524310 SRF524301:SRG524310 TBB524301:TBC524310 TKX524301:TKY524310 TUT524301:TUU524310 UEP524301:UEQ524310 UOL524301:UOM524310 UYH524301:UYI524310 VID524301:VIE524310 VRZ524301:VSA524310 WBV524301:WBW524310 WLR524301:WLS524310 WVN524301:WVO524310 F589837:G589846 JB589837:JC589846 SX589837:SY589846 ACT589837:ACU589846 AMP589837:AMQ589846 AWL589837:AWM589846 BGH589837:BGI589846 BQD589837:BQE589846 BZZ589837:CAA589846 CJV589837:CJW589846 CTR589837:CTS589846 DDN589837:DDO589846 DNJ589837:DNK589846 DXF589837:DXG589846 EHB589837:EHC589846 EQX589837:EQY589846 FAT589837:FAU589846 FKP589837:FKQ589846 FUL589837:FUM589846 GEH589837:GEI589846 GOD589837:GOE589846 GXZ589837:GYA589846 HHV589837:HHW589846 HRR589837:HRS589846 IBN589837:IBO589846 ILJ589837:ILK589846 IVF589837:IVG589846 JFB589837:JFC589846 JOX589837:JOY589846 JYT589837:JYU589846 KIP589837:KIQ589846 KSL589837:KSM589846 LCH589837:LCI589846 LMD589837:LME589846 LVZ589837:LWA589846 MFV589837:MFW589846 MPR589837:MPS589846 MZN589837:MZO589846 NJJ589837:NJK589846 NTF589837:NTG589846 ODB589837:ODC589846 OMX589837:OMY589846 OWT589837:OWU589846 PGP589837:PGQ589846 PQL589837:PQM589846 QAH589837:QAI589846 QKD589837:QKE589846 QTZ589837:QUA589846 RDV589837:RDW589846 RNR589837:RNS589846 RXN589837:RXO589846 SHJ589837:SHK589846 SRF589837:SRG589846 TBB589837:TBC589846 TKX589837:TKY589846 TUT589837:TUU589846 UEP589837:UEQ589846 UOL589837:UOM589846 UYH589837:UYI589846 VID589837:VIE589846 VRZ589837:VSA589846 WBV589837:WBW589846 WLR589837:WLS589846 WVN589837:WVO589846 F655373:G655382 JB655373:JC655382 SX655373:SY655382 ACT655373:ACU655382 AMP655373:AMQ655382 AWL655373:AWM655382 BGH655373:BGI655382 BQD655373:BQE655382 BZZ655373:CAA655382 CJV655373:CJW655382 CTR655373:CTS655382 DDN655373:DDO655382 DNJ655373:DNK655382 DXF655373:DXG655382 EHB655373:EHC655382 EQX655373:EQY655382 FAT655373:FAU655382 FKP655373:FKQ655382 FUL655373:FUM655382 GEH655373:GEI655382 GOD655373:GOE655382 GXZ655373:GYA655382 HHV655373:HHW655382 HRR655373:HRS655382 IBN655373:IBO655382 ILJ655373:ILK655382 IVF655373:IVG655382 JFB655373:JFC655382 JOX655373:JOY655382 JYT655373:JYU655382 KIP655373:KIQ655382 KSL655373:KSM655382 LCH655373:LCI655382 LMD655373:LME655382 LVZ655373:LWA655382 MFV655373:MFW655382 MPR655373:MPS655382 MZN655373:MZO655382 NJJ655373:NJK655382 NTF655373:NTG655382 ODB655373:ODC655382 OMX655373:OMY655382 OWT655373:OWU655382 PGP655373:PGQ655382 PQL655373:PQM655382 QAH655373:QAI655382 QKD655373:QKE655382 QTZ655373:QUA655382 RDV655373:RDW655382 RNR655373:RNS655382 RXN655373:RXO655382 SHJ655373:SHK655382 SRF655373:SRG655382 TBB655373:TBC655382 TKX655373:TKY655382 TUT655373:TUU655382 UEP655373:UEQ655382 UOL655373:UOM655382 UYH655373:UYI655382 VID655373:VIE655382 VRZ655373:VSA655382 WBV655373:WBW655382 WLR655373:WLS655382 WVN655373:WVO655382 F720909:G720918 JB720909:JC720918 SX720909:SY720918 ACT720909:ACU720918 AMP720909:AMQ720918 AWL720909:AWM720918 BGH720909:BGI720918 BQD720909:BQE720918 BZZ720909:CAA720918 CJV720909:CJW720918 CTR720909:CTS720918 DDN720909:DDO720918 DNJ720909:DNK720918 DXF720909:DXG720918 EHB720909:EHC720918 EQX720909:EQY720918 FAT720909:FAU720918 FKP720909:FKQ720918 FUL720909:FUM720918 GEH720909:GEI720918 GOD720909:GOE720918 GXZ720909:GYA720918 HHV720909:HHW720918 HRR720909:HRS720918 IBN720909:IBO720918 ILJ720909:ILK720918 IVF720909:IVG720918 JFB720909:JFC720918 JOX720909:JOY720918 JYT720909:JYU720918 KIP720909:KIQ720918 KSL720909:KSM720918 LCH720909:LCI720918 LMD720909:LME720918 LVZ720909:LWA720918 MFV720909:MFW720918 MPR720909:MPS720918 MZN720909:MZO720918 NJJ720909:NJK720918 NTF720909:NTG720918 ODB720909:ODC720918 OMX720909:OMY720918 OWT720909:OWU720918 PGP720909:PGQ720918 PQL720909:PQM720918 QAH720909:QAI720918 QKD720909:QKE720918 QTZ720909:QUA720918 RDV720909:RDW720918 RNR720909:RNS720918 RXN720909:RXO720918 SHJ720909:SHK720918 SRF720909:SRG720918 TBB720909:TBC720918 TKX720909:TKY720918 TUT720909:TUU720918 UEP720909:UEQ720918 UOL720909:UOM720918 UYH720909:UYI720918 VID720909:VIE720918 VRZ720909:VSA720918 WBV720909:WBW720918 WLR720909:WLS720918 WVN720909:WVO720918 F786445:G786454 JB786445:JC786454 SX786445:SY786454 ACT786445:ACU786454 AMP786445:AMQ786454 AWL786445:AWM786454 BGH786445:BGI786454 BQD786445:BQE786454 BZZ786445:CAA786454 CJV786445:CJW786454 CTR786445:CTS786454 DDN786445:DDO786454 DNJ786445:DNK786454 DXF786445:DXG786454 EHB786445:EHC786454 EQX786445:EQY786454 FAT786445:FAU786454 FKP786445:FKQ786454 FUL786445:FUM786454 GEH786445:GEI786454 GOD786445:GOE786454 GXZ786445:GYA786454 HHV786445:HHW786454 HRR786445:HRS786454 IBN786445:IBO786454 ILJ786445:ILK786454 IVF786445:IVG786454 JFB786445:JFC786454 JOX786445:JOY786454 JYT786445:JYU786454 KIP786445:KIQ786454 KSL786445:KSM786454 LCH786445:LCI786454 LMD786445:LME786454 LVZ786445:LWA786454 MFV786445:MFW786454 MPR786445:MPS786454 MZN786445:MZO786454 NJJ786445:NJK786454 NTF786445:NTG786454 ODB786445:ODC786454 OMX786445:OMY786454 OWT786445:OWU786454 PGP786445:PGQ786454 PQL786445:PQM786454 QAH786445:QAI786454 QKD786445:QKE786454 QTZ786445:QUA786454 RDV786445:RDW786454 RNR786445:RNS786454 RXN786445:RXO786454 SHJ786445:SHK786454 SRF786445:SRG786454 TBB786445:TBC786454 TKX786445:TKY786454 TUT786445:TUU786454 UEP786445:UEQ786454 UOL786445:UOM786454 UYH786445:UYI786454 VID786445:VIE786454 VRZ786445:VSA786454 WBV786445:WBW786454 WLR786445:WLS786454 WVN786445:WVO786454 F851981:G851990 JB851981:JC851990 SX851981:SY851990 ACT851981:ACU851990 AMP851981:AMQ851990 AWL851981:AWM851990 BGH851981:BGI851990 BQD851981:BQE851990 BZZ851981:CAA851990 CJV851981:CJW851990 CTR851981:CTS851990 DDN851981:DDO851990 DNJ851981:DNK851990 DXF851981:DXG851990 EHB851981:EHC851990 EQX851981:EQY851990 FAT851981:FAU851990 FKP851981:FKQ851990 FUL851981:FUM851990 GEH851981:GEI851990 GOD851981:GOE851990 GXZ851981:GYA851990 HHV851981:HHW851990 HRR851981:HRS851990 IBN851981:IBO851990 ILJ851981:ILK851990 IVF851981:IVG851990 JFB851981:JFC851990 JOX851981:JOY851990 JYT851981:JYU851990 KIP851981:KIQ851990 KSL851981:KSM851990 LCH851981:LCI851990 LMD851981:LME851990 LVZ851981:LWA851990 MFV851981:MFW851990 MPR851981:MPS851990 MZN851981:MZO851990 NJJ851981:NJK851990 NTF851981:NTG851990 ODB851981:ODC851990 OMX851981:OMY851990 OWT851981:OWU851990 PGP851981:PGQ851990 PQL851981:PQM851990 QAH851981:QAI851990 QKD851981:QKE851990 QTZ851981:QUA851990 RDV851981:RDW851990 RNR851981:RNS851990 RXN851981:RXO851990 SHJ851981:SHK851990 SRF851981:SRG851990 TBB851981:TBC851990 TKX851981:TKY851990 TUT851981:TUU851990 UEP851981:UEQ851990 UOL851981:UOM851990 UYH851981:UYI851990 VID851981:VIE851990 VRZ851981:VSA851990 WBV851981:WBW851990 WLR851981:WLS851990 WVN851981:WVO851990 F917517:G917526 JB917517:JC917526 SX917517:SY917526 ACT917517:ACU917526 AMP917517:AMQ917526 AWL917517:AWM917526 BGH917517:BGI917526 BQD917517:BQE917526 BZZ917517:CAA917526 CJV917517:CJW917526 CTR917517:CTS917526 DDN917517:DDO917526 DNJ917517:DNK917526 DXF917517:DXG917526 EHB917517:EHC917526 EQX917517:EQY917526 FAT917517:FAU917526 FKP917517:FKQ917526 FUL917517:FUM917526 GEH917517:GEI917526 GOD917517:GOE917526 GXZ917517:GYA917526 HHV917517:HHW917526 HRR917517:HRS917526 IBN917517:IBO917526 ILJ917517:ILK917526 IVF917517:IVG917526 JFB917517:JFC917526 JOX917517:JOY917526 JYT917517:JYU917526 KIP917517:KIQ917526 KSL917517:KSM917526 LCH917517:LCI917526 LMD917517:LME917526 LVZ917517:LWA917526 MFV917517:MFW917526 MPR917517:MPS917526 MZN917517:MZO917526 NJJ917517:NJK917526 NTF917517:NTG917526 ODB917517:ODC917526 OMX917517:OMY917526 OWT917517:OWU917526 PGP917517:PGQ917526 PQL917517:PQM917526 QAH917517:QAI917526 QKD917517:QKE917526 QTZ917517:QUA917526 RDV917517:RDW917526 RNR917517:RNS917526 RXN917517:RXO917526 SHJ917517:SHK917526 SRF917517:SRG917526 TBB917517:TBC917526 TKX917517:TKY917526 TUT917517:TUU917526 UEP917517:UEQ917526 UOL917517:UOM917526 UYH917517:UYI917526 VID917517:VIE917526 VRZ917517:VSA917526 WBV917517:WBW917526 WLR917517:WLS917526 WVN917517:WVO917526 F983053:G983062 JB983053:JC983062 SX983053:SY983062 ACT983053:ACU983062 AMP983053:AMQ983062 AWL983053:AWM983062 BGH983053:BGI983062 BQD983053:BQE983062 BZZ983053:CAA983062 CJV983053:CJW983062 CTR983053:CTS983062 DDN983053:DDO983062 DNJ983053:DNK983062 DXF983053:DXG983062 EHB983053:EHC983062 EQX983053:EQY983062 FAT983053:FAU983062 FKP983053:FKQ983062 FUL983053:FUM983062 GEH983053:GEI983062 GOD983053:GOE983062 GXZ983053:GYA983062 HHV983053:HHW983062 HRR983053:HRS983062 IBN983053:IBO983062 ILJ983053:ILK983062 IVF983053:IVG983062 JFB983053:JFC983062 JOX983053:JOY983062 JYT983053:JYU983062 KIP983053:KIQ983062 KSL983053:KSM983062 LCH983053:LCI983062 LMD983053:LME983062 LVZ983053:LWA983062 MFV983053:MFW983062 MPR983053:MPS983062 MZN983053:MZO983062 NJJ983053:NJK983062 NTF983053:NTG983062 ODB983053:ODC983062 OMX983053:OMY983062 OWT983053:OWU983062 PGP983053:PGQ983062 PQL983053:PQM983062 QAH983053:QAI983062 QKD983053:QKE983062 QTZ983053:QUA983062 RDV983053:RDW983062 RNR983053:RNS983062 RXN983053:RXO983062 SHJ983053:SHK983062 SRF983053:SRG983062 TBB983053:TBC983062 TKX983053:TKY983062 TUT983053:TUU983062 UEP983053:UEQ983062 UOL983053:UOM983062 UYH983053:UYI983062 VID983053:VIE983062 VRZ983053:VSA983062 WBV983053:WBW983062 WLR983053:WLS983062 WVN983053:WVO983062 I5:I6 JE5:JE7 TA5:TA7 ACW5:ACW7 AMS5:AMS7 AWO5:AWO7 BGK5:BGK7 BQG5:BQG7 CAC5:CAC7 CJY5:CJY7 CTU5:CTU7 DDQ5:DDQ7 DNM5:DNM7 DXI5:DXI7 EHE5:EHE7 ERA5:ERA7 FAW5:FAW7 FKS5:FKS7 FUO5:FUO7 GEK5:GEK7 GOG5:GOG7 GYC5:GYC7 HHY5:HHY7 HRU5:HRU7 IBQ5:IBQ7 ILM5:ILM7 IVI5:IVI7 JFE5:JFE7 JPA5:JPA7 JYW5:JYW7 KIS5:KIS7 KSO5:KSO7 LCK5:LCK7 LMG5:LMG7 LWC5:LWC7 MFY5:MFY7 MPU5:MPU7 MZQ5:MZQ7 NJM5:NJM7 NTI5:NTI7 ODE5:ODE7 ONA5:ONA7 OWW5:OWW7 PGS5:PGS7 PQO5:PQO7 QAK5:QAK7 QKG5:QKG7 QUC5:QUC7 RDY5:RDY7 RNU5:RNU7 RXQ5:RXQ7 SHM5:SHM7 SRI5:SRI7 TBE5:TBE7 TLA5:TLA7 TUW5:TUW7 UES5:UES7 UOO5:UOO7 UYK5:UYK7 VIG5:VIG7 VSC5:VSC7 WBY5:WBY7 WLU5:WLU7 WVQ5:WVQ7 I65517:I65519 JE65517:JE65519 TA65517:TA65519 ACW65517:ACW65519 AMS65517:AMS65519 AWO65517:AWO65519 BGK65517:BGK65519 BQG65517:BQG65519 CAC65517:CAC65519 CJY65517:CJY65519 CTU65517:CTU65519 DDQ65517:DDQ65519 DNM65517:DNM65519 DXI65517:DXI65519 EHE65517:EHE65519 ERA65517:ERA65519 FAW65517:FAW65519 FKS65517:FKS65519 FUO65517:FUO65519 GEK65517:GEK65519 GOG65517:GOG65519 GYC65517:GYC65519 HHY65517:HHY65519 HRU65517:HRU65519 IBQ65517:IBQ65519 ILM65517:ILM65519 IVI65517:IVI65519 JFE65517:JFE65519 JPA65517:JPA65519 JYW65517:JYW65519 KIS65517:KIS65519 KSO65517:KSO65519 LCK65517:LCK65519 LMG65517:LMG65519 LWC65517:LWC65519 MFY65517:MFY65519 MPU65517:MPU65519 MZQ65517:MZQ65519 NJM65517:NJM65519 NTI65517:NTI65519 ODE65517:ODE65519 ONA65517:ONA65519 OWW65517:OWW65519 PGS65517:PGS65519 PQO65517:PQO65519 QAK65517:QAK65519 QKG65517:QKG65519 QUC65517:QUC65519 RDY65517:RDY65519 RNU65517:RNU65519 RXQ65517:RXQ65519 SHM65517:SHM65519 SRI65517:SRI65519 TBE65517:TBE65519 TLA65517:TLA65519 TUW65517:TUW65519 UES65517:UES65519 UOO65517:UOO65519 UYK65517:UYK65519 VIG65517:VIG65519 VSC65517:VSC65519 WBY65517:WBY65519 WLU65517:WLU65519 WVQ65517:WVQ65519 I131053:I131055 JE131053:JE131055 TA131053:TA131055 ACW131053:ACW131055 AMS131053:AMS131055 AWO131053:AWO131055 BGK131053:BGK131055 BQG131053:BQG131055 CAC131053:CAC131055 CJY131053:CJY131055 CTU131053:CTU131055 DDQ131053:DDQ131055 DNM131053:DNM131055 DXI131053:DXI131055 EHE131053:EHE131055 ERA131053:ERA131055 FAW131053:FAW131055 FKS131053:FKS131055 FUO131053:FUO131055 GEK131053:GEK131055 GOG131053:GOG131055 GYC131053:GYC131055 HHY131053:HHY131055 HRU131053:HRU131055 IBQ131053:IBQ131055 ILM131053:ILM131055 IVI131053:IVI131055 JFE131053:JFE131055 JPA131053:JPA131055 JYW131053:JYW131055 KIS131053:KIS131055 KSO131053:KSO131055 LCK131053:LCK131055 LMG131053:LMG131055 LWC131053:LWC131055 MFY131053:MFY131055 MPU131053:MPU131055 MZQ131053:MZQ131055 NJM131053:NJM131055 NTI131053:NTI131055 ODE131053:ODE131055 ONA131053:ONA131055 OWW131053:OWW131055 PGS131053:PGS131055 PQO131053:PQO131055 QAK131053:QAK131055 QKG131053:QKG131055 QUC131053:QUC131055 RDY131053:RDY131055 RNU131053:RNU131055 RXQ131053:RXQ131055 SHM131053:SHM131055 SRI131053:SRI131055 TBE131053:TBE131055 TLA131053:TLA131055 TUW131053:TUW131055 UES131053:UES131055 UOO131053:UOO131055 UYK131053:UYK131055 VIG131053:VIG131055 VSC131053:VSC131055 WBY131053:WBY131055 WLU131053:WLU131055 WVQ131053:WVQ131055 I196589:I196591 JE196589:JE196591 TA196589:TA196591 ACW196589:ACW196591 AMS196589:AMS196591 AWO196589:AWO196591 BGK196589:BGK196591 BQG196589:BQG196591 CAC196589:CAC196591 CJY196589:CJY196591 CTU196589:CTU196591 DDQ196589:DDQ196591 DNM196589:DNM196591 DXI196589:DXI196591 EHE196589:EHE196591 ERA196589:ERA196591 FAW196589:FAW196591 FKS196589:FKS196591 FUO196589:FUO196591 GEK196589:GEK196591 GOG196589:GOG196591 GYC196589:GYC196591 HHY196589:HHY196591 HRU196589:HRU196591 IBQ196589:IBQ196591 ILM196589:ILM196591 IVI196589:IVI196591 JFE196589:JFE196591 JPA196589:JPA196591 JYW196589:JYW196591 KIS196589:KIS196591 KSO196589:KSO196591 LCK196589:LCK196591 LMG196589:LMG196591 LWC196589:LWC196591 MFY196589:MFY196591 MPU196589:MPU196591 MZQ196589:MZQ196591 NJM196589:NJM196591 NTI196589:NTI196591 ODE196589:ODE196591 ONA196589:ONA196591 OWW196589:OWW196591 PGS196589:PGS196591 PQO196589:PQO196591 QAK196589:QAK196591 QKG196589:QKG196591 QUC196589:QUC196591 RDY196589:RDY196591 RNU196589:RNU196591 RXQ196589:RXQ196591 SHM196589:SHM196591 SRI196589:SRI196591 TBE196589:TBE196591 TLA196589:TLA196591 TUW196589:TUW196591 UES196589:UES196591 UOO196589:UOO196591 UYK196589:UYK196591 VIG196589:VIG196591 VSC196589:VSC196591 WBY196589:WBY196591 WLU196589:WLU196591 WVQ196589:WVQ196591 I262125:I262127 JE262125:JE262127 TA262125:TA262127 ACW262125:ACW262127 AMS262125:AMS262127 AWO262125:AWO262127 BGK262125:BGK262127 BQG262125:BQG262127 CAC262125:CAC262127 CJY262125:CJY262127 CTU262125:CTU262127 DDQ262125:DDQ262127 DNM262125:DNM262127 DXI262125:DXI262127 EHE262125:EHE262127 ERA262125:ERA262127 FAW262125:FAW262127 FKS262125:FKS262127 FUO262125:FUO262127 GEK262125:GEK262127 GOG262125:GOG262127 GYC262125:GYC262127 HHY262125:HHY262127 HRU262125:HRU262127 IBQ262125:IBQ262127 ILM262125:ILM262127 IVI262125:IVI262127 JFE262125:JFE262127 JPA262125:JPA262127 JYW262125:JYW262127 KIS262125:KIS262127 KSO262125:KSO262127 LCK262125:LCK262127 LMG262125:LMG262127 LWC262125:LWC262127 MFY262125:MFY262127 MPU262125:MPU262127 MZQ262125:MZQ262127 NJM262125:NJM262127 NTI262125:NTI262127 ODE262125:ODE262127 ONA262125:ONA262127 OWW262125:OWW262127 PGS262125:PGS262127 PQO262125:PQO262127 QAK262125:QAK262127 QKG262125:QKG262127 QUC262125:QUC262127 RDY262125:RDY262127 RNU262125:RNU262127 RXQ262125:RXQ262127 SHM262125:SHM262127 SRI262125:SRI262127 TBE262125:TBE262127 TLA262125:TLA262127 TUW262125:TUW262127 UES262125:UES262127 UOO262125:UOO262127 UYK262125:UYK262127 VIG262125:VIG262127 VSC262125:VSC262127 WBY262125:WBY262127 WLU262125:WLU262127 WVQ262125:WVQ262127 I327661:I327663 JE327661:JE327663 TA327661:TA327663 ACW327661:ACW327663 AMS327661:AMS327663 AWO327661:AWO327663 BGK327661:BGK327663 BQG327661:BQG327663 CAC327661:CAC327663 CJY327661:CJY327663 CTU327661:CTU327663 DDQ327661:DDQ327663 DNM327661:DNM327663 DXI327661:DXI327663 EHE327661:EHE327663 ERA327661:ERA327663 FAW327661:FAW327663 FKS327661:FKS327663 FUO327661:FUO327663 GEK327661:GEK327663 GOG327661:GOG327663 GYC327661:GYC327663 HHY327661:HHY327663 HRU327661:HRU327663 IBQ327661:IBQ327663 ILM327661:ILM327663 IVI327661:IVI327663 JFE327661:JFE327663 JPA327661:JPA327663 JYW327661:JYW327663 KIS327661:KIS327663 KSO327661:KSO327663 LCK327661:LCK327663 LMG327661:LMG327663 LWC327661:LWC327663 MFY327661:MFY327663 MPU327661:MPU327663 MZQ327661:MZQ327663 NJM327661:NJM327663 NTI327661:NTI327663 ODE327661:ODE327663 ONA327661:ONA327663 OWW327661:OWW327663 PGS327661:PGS327663 PQO327661:PQO327663 QAK327661:QAK327663 QKG327661:QKG327663 QUC327661:QUC327663 RDY327661:RDY327663 RNU327661:RNU327663 RXQ327661:RXQ327663 SHM327661:SHM327663 SRI327661:SRI327663 TBE327661:TBE327663 TLA327661:TLA327663 TUW327661:TUW327663 UES327661:UES327663 UOO327661:UOO327663 UYK327661:UYK327663 VIG327661:VIG327663 VSC327661:VSC327663 WBY327661:WBY327663 WLU327661:WLU327663 WVQ327661:WVQ327663 I393197:I393199 JE393197:JE393199 TA393197:TA393199 ACW393197:ACW393199 AMS393197:AMS393199 AWO393197:AWO393199 BGK393197:BGK393199 BQG393197:BQG393199 CAC393197:CAC393199 CJY393197:CJY393199 CTU393197:CTU393199 DDQ393197:DDQ393199 DNM393197:DNM393199 DXI393197:DXI393199 EHE393197:EHE393199 ERA393197:ERA393199 FAW393197:FAW393199 FKS393197:FKS393199 FUO393197:FUO393199 GEK393197:GEK393199 GOG393197:GOG393199 GYC393197:GYC393199 HHY393197:HHY393199 HRU393197:HRU393199 IBQ393197:IBQ393199 ILM393197:ILM393199 IVI393197:IVI393199 JFE393197:JFE393199 JPA393197:JPA393199 JYW393197:JYW393199 KIS393197:KIS393199 KSO393197:KSO393199 LCK393197:LCK393199 LMG393197:LMG393199 LWC393197:LWC393199 MFY393197:MFY393199 MPU393197:MPU393199 MZQ393197:MZQ393199 NJM393197:NJM393199 NTI393197:NTI393199 ODE393197:ODE393199 ONA393197:ONA393199 OWW393197:OWW393199 PGS393197:PGS393199 PQO393197:PQO393199 QAK393197:QAK393199 QKG393197:QKG393199 QUC393197:QUC393199 RDY393197:RDY393199 RNU393197:RNU393199 RXQ393197:RXQ393199 SHM393197:SHM393199 SRI393197:SRI393199 TBE393197:TBE393199 TLA393197:TLA393199 TUW393197:TUW393199 UES393197:UES393199 UOO393197:UOO393199 UYK393197:UYK393199 VIG393197:VIG393199 VSC393197:VSC393199 WBY393197:WBY393199 WLU393197:WLU393199 WVQ393197:WVQ393199 I458733:I458735 JE458733:JE458735 TA458733:TA458735 ACW458733:ACW458735 AMS458733:AMS458735 AWO458733:AWO458735 BGK458733:BGK458735 BQG458733:BQG458735 CAC458733:CAC458735 CJY458733:CJY458735 CTU458733:CTU458735 DDQ458733:DDQ458735 DNM458733:DNM458735 DXI458733:DXI458735 EHE458733:EHE458735 ERA458733:ERA458735 FAW458733:FAW458735 FKS458733:FKS458735 FUO458733:FUO458735 GEK458733:GEK458735 GOG458733:GOG458735 GYC458733:GYC458735 HHY458733:HHY458735 HRU458733:HRU458735 IBQ458733:IBQ458735 ILM458733:ILM458735 IVI458733:IVI458735 JFE458733:JFE458735 JPA458733:JPA458735 JYW458733:JYW458735 KIS458733:KIS458735 KSO458733:KSO458735 LCK458733:LCK458735 LMG458733:LMG458735 LWC458733:LWC458735 MFY458733:MFY458735 MPU458733:MPU458735 MZQ458733:MZQ458735 NJM458733:NJM458735 NTI458733:NTI458735 ODE458733:ODE458735 ONA458733:ONA458735 OWW458733:OWW458735 PGS458733:PGS458735 PQO458733:PQO458735 QAK458733:QAK458735 QKG458733:QKG458735 QUC458733:QUC458735 RDY458733:RDY458735 RNU458733:RNU458735 RXQ458733:RXQ458735 SHM458733:SHM458735 SRI458733:SRI458735 TBE458733:TBE458735 TLA458733:TLA458735 TUW458733:TUW458735 UES458733:UES458735 UOO458733:UOO458735 UYK458733:UYK458735 VIG458733:VIG458735 VSC458733:VSC458735 WBY458733:WBY458735 WLU458733:WLU458735 WVQ458733:WVQ458735 I524269:I524271 JE524269:JE524271 TA524269:TA524271 ACW524269:ACW524271 AMS524269:AMS524271 AWO524269:AWO524271 BGK524269:BGK524271 BQG524269:BQG524271 CAC524269:CAC524271 CJY524269:CJY524271 CTU524269:CTU524271 DDQ524269:DDQ524271 DNM524269:DNM524271 DXI524269:DXI524271 EHE524269:EHE524271 ERA524269:ERA524271 FAW524269:FAW524271 FKS524269:FKS524271 FUO524269:FUO524271 GEK524269:GEK524271 GOG524269:GOG524271 GYC524269:GYC524271 HHY524269:HHY524271 HRU524269:HRU524271 IBQ524269:IBQ524271 ILM524269:ILM524271 IVI524269:IVI524271 JFE524269:JFE524271 JPA524269:JPA524271 JYW524269:JYW524271 KIS524269:KIS524271 KSO524269:KSO524271 LCK524269:LCK524271 LMG524269:LMG524271 LWC524269:LWC524271 MFY524269:MFY524271 MPU524269:MPU524271 MZQ524269:MZQ524271 NJM524269:NJM524271 NTI524269:NTI524271 ODE524269:ODE524271 ONA524269:ONA524271 OWW524269:OWW524271 PGS524269:PGS524271 PQO524269:PQO524271 QAK524269:QAK524271 QKG524269:QKG524271 QUC524269:QUC524271 RDY524269:RDY524271 RNU524269:RNU524271 RXQ524269:RXQ524271 SHM524269:SHM524271 SRI524269:SRI524271 TBE524269:TBE524271 TLA524269:TLA524271 TUW524269:TUW524271 UES524269:UES524271 UOO524269:UOO524271 UYK524269:UYK524271 VIG524269:VIG524271 VSC524269:VSC524271 WBY524269:WBY524271 WLU524269:WLU524271 WVQ524269:WVQ524271 I589805:I589807 JE589805:JE589807 TA589805:TA589807 ACW589805:ACW589807 AMS589805:AMS589807 AWO589805:AWO589807 BGK589805:BGK589807 BQG589805:BQG589807 CAC589805:CAC589807 CJY589805:CJY589807 CTU589805:CTU589807 DDQ589805:DDQ589807 DNM589805:DNM589807 DXI589805:DXI589807 EHE589805:EHE589807 ERA589805:ERA589807 FAW589805:FAW589807 FKS589805:FKS589807 FUO589805:FUO589807 GEK589805:GEK589807 GOG589805:GOG589807 GYC589805:GYC589807 HHY589805:HHY589807 HRU589805:HRU589807 IBQ589805:IBQ589807 ILM589805:ILM589807 IVI589805:IVI589807 JFE589805:JFE589807 JPA589805:JPA589807 JYW589805:JYW589807 KIS589805:KIS589807 KSO589805:KSO589807 LCK589805:LCK589807 LMG589805:LMG589807 LWC589805:LWC589807 MFY589805:MFY589807 MPU589805:MPU589807 MZQ589805:MZQ589807 NJM589805:NJM589807 NTI589805:NTI589807 ODE589805:ODE589807 ONA589805:ONA589807 OWW589805:OWW589807 PGS589805:PGS589807 PQO589805:PQO589807 QAK589805:QAK589807 QKG589805:QKG589807 QUC589805:QUC589807 RDY589805:RDY589807 RNU589805:RNU589807 RXQ589805:RXQ589807 SHM589805:SHM589807 SRI589805:SRI589807 TBE589805:TBE589807 TLA589805:TLA589807 TUW589805:TUW589807 UES589805:UES589807 UOO589805:UOO589807 UYK589805:UYK589807 VIG589805:VIG589807 VSC589805:VSC589807 WBY589805:WBY589807 WLU589805:WLU589807 WVQ589805:WVQ589807 I655341:I655343 JE655341:JE655343 TA655341:TA655343 ACW655341:ACW655343 AMS655341:AMS655343 AWO655341:AWO655343 BGK655341:BGK655343 BQG655341:BQG655343 CAC655341:CAC655343 CJY655341:CJY655343 CTU655341:CTU655343 DDQ655341:DDQ655343 DNM655341:DNM655343 DXI655341:DXI655343 EHE655341:EHE655343 ERA655341:ERA655343 FAW655341:FAW655343 FKS655341:FKS655343 FUO655341:FUO655343 GEK655341:GEK655343 GOG655341:GOG655343 GYC655341:GYC655343 HHY655341:HHY655343 HRU655341:HRU655343 IBQ655341:IBQ655343 ILM655341:ILM655343 IVI655341:IVI655343 JFE655341:JFE655343 JPA655341:JPA655343 JYW655341:JYW655343 KIS655341:KIS655343 KSO655341:KSO655343 LCK655341:LCK655343 LMG655341:LMG655343 LWC655341:LWC655343 MFY655341:MFY655343 MPU655341:MPU655343 MZQ655341:MZQ655343 NJM655341:NJM655343 NTI655341:NTI655343 ODE655341:ODE655343 ONA655341:ONA655343 OWW655341:OWW655343 PGS655341:PGS655343 PQO655341:PQO655343 QAK655341:QAK655343 QKG655341:QKG655343 QUC655341:QUC655343 RDY655341:RDY655343 RNU655341:RNU655343 RXQ655341:RXQ655343 SHM655341:SHM655343 SRI655341:SRI655343 TBE655341:TBE655343 TLA655341:TLA655343 TUW655341:TUW655343 UES655341:UES655343 UOO655341:UOO655343 UYK655341:UYK655343 VIG655341:VIG655343 VSC655341:VSC655343 WBY655341:WBY655343 WLU655341:WLU655343 WVQ655341:WVQ655343 I720877:I720879 JE720877:JE720879 TA720877:TA720879 ACW720877:ACW720879 AMS720877:AMS720879 AWO720877:AWO720879 BGK720877:BGK720879 BQG720877:BQG720879 CAC720877:CAC720879 CJY720877:CJY720879 CTU720877:CTU720879 DDQ720877:DDQ720879 DNM720877:DNM720879 DXI720877:DXI720879 EHE720877:EHE720879 ERA720877:ERA720879 FAW720877:FAW720879 FKS720877:FKS720879 FUO720877:FUO720879 GEK720877:GEK720879 GOG720877:GOG720879 GYC720877:GYC720879 HHY720877:HHY720879 HRU720877:HRU720879 IBQ720877:IBQ720879 ILM720877:ILM720879 IVI720877:IVI720879 JFE720877:JFE720879 JPA720877:JPA720879 JYW720877:JYW720879 KIS720877:KIS720879 KSO720877:KSO720879 LCK720877:LCK720879 LMG720877:LMG720879 LWC720877:LWC720879 MFY720877:MFY720879 MPU720877:MPU720879 MZQ720877:MZQ720879 NJM720877:NJM720879 NTI720877:NTI720879 ODE720877:ODE720879 ONA720877:ONA720879 OWW720877:OWW720879 PGS720877:PGS720879 PQO720877:PQO720879 QAK720877:QAK720879 QKG720877:QKG720879 QUC720877:QUC720879 RDY720877:RDY720879 RNU720877:RNU720879 RXQ720877:RXQ720879 SHM720877:SHM720879 SRI720877:SRI720879 TBE720877:TBE720879 TLA720877:TLA720879 TUW720877:TUW720879 UES720877:UES720879 UOO720877:UOO720879 UYK720877:UYK720879 VIG720877:VIG720879 VSC720877:VSC720879 WBY720877:WBY720879 WLU720877:WLU720879 WVQ720877:WVQ720879 I786413:I786415 JE786413:JE786415 TA786413:TA786415 ACW786413:ACW786415 AMS786413:AMS786415 AWO786413:AWO786415 BGK786413:BGK786415 BQG786413:BQG786415 CAC786413:CAC786415 CJY786413:CJY786415 CTU786413:CTU786415 DDQ786413:DDQ786415 DNM786413:DNM786415 DXI786413:DXI786415 EHE786413:EHE786415 ERA786413:ERA786415 FAW786413:FAW786415 FKS786413:FKS786415 FUO786413:FUO786415 GEK786413:GEK786415 GOG786413:GOG786415 GYC786413:GYC786415 HHY786413:HHY786415 HRU786413:HRU786415 IBQ786413:IBQ786415 ILM786413:ILM786415 IVI786413:IVI786415 JFE786413:JFE786415 JPA786413:JPA786415 JYW786413:JYW786415 KIS786413:KIS786415 KSO786413:KSO786415 LCK786413:LCK786415 LMG786413:LMG786415 LWC786413:LWC786415 MFY786413:MFY786415 MPU786413:MPU786415 MZQ786413:MZQ786415 NJM786413:NJM786415 NTI786413:NTI786415 ODE786413:ODE786415 ONA786413:ONA786415 OWW786413:OWW786415 PGS786413:PGS786415 PQO786413:PQO786415 QAK786413:QAK786415 QKG786413:QKG786415 QUC786413:QUC786415 RDY786413:RDY786415 RNU786413:RNU786415 RXQ786413:RXQ786415 SHM786413:SHM786415 SRI786413:SRI786415 TBE786413:TBE786415 TLA786413:TLA786415 TUW786413:TUW786415 UES786413:UES786415 UOO786413:UOO786415 UYK786413:UYK786415 VIG786413:VIG786415 VSC786413:VSC786415 WBY786413:WBY786415 WLU786413:WLU786415 WVQ786413:WVQ786415 I851949:I851951 JE851949:JE851951 TA851949:TA851951 ACW851949:ACW851951 AMS851949:AMS851951 AWO851949:AWO851951 BGK851949:BGK851951 BQG851949:BQG851951 CAC851949:CAC851951 CJY851949:CJY851951 CTU851949:CTU851951 DDQ851949:DDQ851951 DNM851949:DNM851951 DXI851949:DXI851951 EHE851949:EHE851951 ERA851949:ERA851951 FAW851949:FAW851951 FKS851949:FKS851951 FUO851949:FUO851951 GEK851949:GEK851951 GOG851949:GOG851951 GYC851949:GYC851951 HHY851949:HHY851951 HRU851949:HRU851951 IBQ851949:IBQ851951 ILM851949:ILM851951 IVI851949:IVI851951 JFE851949:JFE851951 JPA851949:JPA851951 JYW851949:JYW851951 KIS851949:KIS851951 KSO851949:KSO851951 LCK851949:LCK851951 LMG851949:LMG851951 LWC851949:LWC851951 MFY851949:MFY851951 MPU851949:MPU851951 MZQ851949:MZQ851951 NJM851949:NJM851951 NTI851949:NTI851951 ODE851949:ODE851951 ONA851949:ONA851951 OWW851949:OWW851951 PGS851949:PGS851951 PQO851949:PQO851951 QAK851949:QAK851951 QKG851949:QKG851951 QUC851949:QUC851951 RDY851949:RDY851951 RNU851949:RNU851951 RXQ851949:RXQ851951 SHM851949:SHM851951 SRI851949:SRI851951 TBE851949:TBE851951 TLA851949:TLA851951 TUW851949:TUW851951 UES851949:UES851951 UOO851949:UOO851951 UYK851949:UYK851951 VIG851949:VIG851951 VSC851949:VSC851951 WBY851949:WBY851951 WLU851949:WLU851951 WVQ851949:WVQ851951 I917485:I917487 JE917485:JE917487 TA917485:TA917487 ACW917485:ACW917487 AMS917485:AMS917487 AWO917485:AWO917487 BGK917485:BGK917487 BQG917485:BQG917487 CAC917485:CAC917487 CJY917485:CJY917487 CTU917485:CTU917487 DDQ917485:DDQ917487 DNM917485:DNM917487 DXI917485:DXI917487 EHE917485:EHE917487 ERA917485:ERA917487 FAW917485:FAW917487 FKS917485:FKS917487 FUO917485:FUO917487 GEK917485:GEK917487 GOG917485:GOG917487 GYC917485:GYC917487 HHY917485:HHY917487 HRU917485:HRU917487 IBQ917485:IBQ917487 ILM917485:ILM917487 IVI917485:IVI917487 JFE917485:JFE917487 JPA917485:JPA917487 JYW917485:JYW917487 KIS917485:KIS917487 KSO917485:KSO917487 LCK917485:LCK917487 LMG917485:LMG917487 LWC917485:LWC917487 MFY917485:MFY917487 MPU917485:MPU917487 MZQ917485:MZQ917487 NJM917485:NJM917487 NTI917485:NTI917487 ODE917485:ODE917487 ONA917485:ONA917487 OWW917485:OWW917487 PGS917485:PGS917487 PQO917485:PQO917487 QAK917485:QAK917487 QKG917485:QKG917487 QUC917485:QUC917487 RDY917485:RDY917487 RNU917485:RNU917487 RXQ917485:RXQ917487 SHM917485:SHM917487 SRI917485:SRI917487 TBE917485:TBE917487 TLA917485:TLA917487 TUW917485:TUW917487 UES917485:UES917487 UOO917485:UOO917487 UYK917485:UYK917487 VIG917485:VIG917487 VSC917485:VSC917487 WBY917485:WBY917487 WLU917485:WLU917487 WVQ917485:WVQ917487 I983021:I983023 JE983021:JE983023 TA983021:TA983023 ACW983021:ACW983023 AMS983021:AMS983023 AWO983021:AWO983023 BGK983021:BGK983023 BQG983021:BQG983023 CAC983021:CAC983023 CJY983021:CJY983023 CTU983021:CTU983023 DDQ983021:DDQ983023 DNM983021:DNM983023 DXI983021:DXI983023 EHE983021:EHE983023 ERA983021:ERA983023 FAW983021:FAW983023 FKS983021:FKS983023 FUO983021:FUO983023 GEK983021:GEK983023 GOG983021:GOG983023 GYC983021:GYC983023 HHY983021:HHY983023 HRU983021:HRU983023 IBQ983021:IBQ983023 ILM983021:ILM983023 IVI983021:IVI983023 JFE983021:JFE983023 JPA983021:JPA983023 JYW983021:JYW983023 KIS983021:KIS983023 KSO983021:KSO983023 LCK983021:LCK983023 LMG983021:LMG983023 LWC983021:LWC983023 MFY983021:MFY983023 MPU983021:MPU983023 MZQ983021:MZQ983023 NJM983021:NJM983023 NTI983021:NTI983023 ODE983021:ODE983023 ONA983021:ONA983023 OWW983021:OWW983023 PGS983021:PGS983023 PQO983021:PQO983023 QAK983021:QAK983023 QKG983021:QKG983023 QUC983021:QUC983023 RDY983021:RDY983023 RNU983021:RNU983023 RXQ983021:RXQ983023 SHM983021:SHM983023 SRI983021:SRI983023 TBE983021:TBE983023 TLA983021:TLA983023 TUW983021:TUW983023 UES983021:UES983023 UOO983021:UOO983023 UYK983021:UYK983023 VIG983021:VIG983023 VSC983021:VSC983023 WBY983021:WBY983023 WLU983021:WLU983023 WVQ983021:WVQ983023 H65515:H65518 JD65515:JD65518 SZ65515:SZ65518 ACV65515:ACV65518 AMR65515:AMR65518 AWN65515:AWN65518 BGJ65515:BGJ65518 BQF65515:BQF65518 CAB65515:CAB65518 CJX65515:CJX65518 CTT65515:CTT65518 DDP65515:DDP65518 DNL65515:DNL65518 DXH65515:DXH65518 EHD65515:EHD65518 EQZ65515:EQZ65518 FAV65515:FAV65518 FKR65515:FKR65518 FUN65515:FUN65518 GEJ65515:GEJ65518 GOF65515:GOF65518 GYB65515:GYB65518 HHX65515:HHX65518 HRT65515:HRT65518 IBP65515:IBP65518 ILL65515:ILL65518 IVH65515:IVH65518 JFD65515:JFD65518 JOZ65515:JOZ65518 JYV65515:JYV65518 KIR65515:KIR65518 KSN65515:KSN65518 LCJ65515:LCJ65518 LMF65515:LMF65518 LWB65515:LWB65518 MFX65515:MFX65518 MPT65515:MPT65518 MZP65515:MZP65518 NJL65515:NJL65518 NTH65515:NTH65518 ODD65515:ODD65518 OMZ65515:OMZ65518 OWV65515:OWV65518 PGR65515:PGR65518 PQN65515:PQN65518 QAJ65515:QAJ65518 QKF65515:QKF65518 QUB65515:QUB65518 RDX65515:RDX65518 RNT65515:RNT65518 RXP65515:RXP65518 SHL65515:SHL65518 SRH65515:SRH65518 TBD65515:TBD65518 TKZ65515:TKZ65518 TUV65515:TUV65518 UER65515:UER65518 UON65515:UON65518 UYJ65515:UYJ65518 VIF65515:VIF65518 VSB65515:VSB65518 WBX65515:WBX65518 WLT65515:WLT65518 WVP65515:WVP65518 H131051:H131054 JD131051:JD131054 SZ131051:SZ131054 ACV131051:ACV131054 AMR131051:AMR131054 AWN131051:AWN131054 BGJ131051:BGJ131054 BQF131051:BQF131054 CAB131051:CAB131054 CJX131051:CJX131054 CTT131051:CTT131054 DDP131051:DDP131054 DNL131051:DNL131054 DXH131051:DXH131054 EHD131051:EHD131054 EQZ131051:EQZ131054 FAV131051:FAV131054 FKR131051:FKR131054 FUN131051:FUN131054 GEJ131051:GEJ131054 GOF131051:GOF131054 GYB131051:GYB131054 HHX131051:HHX131054 HRT131051:HRT131054 IBP131051:IBP131054 ILL131051:ILL131054 IVH131051:IVH131054 JFD131051:JFD131054 JOZ131051:JOZ131054 JYV131051:JYV131054 KIR131051:KIR131054 KSN131051:KSN131054 LCJ131051:LCJ131054 LMF131051:LMF131054 LWB131051:LWB131054 MFX131051:MFX131054 MPT131051:MPT131054 MZP131051:MZP131054 NJL131051:NJL131054 NTH131051:NTH131054 ODD131051:ODD131054 OMZ131051:OMZ131054 OWV131051:OWV131054 PGR131051:PGR131054 PQN131051:PQN131054 QAJ131051:QAJ131054 QKF131051:QKF131054 QUB131051:QUB131054 RDX131051:RDX131054 RNT131051:RNT131054 RXP131051:RXP131054 SHL131051:SHL131054 SRH131051:SRH131054 TBD131051:TBD131054 TKZ131051:TKZ131054 TUV131051:TUV131054 UER131051:UER131054 UON131051:UON131054 UYJ131051:UYJ131054 VIF131051:VIF131054 VSB131051:VSB131054 WBX131051:WBX131054 WLT131051:WLT131054 WVP131051:WVP131054 H196587:H196590 JD196587:JD196590 SZ196587:SZ196590 ACV196587:ACV196590 AMR196587:AMR196590 AWN196587:AWN196590 BGJ196587:BGJ196590 BQF196587:BQF196590 CAB196587:CAB196590 CJX196587:CJX196590 CTT196587:CTT196590 DDP196587:DDP196590 DNL196587:DNL196590 DXH196587:DXH196590 EHD196587:EHD196590 EQZ196587:EQZ196590 FAV196587:FAV196590 FKR196587:FKR196590 FUN196587:FUN196590 GEJ196587:GEJ196590 GOF196587:GOF196590 GYB196587:GYB196590 HHX196587:HHX196590 HRT196587:HRT196590 IBP196587:IBP196590 ILL196587:ILL196590 IVH196587:IVH196590 JFD196587:JFD196590 JOZ196587:JOZ196590 JYV196587:JYV196590 KIR196587:KIR196590 KSN196587:KSN196590 LCJ196587:LCJ196590 LMF196587:LMF196590 LWB196587:LWB196590 MFX196587:MFX196590 MPT196587:MPT196590 MZP196587:MZP196590 NJL196587:NJL196590 NTH196587:NTH196590 ODD196587:ODD196590 OMZ196587:OMZ196590 OWV196587:OWV196590 PGR196587:PGR196590 PQN196587:PQN196590 QAJ196587:QAJ196590 QKF196587:QKF196590 QUB196587:QUB196590 RDX196587:RDX196590 RNT196587:RNT196590 RXP196587:RXP196590 SHL196587:SHL196590 SRH196587:SRH196590 TBD196587:TBD196590 TKZ196587:TKZ196590 TUV196587:TUV196590 UER196587:UER196590 UON196587:UON196590 UYJ196587:UYJ196590 VIF196587:VIF196590 VSB196587:VSB196590 WBX196587:WBX196590 WLT196587:WLT196590 WVP196587:WVP196590 H262123:H262126 JD262123:JD262126 SZ262123:SZ262126 ACV262123:ACV262126 AMR262123:AMR262126 AWN262123:AWN262126 BGJ262123:BGJ262126 BQF262123:BQF262126 CAB262123:CAB262126 CJX262123:CJX262126 CTT262123:CTT262126 DDP262123:DDP262126 DNL262123:DNL262126 DXH262123:DXH262126 EHD262123:EHD262126 EQZ262123:EQZ262126 FAV262123:FAV262126 FKR262123:FKR262126 FUN262123:FUN262126 GEJ262123:GEJ262126 GOF262123:GOF262126 GYB262123:GYB262126 HHX262123:HHX262126 HRT262123:HRT262126 IBP262123:IBP262126 ILL262123:ILL262126 IVH262123:IVH262126 JFD262123:JFD262126 JOZ262123:JOZ262126 JYV262123:JYV262126 KIR262123:KIR262126 KSN262123:KSN262126 LCJ262123:LCJ262126 LMF262123:LMF262126 LWB262123:LWB262126 MFX262123:MFX262126 MPT262123:MPT262126 MZP262123:MZP262126 NJL262123:NJL262126 NTH262123:NTH262126 ODD262123:ODD262126 OMZ262123:OMZ262126 OWV262123:OWV262126 PGR262123:PGR262126 PQN262123:PQN262126 QAJ262123:QAJ262126 QKF262123:QKF262126 QUB262123:QUB262126 RDX262123:RDX262126 RNT262123:RNT262126 RXP262123:RXP262126 SHL262123:SHL262126 SRH262123:SRH262126 TBD262123:TBD262126 TKZ262123:TKZ262126 TUV262123:TUV262126 UER262123:UER262126 UON262123:UON262126 UYJ262123:UYJ262126 VIF262123:VIF262126 VSB262123:VSB262126 WBX262123:WBX262126 WLT262123:WLT262126 WVP262123:WVP262126 H327659:H327662 JD327659:JD327662 SZ327659:SZ327662 ACV327659:ACV327662 AMR327659:AMR327662 AWN327659:AWN327662 BGJ327659:BGJ327662 BQF327659:BQF327662 CAB327659:CAB327662 CJX327659:CJX327662 CTT327659:CTT327662 DDP327659:DDP327662 DNL327659:DNL327662 DXH327659:DXH327662 EHD327659:EHD327662 EQZ327659:EQZ327662 FAV327659:FAV327662 FKR327659:FKR327662 FUN327659:FUN327662 GEJ327659:GEJ327662 GOF327659:GOF327662 GYB327659:GYB327662 HHX327659:HHX327662 HRT327659:HRT327662 IBP327659:IBP327662 ILL327659:ILL327662 IVH327659:IVH327662 JFD327659:JFD327662 JOZ327659:JOZ327662 JYV327659:JYV327662 KIR327659:KIR327662 KSN327659:KSN327662 LCJ327659:LCJ327662 LMF327659:LMF327662 LWB327659:LWB327662 MFX327659:MFX327662 MPT327659:MPT327662 MZP327659:MZP327662 NJL327659:NJL327662 NTH327659:NTH327662 ODD327659:ODD327662 OMZ327659:OMZ327662 OWV327659:OWV327662 PGR327659:PGR327662 PQN327659:PQN327662 QAJ327659:QAJ327662 QKF327659:QKF327662 QUB327659:QUB327662 RDX327659:RDX327662 RNT327659:RNT327662 RXP327659:RXP327662 SHL327659:SHL327662 SRH327659:SRH327662 TBD327659:TBD327662 TKZ327659:TKZ327662 TUV327659:TUV327662 UER327659:UER327662 UON327659:UON327662 UYJ327659:UYJ327662 VIF327659:VIF327662 VSB327659:VSB327662 WBX327659:WBX327662 WLT327659:WLT327662 WVP327659:WVP327662 H393195:H393198 JD393195:JD393198 SZ393195:SZ393198 ACV393195:ACV393198 AMR393195:AMR393198 AWN393195:AWN393198 BGJ393195:BGJ393198 BQF393195:BQF393198 CAB393195:CAB393198 CJX393195:CJX393198 CTT393195:CTT393198 DDP393195:DDP393198 DNL393195:DNL393198 DXH393195:DXH393198 EHD393195:EHD393198 EQZ393195:EQZ393198 FAV393195:FAV393198 FKR393195:FKR393198 FUN393195:FUN393198 GEJ393195:GEJ393198 GOF393195:GOF393198 GYB393195:GYB393198 HHX393195:HHX393198 HRT393195:HRT393198 IBP393195:IBP393198 ILL393195:ILL393198 IVH393195:IVH393198 JFD393195:JFD393198 JOZ393195:JOZ393198 JYV393195:JYV393198 KIR393195:KIR393198 KSN393195:KSN393198 LCJ393195:LCJ393198 LMF393195:LMF393198 LWB393195:LWB393198 MFX393195:MFX393198 MPT393195:MPT393198 MZP393195:MZP393198 NJL393195:NJL393198 NTH393195:NTH393198 ODD393195:ODD393198 OMZ393195:OMZ393198 OWV393195:OWV393198 PGR393195:PGR393198 PQN393195:PQN393198 QAJ393195:QAJ393198 QKF393195:QKF393198 QUB393195:QUB393198 RDX393195:RDX393198 RNT393195:RNT393198 RXP393195:RXP393198 SHL393195:SHL393198 SRH393195:SRH393198 TBD393195:TBD393198 TKZ393195:TKZ393198 TUV393195:TUV393198 UER393195:UER393198 UON393195:UON393198 UYJ393195:UYJ393198 VIF393195:VIF393198 VSB393195:VSB393198 WBX393195:WBX393198 WLT393195:WLT393198 WVP393195:WVP393198 H458731:H458734 JD458731:JD458734 SZ458731:SZ458734 ACV458731:ACV458734 AMR458731:AMR458734 AWN458731:AWN458734 BGJ458731:BGJ458734 BQF458731:BQF458734 CAB458731:CAB458734 CJX458731:CJX458734 CTT458731:CTT458734 DDP458731:DDP458734 DNL458731:DNL458734 DXH458731:DXH458734 EHD458731:EHD458734 EQZ458731:EQZ458734 FAV458731:FAV458734 FKR458731:FKR458734 FUN458731:FUN458734 GEJ458731:GEJ458734 GOF458731:GOF458734 GYB458731:GYB458734 HHX458731:HHX458734 HRT458731:HRT458734 IBP458731:IBP458734 ILL458731:ILL458734 IVH458731:IVH458734 JFD458731:JFD458734 JOZ458731:JOZ458734 JYV458731:JYV458734 KIR458731:KIR458734 KSN458731:KSN458734 LCJ458731:LCJ458734 LMF458731:LMF458734 LWB458731:LWB458734 MFX458731:MFX458734 MPT458731:MPT458734 MZP458731:MZP458734 NJL458731:NJL458734 NTH458731:NTH458734 ODD458731:ODD458734 OMZ458731:OMZ458734 OWV458731:OWV458734 PGR458731:PGR458734 PQN458731:PQN458734 QAJ458731:QAJ458734 QKF458731:QKF458734 QUB458731:QUB458734 RDX458731:RDX458734 RNT458731:RNT458734 RXP458731:RXP458734 SHL458731:SHL458734 SRH458731:SRH458734 TBD458731:TBD458734 TKZ458731:TKZ458734 TUV458731:TUV458734 UER458731:UER458734 UON458731:UON458734 UYJ458731:UYJ458734 VIF458731:VIF458734 VSB458731:VSB458734 WBX458731:WBX458734 WLT458731:WLT458734 WVP458731:WVP458734 H524267:H524270 JD524267:JD524270 SZ524267:SZ524270 ACV524267:ACV524270 AMR524267:AMR524270 AWN524267:AWN524270 BGJ524267:BGJ524270 BQF524267:BQF524270 CAB524267:CAB524270 CJX524267:CJX524270 CTT524267:CTT524270 DDP524267:DDP524270 DNL524267:DNL524270 DXH524267:DXH524270 EHD524267:EHD524270 EQZ524267:EQZ524270 FAV524267:FAV524270 FKR524267:FKR524270 FUN524267:FUN524270 GEJ524267:GEJ524270 GOF524267:GOF524270 GYB524267:GYB524270 HHX524267:HHX524270 HRT524267:HRT524270 IBP524267:IBP524270 ILL524267:ILL524270 IVH524267:IVH524270 JFD524267:JFD524270 JOZ524267:JOZ524270 JYV524267:JYV524270 KIR524267:KIR524270 KSN524267:KSN524270 LCJ524267:LCJ524270 LMF524267:LMF524270 LWB524267:LWB524270 MFX524267:MFX524270 MPT524267:MPT524270 MZP524267:MZP524270 NJL524267:NJL524270 NTH524267:NTH524270 ODD524267:ODD524270 OMZ524267:OMZ524270 OWV524267:OWV524270 PGR524267:PGR524270 PQN524267:PQN524270 QAJ524267:QAJ524270 QKF524267:QKF524270 QUB524267:QUB524270 RDX524267:RDX524270 RNT524267:RNT524270 RXP524267:RXP524270 SHL524267:SHL524270 SRH524267:SRH524270 TBD524267:TBD524270 TKZ524267:TKZ524270 TUV524267:TUV524270 UER524267:UER524270 UON524267:UON524270 UYJ524267:UYJ524270 VIF524267:VIF524270 VSB524267:VSB524270 WBX524267:WBX524270 WLT524267:WLT524270 WVP524267:WVP524270 H589803:H589806 JD589803:JD589806 SZ589803:SZ589806 ACV589803:ACV589806 AMR589803:AMR589806 AWN589803:AWN589806 BGJ589803:BGJ589806 BQF589803:BQF589806 CAB589803:CAB589806 CJX589803:CJX589806 CTT589803:CTT589806 DDP589803:DDP589806 DNL589803:DNL589806 DXH589803:DXH589806 EHD589803:EHD589806 EQZ589803:EQZ589806 FAV589803:FAV589806 FKR589803:FKR589806 FUN589803:FUN589806 GEJ589803:GEJ589806 GOF589803:GOF589806 GYB589803:GYB589806 HHX589803:HHX589806 HRT589803:HRT589806 IBP589803:IBP589806 ILL589803:ILL589806 IVH589803:IVH589806 JFD589803:JFD589806 JOZ589803:JOZ589806 JYV589803:JYV589806 KIR589803:KIR589806 KSN589803:KSN589806 LCJ589803:LCJ589806 LMF589803:LMF589806 LWB589803:LWB589806 MFX589803:MFX589806 MPT589803:MPT589806 MZP589803:MZP589806 NJL589803:NJL589806 NTH589803:NTH589806 ODD589803:ODD589806 OMZ589803:OMZ589806 OWV589803:OWV589806 PGR589803:PGR589806 PQN589803:PQN589806 QAJ589803:QAJ589806 QKF589803:QKF589806 QUB589803:QUB589806 RDX589803:RDX589806 RNT589803:RNT589806 RXP589803:RXP589806 SHL589803:SHL589806 SRH589803:SRH589806 TBD589803:TBD589806 TKZ589803:TKZ589806 TUV589803:TUV589806 UER589803:UER589806 UON589803:UON589806 UYJ589803:UYJ589806 VIF589803:VIF589806 VSB589803:VSB589806 WBX589803:WBX589806 WLT589803:WLT589806 WVP589803:WVP589806 H655339:H655342 JD655339:JD655342 SZ655339:SZ655342 ACV655339:ACV655342 AMR655339:AMR655342 AWN655339:AWN655342 BGJ655339:BGJ655342 BQF655339:BQF655342 CAB655339:CAB655342 CJX655339:CJX655342 CTT655339:CTT655342 DDP655339:DDP655342 DNL655339:DNL655342 DXH655339:DXH655342 EHD655339:EHD655342 EQZ655339:EQZ655342 FAV655339:FAV655342 FKR655339:FKR655342 FUN655339:FUN655342 GEJ655339:GEJ655342 GOF655339:GOF655342 GYB655339:GYB655342 HHX655339:HHX655342 HRT655339:HRT655342 IBP655339:IBP655342 ILL655339:ILL655342 IVH655339:IVH655342 JFD655339:JFD655342 JOZ655339:JOZ655342 JYV655339:JYV655342 KIR655339:KIR655342 KSN655339:KSN655342 LCJ655339:LCJ655342 LMF655339:LMF655342 LWB655339:LWB655342 MFX655339:MFX655342 MPT655339:MPT655342 MZP655339:MZP655342 NJL655339:NJL655342 NTH655339:NTH655342 ODD655339:ODD655342 OMZ655339:OMZ655342 OWV655339:OWV655342 PGR655339:PGR655342 PQN655339:PQN655342 QAJ655339:QAJ655342 QKF655339:QKF655342 QUB655339:QUB655342 RDX655339:RDX655342 RNT655339:RNT655342 RXP655339:RXP655342 SHL655339:SHL655342 SRH655339:SRH655342 TBD655339:TBD655342 TKZ655339:TKZ655342 TUV655339:TUV655342 UER655339:UER655342 UON655339:UON655342 UYJ655339:UYJ655342 VIF655339:VIF655342 VSB655339:VSB655342 WBX655339:WBX655342 WLT655339:WLT655342 WVP655339:WVP655342 H720875:H720878 JD720875:JD720878 SZ720875:SZ720878 ACV720875:ACV720878 AMR720875:AMR720878 AWN720875:AWN720878 BGJ720875:BGJ720878 BQF720875:BQF720878 CAB720875:CAB720878 CJX720875:CJX720878 CTT720875:CTT720878 DDP720875:DDP720878 DNL720875:DNL720878 DXH720875:DXH720878 EHD720875:EHD720878 EQZ720875:EQZ720878 FAV720875:FAV720878 FKR720875:FKR720878 FUN720875:FUN720878 GEJ720875:GEJ720878 GOF720875:GOF720878 GYB720875:GYB720878 HHX720875:HHX720878 HRT720875:HRT720878 IBP720875:IBP720878 ILL720875:ILL720878 IVH720875:IVH720878 JFD720875:JFD720878 JOZ720875:JOZ720878 JYV720875:JYV720878 KIR720875:KIR720878 KSN720875:KSN720878 LCJ720875:LCJ720878 LMF720875:LMF720878 LWB720875:LWB720878 MFX720875:MFX720878 MPT720875:MPT720878 MZP720875:MZP720878 NJL720875:NJL720878 NTH720875:NTH720878 ODD720875:ODD720878 OMZ720875:OMZ720878 OWV720875:OWV720878 PGR720875:PGR720878 PQN720875:PQN720878 QAJ720875:QAJ720878 QKF720875:QKF720878 QUB720875:QUB720878 RDX720875:RDX720878 RNT720875:RNT720878 RXP720875:RXP720878 SHL720875:SHL720878 SRH720875:SRH720878 TBD720875:TBD720878 TKZ720875:TKZ720878 TUV720875:TUV720878 UER720875:UER720878 UON720875:UON720878 UYJ720875:UYJ720878 VIF720875:VIF720878 VSB720875:VSB720878 WBX720875:WBX720878 WLT720875:WLT720878 WVP720875:WVP720878 H786411:H786414 JD786411:JD786414 SZ786411:SZ786414 ACV786411:ACV786414 AMR786411:AMR786414 AWN786411:AWN786414 BGJ786411:BGJ786414 BQF786411:BQF786414 CAB786411:CAB786414 CJX786411:CJX786414 CTT786411:CTT786414 DDP786411:DDP786414 DNL786411:DNL786414 DXH786411:DXH786414 EHD786411:EHD786414 EQZ786411:EQZ786414 FAV786411:FAV786414 FKR786411:FKR786414 FUN786411:FUN786414 GEJ786411:GEJ786414 GOF786411:GOF786414 GYB786411:GYB786414 HHX786411:HHX786414 HRT786411:HRT786414 IBP786411:IBP786414 ILL786411:ILL786414 IVH786411:IVH786414 JFD786411:JFD786414 JOZ786411:JOZ786414 JYV786411:JYV786414 KIR786411:KIR786414 KSN786411:KSN786414 LCJ786411:LCJ786414 LMF786411:LMF786414 LWB786411:LWB786414 MFX786411:MFX786414 MPT786411:MPT786414 MZP786411:MZP786414 NJL786411:NJL786414 NTH786411:NTH786414 ODD786411:ODD786414 OMZ786411:OMZ786414 OWV786411:OWV786414 PGR786411:PGR786414 PQN786411:PQN786414 QAJ786411:QAJ786414 QKF786411:QKF786414 QUB786411:QUB786414 RDX786411:RDX786414 RNT786411:RNT786414 RXP786411:RXP786414 SHL786411:SHL786414 SRH786411:SRH786414 TBD786411:TBD786414 TKZ786411:TKZ786414 TUV786411:TUV786414 UER786411:UER786414 UON786411:UON786414 UYJ786411:UYJ786414 VIF786411:VIF786414 VSB786411:VSB786414 WBX786411:WBX786414 WLT786411:WLT786414 WVP786411:WVP786414 H851947:H851950 JD851947:JD851950 SZ851947:SZ851950 ACV851947:ACV851950 AMR851947:AMR851950 AWN851947:AWN851950 BGJ851947:BGJ851950 BQF851947:BQF851950 CAB851947:CAB851950 CJX851947:CJX851950 CTT851947:CTT851950 DDP851947:DDP851950 DNL851947:DNL851950 DXH851947:DXH851950 EHD851947:EHD851950 EQZ851947:EQZ851950 FAV851947:FAV851950 FKR851947:FKR851950 FUN851947:FUN851950 GEJ851947:GEJ851950 GOF851947:GOF851950 GYB851947:GYB851950 HHX851947:HHX851950 HRT851947:HRT851950 IBP851947:IBP851950 ILL851947:ILL851950 IVH851947:IVH851950 JFD851947:JFD851950 JOZ851947:JOZ851950 JYV851947:JYV851950 KIR851947:KIR851950 KSN851947:KSN851950 LCJ851947:LCJ851950 LMF851947:LMF851950 LWB851947:LWB851950 MFX851947:MFX851950 MPT851947:MPT851950 MZP851947:MZP851950 NJL851947:NJL851950 NTH851947:NTH851950 ODD851947:ODD851950 OMZ851947:OMZ851950 OWV851947:OWV851950 PGR851947:PGR851950 PQN851947:PQN851950 QAJ851947:QAJ851950 QKF851947:QKF851950 QUB851947:QUB851950 RDX851947:RDX851950 RNT851947:RNT851950 RXP851947:RXP851950 SHL851947:SHL851950 SRH851947:SRH851950 TBD851947:TBD851950 TKZ851947:TKZ851950 TUV851947:TUV851950 UER851947:UER851950 UON851947:UON851950 UYJ851947:UYJ851950 VIF851947:VIF851950 VSB851947:VSB851950 WBX851947:WBX851950 WLT851947:WLT851950 WVP851947:WVP851950 H917483:H917486 JD917483:JD917486 SZ917483:SZ917486 ACV917483:ACV917486 AMR917483:AMR917486 AWN917483:AWN917486 BGJ917483:BGJ917486 BQF917483:BQF917486 CAB917483:CAB917486 CJX917483:CJX917486 CTT917483:CTT917486 DDP917483:DDP917486 DNL917483:DNL917486 DXH917483:DXH917486 EHD917483:EHD917486 EQZ917483:EQZ917486 FAV917483:FAV917486 FKR917483:FKR917486 FUN917483:FUN917486 GEJ917483:GEJ917486 GOF917483:GOF917486 GYB917483:GYB917486 HHX917483:HHX917486 HRT917483:HRT917486 IBP917483:IBP917486 ILL917483:ILL917486 IVH917483:IVH917486 JFD917483:JFD917486 JOZ917483:JOZ917486 JYV917483:JYV917486 KIR917483:KIR917486 KSN917483:KSN917486 LCJ917483:LCJ917486 LMF917483:LMF917486 LWB917483:LWB917486 MFX917483:MFX917486 MPT917483:MPT917486 MZP917483:MZP917486 NJL917483:NJL917486 NTH917483:NTH917486 ODD917483:ODD917486 OMZ917483:OMZ917486 OWV917483:OWV917486 PGR917483:PGR917486 PQN917483:PQN917486 QAJ917483:QAJ917486 QKF917483:QKF917486 QUB917483:QUB917486 RDX917483:RDX917486 RNT917483:RNT917486 RXP917483:RXP917486 SHL917483:SHL917486 SRH917483:SRH917486 TBD917483:TBD917486 TKZ917483:TKZ917486 TUV917483:TUV917486 UER917483:UER917486 UON917483:UON917486 UYJ917483:UYJ917486 VIF917483:VIF917486 VSB917483:VSB917486 WBX917483:WBX917486 WLT917483:WLT917486 WVP917483:WVP917486 H983019:H983022 JD983019:JD983022 SZ983019:SZ983022 ACV983019:ACV983022 AMR983019:AMR983022 AWN983019:AWN983022 BGJ983019:BGJ983022 BQF983019:BQF983022 CAB983019:CAB983022 CJX983019:CJX983022 CTT983019:CTT983022 DDP983019:DDP983022 DNL983019:DNL983022 DXH983019:DXH983022 EHD983019:EHD983022 EQZ983019:EQZ983022 FAV983019:FAV983022 FKR983019:FKR983022 FUN983019:FUN983022 GEJ983019:GEJ983022 GOF983019:GOF983022 GYB983019:GYB983022 HHX983019:HHX983022 HRT983019:HRT983022 IBP983019:IBP983022 ILL983019:ILL983022 IVH983019:IVH983022 JFD983019:JFD983022 JOZ983019:JOZ983022 JYV983019:JYV983022 KIR983019:KIR983022 KSN983019:KSN983022 LCJ983019:LCJ983022 LMF983019:LMF983022 LWB983019:LWB983022 MFX983019:MFX983022 MPT983019:MPT983022 MZP983019:MZP983022 NJL983019:NJL983022 NTH983019:NTH983022 ODD983019:ODD983022 OMZ983019:OMZ983022 OWV983019:OWV983022 PGR983019:PGR983022 PQN983019:PQN983022 QAJ983019:QAJ983022 QKF983019:QKF983022 QUB983019:QUB983022 RDX983019:RDX983022 RNT983019:RNT983022 RXP983019:RXP983022 SHL983019:SHL983022 SRH983019:SRH983022 TBD983019:TBD983022 TKZ983019:TKZ983022 TUV983019:TUV983022 UER983019:UER983022 UON983019:UON983022 UYJ983019:UYJ983022 VIF983019:VIF983022 VSB983019:VSB983022 WBX983019:WBX983022 WLT983019:WLT983022 WVP983019:WVP983022 C65515:D131049 IY65515:IZ131049 SU65515:SV131049 ACQ65515:ACR131049 AMM65515:AMN131049 AWI65515:AWJ131049 BGE65515:BGF131049 BQA65515:BQB131049 BZW65515:BZX131049 CJS65515:CJT131049 CTO65515:CTP131049 DDK65515:DDL131049 DNG65515:DNH131049 DXC65515:DXD131049 EGY65515:EGZ131049 EQU65515:EQV131049 FAQ65515:FAR131049 FKM65515:FKN131049 FUI65515:FUJ131049 GEE65515:GEF131049 GOA65515:GOB131049 GXW65515:GXX131049 HHS65515:HHT131049 HRO65515:HRP131049 IBK65515:IBL131049 ILG65515:ILH131049 IVC65515:IVD131049 JEY65515:JEZ131049 JOU65515:JOV131049 JYQ65515:JYR131049 KIM65515:KIN131049 KSI65515:KSJ131049 LCE65515:LCF131049 LMA65515:LMB131049 LVW65515:LVX131049 MFS65515:MFT131049 MPO65515:MPP131049 MZK65515:MZL131049 NJG65515:NJH131049 NTC65515:NTD131049 OCY65515:OCZ131049 OMU65515:OMV131049 OWQ65515:OWR131049 PGM65515:PGN131049 PQI65515:PQJ131049 QAE65515:QAF131049 QKA65515:QKB131049 QTW65515:QTX131049 RDS65515:RDT131049 RNO65515:RNP131049 RXK65515:RXL131049 SHG65515:SHH131049 SRC65515:SRD131049 TAY65515:TAZ131049 TKU65515:TKV131049 TUQ65515:TUR131049 UEM65515:UEN131049 UOI65515:UOJ131049 UYE65515:UYF131049 VIA65515:VIB131049 VRW65515:VRX131049 WBS65515:WBT131049 WLO65515:WLP131049 WVK65515:WVL131049 C131051:D196585 IY131051:IZ196585 SU131051:SV196585 ACQ131051:ACR196585 AMM131051:AMN196585 AWI131051:AWJ196585 BGE131051:BGF196585 BQA131051:BQB196585 BZW131051:BZX196585 CJS131051:CJT196585 CTO131051:CTP196585 DDK131051:DDL196585 DNG131051:DNH196585 DXC131051:DXD196585 EGY131051:EGZ196585 EQU131051:EQV196585 FAQ131051:FAR196585 FKM131051:FKN196585 FUI131051:FUJ196585 GEE131051:GEF196585 GOA131051:GOB196585 GXW131051:GXX196585 HHS131051:HHT196585 HRO131051:HRP196585 IBK131051:IBL196585 ILG131051:ILH196585 IVC131051:IVD196585 JEY131051:JEZ196585 JOU131051:JOV196585 JYQ131051:JYR196585 KIM131051:KIN196585 KSI131051:KSJ196585 LCE131051:LCF196585 LMA131051:LMB196585 LVW131051:LVX196585 MFS131051:MFT196585 MPO131051:MPP196585 MZK131051:MZL196585 NJG131051:NJH196585 NTC131051:NTD196585 OCY131051:OCZ196585 OMU131051:OMV196585 OWQ131051:OWR196585 PGM131051:PGN196585 PQI131051:PQJ196585 QAE131051:QAF196585 QKA131051:QKB196585 QTW131051:QTX196585 RDS131051:RDT196585 RNO131051:RNP196585 RXK131051:RXL196585 SHG131051:SHH196585 SRC131051:SRD196585 TAY131051:TAZ196585 TKU131051:TKV196585 TUQ131051:TUR196585 UEM131051:UEN196585 UOI131051:UOJ196585 UYE131051:UYF196585 VIA131051:VIB196585 VRW131051:VRX196585 WBS131051:WBT196585 WLO131051:WLP196585 WVK131051:WVL196585 C196587:D262121 IY196587:IZ262121 SU196587:SV262121 ACQ196587:ACR262121 AMM196587:AMN262121 AWI196587:AWJ262121 BGE196587:BGF262121 BQA196587:BQB262121 BZW196587:BZX262121 CJS196587:CJT262121 CTO196587:CTP262121 DDK196587:DDL262121 DNG196587:DNH262121 DXC196587:DXD262121 EGY196587:EGZ262121 EQU196587:EQV262121 FAQ196587:FAR262121 FKM196587:FKN262121 FUI196587:FUJ262121 GEE196587:GEF262121 GOA196587:GOB262121 GXW196587:GXX262121 HHS196587:HHT262121 HRO196587:HRP262121 IBK196587:IBL262121 ILG196587:ILH262121 IVC196587:IVD262121 JEY196587:JEZ262121 JOU196587:JOV262121 JYQ196587:JYR262121 KIM196587:KIN262121 KSI196587:KSJ262121 LCE196587:LCF262121 LMA196587:LMB262121 LVW196587:LVX262121 MFS196587:MFT262121 MPO196587:MPP262121 MZK196587:MZL262121 NJG196587:NJH262121 NTC196587:NTD262121 OCY196587:OCZ262121 OMU196587:OMV262121 OWQ196587:OWR262121 PGM196587:PGN262121 PQI196587:PQJ262121 QAE196587:QAF262121 QKA196587:QKB262121 QTW196587:QTX262121 RDS196587:RDT262121 RNO196587:RNP262121 RXK196587:RXL262121 SHG196587:SHH262121 SRC196587:SRD262121 TAY196587:TAZ262121 TKU196587:TKV262121 TUQ196587:TUR262121 UEM196587:UEN262121 UOI196587:UOJ262121 UYE196587:UYF262121 VIA196587:VIB262121 VRW196587:VRX262121 WBS196587:WBT262121 WLO196587:WLP262121 WVK196587:WVL262121 C262123:D327657 IY262123:IZ327657 SU262123:SV327657 ACQ262123:ACR327657 AMM262123:AMN327657 AWI262123:AWJ327657 BGE262123:BGF327657 BQA262123:BQB327657 BZW262123:BZX327657 CJS262123:CJT327657 CTO262123:CTP327657 DDK262123:DDL327657 DNG262123:DNH327657 DXC262123:DXD327657 EGY262123:EGZ327657 EQU262123:EQV327657 FAQ262123:FAR327657 FKM262123:FKN327657 FUI262123:FUJ327657 GEE262123:GEF327657 GOA262123:GOB327657 GXW262123:GXX327657 HHS262123:HHT327657 HRO262123:HRP327657 IBK262123:IBL327657 ILG262123:ILH327657 IVC262123:IVD327657 JEY262123:JEZ327657 JOU262123:JOV327657 JYQ262123:JYR327657 KIM262123:KIN327657 KSI262123:KSJ327657 LCE262123:LCF327657 LMA262123:LMB327657 LVW262123:LVX327657 MFS262123:MFT327657 MPO262123:MPP327657 MZK262123:MZL327657 NJG262123:NJH327657 NTC262123:NTD327657 OCY262123:OCZ327657 OMU262123:OMV327657 OWQ262123:OWR327657 PGM262123:PGN327657 PQI262123:PQJ327657 QAE262123:QAF327657 QKA262123:QKB327657 QTW262123:QTX327657 RDS262123:RDT327657 RNO262123:RNP327657 RXK262123:RXL327657 SHG262123:SHH327657 SRC262123:SRD327657 TAY262123:TAZ327657 TKU262123:TKV327657 TUQ262123:TUR327657 UEM262123:UEN327657 UOI262123:UOJ327657 UYE262123:UYF327657 VIA262123:VIB327657 VRW262123:VRX327657 WBS262123:WBT327657 WLO262123:WLP327657 WVK262123:WVL327657 C327659:D393193 IY327659:IZ393193 SU327659:SV393193 ACQ327659:ACR393193 AMM327659:AMN393193 AWI327659:AWJ393193 BGE327659:BGF393193 BQA327659:BQB393193 BZW327659:BZX393193 CJS327659:CJT393193 CTO327659:CTP393193 DDK327659:DDL393193 DNG327659:DNH393193 DXC327659:DXD393193 EGY327659:EGZ393193 EQU327659:EQV393193 FAQ327659:FAR393193 FKM327659:FKN393193 FUI327659:FUJ393193 GEE327659:GEF393193 GOA327659:GOB393193 GXW327659:GXX393193 HHS327659:HHT393193 HRO327659:HRP393193 IBK327659:IBL393193 ILG327659:ILH393193 IVC327659:IVD393193 JEY327659:JEZ393193 JOU327659:JOV393193 JYQ327659:JYR393193 KIM327659:KIN393193 KSI327659:KSJ393193 LCE327659:LCF393193 LMA327659:LMB393193 LVW327659:LVX393193 MFS327659:MFT393193 MPO327659:MPP393193 MZK327659:MZL393193 NJG327659:NJH393193 NTC327659:NTD393193 OCY327659:OCZ393193 OMU327659:OMV393193 OWQ327659:OWR393193 PGM327659:PGN393193 PQI327659:PQJ393193 QAE327659:QAF393193 QKA327659:QKB393193 QTW327659:QTX393193 RDS327659:RDT393193 RNO327659:RNP393193 RXK327659:RXL393193 SHG327659:SHH393193 SRC327659:SRD393193 TAY327659:TAZ393193 TKU327659:TKV393193 TUQ327659:TUR393193 UEM327659:UEN393193 UOI327659:UOJ393193 UYE327659:UYF393193 VIA327659:VIB393193 VRW327659:VRX393193 WBS327659:WBT393193 WLO327659:WLP393193 WVK327659:WVL393193 C393195:D458729 IY393195:IZ458729 SU393195:SV458729 ACQ393195:ACR458729 AMM393195:AMN458729 AWI393195:AWJ458729 BGE393195:BGF458729 BQA393195:BQB458729 BZW393195:BZX458729 CJS393195:CJT458729 CTO393195:CTP458729 DDK393195:DDL458729 DNG393195:DNH458729 DXC393195:DXD458729 EGY393195:EGZ458729 EQU393195:EQV458729 FAQ393195:FAR458729 FKM393195:FKN458729 FUI393195:FUJ458729 GEE393195:GEF458729 GOA393195:GOB458729 GXW393195:GXX458729 HHS393195:HHT458729 HRO393195:HRP458729 IBK393195:IBL458729 ILG393195:ILH458729 IVC393195:IVD458729 JEY393195:JEZ458729 JOU393195:JOV458729 JYQ393195:JYR458729 KIM393195:KIN458729 KSI393195:KSJ458729 LCE393195:LCF458729 LMA393195:LMB458729 LVW393195:LVX458729 MFS393195:MFT458729 MPO393195:MPP458729 MZK393195:MZL458729 NJG393195:NJH458729 NTC393195:NTD458729 OCY393195:OCZ458729 OMU393195:OMV458729 OWQ393195:OWR458729 PGM393195:PGN458729 PQI393195:PQJ458729 QAE393195:QAF458729 QKA393195:QKB458729 QTW393195:QTX458729 RDS393195:RDT458729 RNO393195:RNP458729 RXK393195:RXL458729 SHG393195:SHH458729 SRC393195:SRD458729 TAY393195:TAZ458729 TKU393195:TKV458729 TUQ393195:TUR458729 UEM393195:UEN458729 UOI393195:UOJ458729 UYE393195:UYF458729 VIA393195:VIB458729 VRW393195:VRX458729 WBS393195:WBT458729 WLO393195:WLP458729 WVK393195:WVL458729 C458731:D524265 IY458731:IZ524265 SU458731:SV524265 ACQ458731:ACR524265 AMM458731:AMN524265 AWI458731:AWJ524265 BGE458731:BGF524265 BQA458731:BQB524265 BZW458731:BZX524265 CJS458731:CJT524265 CTO458731:CTP524265 DDK458731:DDL524265 DNG458731:DNH524265 DXC458731:DXD524265 EGY458731:EGZ524265 EQU458731:EQV524265 FAQ458731:FAR524265 FKM458731:FKN524265 FUI458731:FUJ524265 GEE458731:GEF524265 GOA458731:GOB524265 GXW458731:GXX524265 HHS458731:HHT524265 HRO458731:HRP524265 IBK458731:IBL524265 ILG458731:ILH524265 IVC458731:IVD524265 JEY458731:JEZ524265 JOU458731:JOV524265 JYQ458731:JYR524265 KIM458731:KIN524265 KSI458731:KSJ524265 LCE458731:LCF524265 LMA458731:LMB524265 LVW458731:LVX524265 MFS458731:MFT524265 MPO458731:MPP524265 MZK458731:MZL524265 NJG458731:NJH524265 NTC458731:NTD524265 OCY458731:OCZ524265 OMU458731:OMV524265 OWQ458731:OWR524265 PGM458731:PGN524265 PQI458731:PQJ524265 QAE458731:QAF524265 QKA458731:QKB524265 QTW458731:QTX524265 RDS458731:RDT524265 RNO458731:RNP524265 RXK458731:RXL524265 SHG458731:SHH524265 SRC458731:SRD524265 TAY458731:TAZ524265 TKU458731:TKV524265 TUQ458731:TUR524265 UEM458731:UEN524265 UOI458731:UOJ524265 UYE458731:UYF524265 VIA458731:VIB524265 VRW458731:VRX524265 WBS458731:WBT524265 WLO458731:WLP524265 WVK458731:WVL524265 C524267:D589801 IY524267:IZ589801 SU524267:SV589801 ACQ524267:ACR589801 AMM524267:AMN589801 AWI524267:AWJ589801 BGE524267:BGF589801 BQA524267:BQB589801 BZW524267:BZX589801 CJS524267:CJT589801 CTO524267:CTP589801 DDK524267:DDL589801 DNG524267:DNH589801 DXC524267:DXD589801 EGY524267:EGZ589801 EQU524267:EQV589801 FAQ524267:FAR589801 FKM524267:FKN589801 FUI524267:FUJ589801 GEE524267:GEF589801 GOA524267:GOB589801 GXW524267:GXX589801 HHS524267:HHT589801 HRO524267:HRP589801 IBK524267:IBL589801 ILG524267:ILH589801 IVC524267:IVD589801 JEY524267:JEZ589801 JOU524267:JOV589801 JYQ524267:JYR589801 KIM524267:KIN589801 KSI524267:KSJ589801 LCE524267:LCF589801 LMA524267:LMB589801 LVW524267:LVX589801 MFS524267:MFT589801 MPO524267:MPP589801 MZK524267:MZL589801 NJG524267:NJH589801 NTC524267:NTD589801 OCY524267:OCZ589801 OMU524267:OMV589801 OWQ524267:OWR589801 PGM524267:PGN589801 PQI524267:PQJ589801 QAE524267:QAF589801 QKA524267:QKB589801 QTW524267:QTX589801 RDS524267:RDT589801 RNO524267:RNP589801 RXK524267:RXL589801 SHG524267:SHH589801 SRC524267:SRD589801 TAY524267:TAZ589801 TKU524267:TKV589801 TUQ524267:TUR589801 UEM524267:UEN589801 UOI524267:UOJ589801 UYE524267:UYF589801 VIA524267:VIB589801 VRW524267:VRX589801 WBS524267:WBT589801 WLO524267:WLP589801 WVK524267:WVL589801 C589803:D655337 IY589803:IZ655337 SU589803:SV655337 ACQ589803:ACR655337 AMM589803:AMN655337 AWI589803:AWJ655337 BGE589803:BGF655337 BQA589803:BQB655337 BZW589803:BZX655337 CJS589803:CJT655337 CTO589803:CTP655337 DDK589803:DDL655337 DNG589803:DNH655337 DXC589803:DXD655337 EGY589803:EGZ655337 EQU589803:EQV655337 FAQ589803:FAR655337 FKM589803:FKN655337 FUI589803:FUJ655337 GEE589803:GEF655337 GOA589803:GOB655337 GXW589803:GXX655337 HHS589803:HHT655337 HRO589803:HRP655337 IBK589803:IBL655337 ILG589803:ILH655337 IVC589803:IVD655337 JEY589803:JEZ655337 JOU589803:JOV655337 JYQ589803:JYR655337 KIM589803:KIN655337 KSI589803:KSJ655337 LCE589803:LCF655337 LMA589803:LMB655337 LVW589803:LVX655337 MFS589803:MFT655337 MPO589803:MPP655337 MZK589803:MZL655337 NJG589803:NJH655337 NTC589803:NTD655337 OCY589803:OCZ655337 OMU589803:OMV655337 OWQ589803:OWR655337 PGM589803:PGN655337 PQI589803:PQJ655337 QAE589803:QAF655337 QKA589803:QKB655337 QTW589803:QTX655337 RDS589803:RDT655337 RNO589803:RNP655337 RXK589803:RXL655337 SHG589803:SHH655337 SRC589803:SRD655337 TAY589803:TAZ655337 TKU589803:TKV655337 TUQ589803:TUR655337 UEM589803:UEN655337 UOI589803:UOJ655337 UYE589803:UYF655337 VIA589803:VIB655337 VRW589803:VRX655337 WBS589803:WBT655337 WLO589803:WLP655337 WVK589803:WVL655337 C655339:D720873 IY655339:IZ720873 SU655339:SV720873 ACQ655339:ACR720873 AMM655339:AMN720873 AWI655339:AWJ720873 BGE655339:BGF720873 BQA655339:BQB720873 BZW655339:BZX720873 CJS655339:CJT720873 CTO655339:CTP720873 DDK655339:DDL720873 DNG655339:DNH720873 DXC655339:DXD720873 EGY655339:EGZ720873 EQU655339:EQV720873 FAQ655339:FAR720873 FKM655339:FKN720873 FUI655339:FUJ720873 GEE655339:GEF720873 GOA655339:GOB720873 GXW655339:GXX720873 HHS655339:HHT720873 HRO655339:HRP720873 IBK655339:IBL720873 ILG655339:ILH720873 IVC655339:IVD720873 JEY655339:JEZ720873 JOU655339:JOV720873 JYQ655339:JYR720873 KIM655339:KIN720873 KSI655339:KSJ720873 LCE655339:LCF720873 LMA655339:LMB720873 LVW655339:LVX720873 MFS655339:MFT720873 MPO655339:MPP720873 MZK655339:MZL720873 NJG655339:NJH720873 NTC655339:NTD720873 OCY655339:OCZ720873 OMU655339:OMV720873 OWQ655339:OWR720873 PGM655339:PGN720873 PQI655339:PQJ720873 QAE655339:QAF720873 QKA655339:QKB720873 QTW655339:QTX720873 RDS655339:RDT720873 RNO655339:RNP720873 RXK655339:RXL720873 SHG655339:SHH720873 SRC655339:SRD720873 TAY655339:TAZ720873 TKU655339:TKV720873 TUQ655339:TUR720873 UEM655339:UEN720873 UOI655339:UOJ720873 UYE655339:UYF720873 VIA655339:VIB720873 VRW655339:VRX720873 WBS655339:WBT720873 WLO655339:WLP720873 WVK655339:WVL720873 C720875:D786409 IY720875:IZ786409 SU720875:SV786409 ACQ720875:ACR786409 AMM720875:AMN786409 AWI720875:AWJ786409 BGE720875:BGF786409 BQA720875:BQB786409 BZW720875:BZX786409 CJS720875:CJT786409 CTO720875:CTP786409 DDK720875:DDL786409 DNG720875:DNH786409 DXC720875:DXD786409 EGY720875:EGZ786409 EQU720875:EQV786409 FAQ720875:FAR786409 FKM720875:FKN786409 FUI720875:FUJ786409 GEE720875:GEF786409 GOA720875:GOB786409 GXW720875:GXX786409 HHS720875:HHT786409 HRO720875:HRP786409 IBK720875:IBL786409 ILG720875:ILH786409 IVC720875:IVD786409 JEY720875:JEZ786409 JOU720875:JOV786409 JYQ720875:JYR786409 KIM720875:KIN786409 KSI720875:KSJ786409 LCE720875:LCF786409 LMA720875:LMB786409 LVW720875:LVX786409 MFS720875:MFT786409 MPO720875:MPP786409 MZK720875:MZL786409 NJG720875:NJH786409 NTC720875:NTD786409 OCY720875:OCZ786409 OMU720875:OMV786409 OWQ720875:OWR786409 PGM720875:PGN786409 PQI720875:PQJ786409 QAE720875:QAF786409 QKA720875:QKB786409 QTW720875:QTX786409 RDS720875:RDT786409 RNO720875:RNP786409 RXK720875:RXL786409 SHG720875:SHH786409 SRC720875:SRD786409 TAY720875:TAZ786409 TKU720875:TKV786409 TUQ720875:TUR786409 UEM720875:UEN786409 UOI720875:UOJ786409 UYE720875:UYF786409 VIA720875:VIB786409 VRW720875:VRX786409 WBS720875:WBT786409 WLO720875:WLP786409 WVK720875:WVL786409 C786411:D851945 IY786411:IZ851945 SU786411:SV851945 ACQ786411:ACR851945 AMM786411:AMN851945 AWI786411:AWJ851945 BGE786411:BGF851945 BQA786411:BQB851945 BZW786411:BZX851945 CJS786411:CJT851945 CTO786411:CTP851945 DDK786411:DDL851945 DNG786411:DNH851945 DXC786411:DXD851945 EGY786411:EGZ851945 EQU786411:EQV851945 FAQ786411:FAR851945 FKM786411:FKN851945 FUI786411:FUJ851945 GEE786411:GEF851945 GOA786411:GOB851945 GXW786411:GXX851945 HHS786411:HHT851945 HRO786411:HRP851945 IBK786411:IBL851945 ILG786411:ILH851945 IVC786411:IVD851945 JEY786411:JEZ851945 JOU786411:JOV851945 JYQ786411:JYR851945 KIM786411:KIN851945 KSI786411:KSJ851945 LCE786411:LCF851945 LMA786411:LMB851945 LVW786411:LVX851945 MFS786411:MFT851945 MPO786411:MPP851945 MZK786411:MZL851945 NJG786411:NJH851945 NTC786411:NTD851945 OCY786411:OCZ851945 OMU786411:OMV851945 OWQ786411:OWR851945 PGM786411:PGN851945 PQI786411:PQJ851945 QAE786411:QAF851945 QKA786411:QKB851945 QTW786411:QTX851945 RDS786411:RDT851945 RNO786411:RNP851945 RXK786411:RXL851945 SHG786411:SHH851945 SRC786411:SRD851945 TAY786411:TAZ851945 TKU786411:TKV851945 TUQ786411:TUR851945 UEM786411:UEN851945 UOI786411:UOJ851945 UYE786411:UYF851945 VIA786411:VIB851945 VRW786411:VRX851945 WBS786411:WBT851945 WLO786411:WLP851945 WVK786411:WVL851945 C851947:D917481 IY851947:IZ917481 SU851947:SV917481 ACQ851947:ACR917481 AMM851947:AMN917481 AWI851947:AWJ917481 BGE851947:BGF917481 BQA851947:BQB917481 BZW851947:BZX917481 CJS851947:CJT917481 CTO851947:CTP917481 DDK851947:DDL917481 DNG851947:DNH917481 DXC851947:DXD917481 EGY851947:EGZ917481 EQU851947:EQV917481 FAQ851947:FAR917481 FKM851947:FKN917481 FUI851947:FUJ917481 GEE851947:GEF917481 GOA851947:GOB917481 GXW851947:GXX917481 HHS851947:HHT917481 HRO851947:HRP917481 IBK851947:IBL917481 ILG851947:ILH917481 IVC851947:IVD917481 JEY851947:JEZ917481 JOU851947:JOV917481 JYQ851947:JYR917481 KIM851947:KIN917481 KSI851947:KSJ917481 LCE851947:LCF917481 LMA851947:LMB917481 LVW851947:LVX917481 MFS851947:MFT917481 MPO851947:MPP917481 MZK851947:MZL917481 NJG851947:NJH917481 NTC851947:NTD917481 OCY851947:OCZ917481 OMU851947:OMV917481 OWQ851947:OWR917481 PGM851947:PGN917481 PQI851947:PQJ917481 QAE851947:QAF917481 QKA851947:QKB917481 QTW851947:QTX917481 RDS851947:RDT917481 RNO851947:RNP917481 RXK851947:RXL917481 SHG851947:SHH917481 SRC851947:SRD917481 TAY851947:TAZ917481 TKU851947:TKV917481 TUQ851947:TUR917481 UEM851947:UEN917481 UOI851947:UOJ917481 UYE851947:UYF917481 VIA851947:VIB917481 VRW851947:VRX917481 WBS851947:WBT917481 WLO851947:WLP917481 WVK851947:WVL917481 C917483:D983017 IY917483:IZ983017 SU917483:SV983017 ACQ917483:ACR983017 AMM917483:AMN983017 AWI917483:AWJ983017 BGE917483:BGF983017 BQA917483:BQB983017 BZW917483:BZX983017 CJS917483:CJT983017 CTO917483:CTP983017 DDK917483:DDL983017 DNG917483:DNH983017 DXC917483:DXD983017 EGY917483:EGZ983017 EQU917483:EQV983017 FAQ917483:FAR983017 FKM917483:FKN983017 FUI917483:FUJ983017 GEE917483:GEF983017 GOA917483:GOB983017 GXW917483:GXX983017 HHS917483:HHT983017 HRO917483:HRP983017 IBK917483:IBL983017 ILG917483:ILH983017 IVC917483:IVD983017 JEY917483:JEZ983017 JOU917483:JOV983017 JYQ917483:JYR983017 KIM917483:KIN983017 KSI917483:KSJ983017 LCE917483:LCF983017 LMA917483:LMB983017 LVW917483:LVX983017 MFS917483:MFT983017 MPO917483:MPP983017 MZK917483:MZL983017 NJG917483:NJH983017 NTC917483:NTD983017 OCY917483:OCZ983017 OMU917483:OMV983017 OWQ917483:OWR983017 PGM917483:PGN983017 PQI917483:PQJ983017 QAE917483:QAF983017 QKA917483:QKB983017 QTW917483:QTX983017 RDS917483:RDT983017 RNO917483:RNP983017 RXK917483:RXL983017 SHG917483:SHH983017 SRC917483:SRD983017 TAY917483:TAZ983017 TKU917483:TKV983017 TUQ917483:TUR983017 UEM917483:UEN983017 UOI917483:UOJ983017 UYE917483:UYF983017 VIA917483:VIB983017 VRW917483:VRX983017 WBS917483:WBT983017 WLO917483:WLP983017 WVK917483:WVL983017 C983019:D1048576 IY983019:IZ1048576 SU983019:SV1048576 ACQ983019:ACR1048576 AMM983019:AMN1048576 AWI983019:AWJ1048576 BGE983019:BGF1048576 BQA983019:BQB1048576 BZW983019:BZX1048576 CJS983019:CJT1048576 CTO983019:CTP1048576 DDK983019:DDL1048576 DNG983019:DNH1048576 DXC983019:DXD1048576 EGY983019:EGZ1048576 EQU983019:EQV1048576 FAQ983019:FAR1048576 FKM983019:FKN1048576 FUI983019:FUJ1048576 GEE983019:GEF1048576 GOA983019:GOB1048576 GXW983019:GXX1048576 HHS983019:HHT1048576 HRO983019:HRP1048576 IBK983019:IBL1048576 ILG983019:ILH1048576 IVC983019:IVD1048576 JEY983019:JEZ1048576 JOU983019:JOV1048576 JYQ983019:JYR1048576 KIM983019:KIN1048576 KSI983019:KSJ1048576 LCE983019:LCF1048576 LMA983019:LMB1048576 LVW983019:LVX1048576 MFS983019:MFT1048576 MPO983019:MPP1048576 MZK983019:MZL1048576 NJG983019:NJH1048576 NTC983019:NTD1048576 OCY983019:OCZ1048576 OMU983019:OMV1048576 OWQ983019:OWR1048576 PGM983019:PGN1048576 PQI983019:PQJ1048576 QAE983019:QAF1048576 QKA983019:QKB1048576 QTW983019:QTX1048576 RDS983019:RDT1048576 RNO983019:RNP1048576 RXK983019:RXL1048576 SHG983019:SHH1048576 SRC983019:SRD1048576 TAY983019:TAZ1048576 TKU983019:TKV1048576 TUQ983019:TUR1048576 UEM983019:UEN1048576 UOI983019:UOJ1048576 UYE983019:UYF1048576 VIA983019:VIB1048576 VRW983019:VRX1048576 WBS983019:WBT1048576 WLO983019:WLP1048576 WVK983019:WVL1048576 H65520:J65561 JD65520:JF65561 SZ65520:TB65561 ACV65520:ACX65561 AMR65520:AMT65561 AWN65520:AWP65561 BGJ65520:BGL65561 BQF65520:BQH65561 CAB65520:CAD65561 CJX65520:CJZ65561 CTT65520:CTV65561 DDP65520:DDR65561 DNL65520:DNN65561 DXH65520:DXJ65561 EHD65520:EHF65561 EQZ65520:ERB65561 FAV65520:FAX65561 FKR65520:FKT65561 FUN65520:FUP65561 GEJ65520:GEL65561 GOF65520:GOH65561 GYB65520:GYD65561 HHX65520:HHZ65561 HRT65520:HRV65561 IBP65520:IBR65561 ILL65520:ILN65561 IVH65520:IVJ65561 JFD65520:JFF65561 JOZ65520:JPB65561 JYV65520:JYX65561 KIR65520:KIT65561 KSN65520:KSP65561 LCJ65520:LCL65561 LMF65520:LMH65561 LWB65520:LWD65561 MFX65520:MFZ65561 MPT65520:MPV65561 MZP65520:MZR65561 NJL65520:NJN65561 NTH65520:NTJ65561 ODD65520:ODF65561 OMZ65520:ONB65561 OWV65520:OWX65561 PGR65520:PGT65561 PQN65520:PQP65561 QAJ65520:QAL65561 QKF65520:QKH65561 QUB65520:QUD65561 RDX65520:RDZ65561 RNT65520:RNV65561 RXP65520:RXR65561 SHL65520:SHN65561 SRH65520:SRJ65561 TBD65520:TBF65561 TKZ65520:TLB65561 TUV65520:TUX65561 UER65520:UET65561 UON65520:UOP65561 UYJ65520:UYL65561 VIF65520:VIH65561 VSB65520:VSD65561 WBX65520:WBZ65561 WLT65520:WLV65561 WVP65520:WVR65561 H131056:J131097 JD131056:JF131097 SZ131056:TB131097 ACV131056:ACX131097 AMR131056:AMT131097 AWN131056:AWP131097 BGJ131056:BGL131097 BQF131056:BQH131097 CAB131056:CAD131097 CJX131056:CJZ131097 CTT131056:CTV131097 DDP131056:DDR131097 DNL131056:DNN131097 DXH131056:DXJ131097 EHD131056:EHF131097 EQZ131056:ERB131097 FAV131056:FAX131097 FKR131056:FKT131097 FUN131056:FUP131097 GEJ131056:GEL131097 GOF131056:GOH131097 GYB131056:GYD131097 HHX131056:HHZ131097 HRT131056:HRV131097 IBP131056:IBR131097 ILL131056:ILN131097 IVH131056:IVJ131097 JFD131056:JFF131097 JOZ131056:JPB131097 JYV131056:JYX131097 KIR131056:KIT131097 KSN131056:KSP131097 LCJ131056:LCL131097 LMF131056:LMH131097 LWB131056:LWD131097 MFX131056:MFZ131097 MPT131056:MPV131097 MZP131056:MZR131097 NJL131056:NJN131097 NTH131056:NTJ131097 ODD131056:ODF131097 OMZ131056:ONB131097 OWV131056:OWX131097 PGR131056:PGT131097 PQN131056:PQP131097 QAJ131056:QAL131097 QKF131056:QKH131097 QUB131056:QUD131097 RDX131056:RDZ131097 RNT131056:RNV131097 RXP131056:RXR131097 SHL131056:SHN131097 SRH131056:SRJ131097 TBD131056:TBF131097 TKZ131056:TLB131097 TUV131056:TUX131097 UER131056:UET131097 UON131056:UOP131097 UYJ131056:UYL131097 VIF131056:VIH131097 VSB131056:VSD131097 WBX131056:WBZ131097 WLT131056:WLV131097 WVP131056:WVR131097 H196592:J196633 JD196592:JF196633 SZ196592:TB196633 ACV196592:ACX196633 AMR196592:AMT196633 AWN196592:AWP196633 BGJ196592:BGL196633 BQF196592:BQH196633 CAB196592:CAD196633 CJX196592:CJZ196633 CTT196592:CTV196633 DDP196592:DDR196633 DNL196592:DNN196633 DXH196592:DXJ196633 EHD196592:EHF196633 EQZ196592:ERB196633 FAV196592:FAX196633 FKR196592:FKT196633 FUN196592:FUP196633 GEJ196592:GEL196633 GOF196592:GOH196633 GYB196592:GYD196633 HHX196592:HHZ196633 HRT196592:HRV196633 IBP196592:IBR196633 ILL196592:ILN196633 IVH196592:IVJ196633 JFD196592:JFF196633 JOZ196592:JPB196633 JYV196592:JYX196633 KIR196592:KIT196633 KSN196592:KSP196633 LCJ196592:LCL196633 LMF196592:LMH196633 LWB196592:LWD196633 MFX196592:MFZ196633 MPT196592:MPV196633 MZP196592:MZR196633 NJL196592:NJN196633 NTH196592:NTJ196633 ODD196592:ODF196633 OMZ196592:ONB196633 OWV196592:OWX196633 PGR196592:PGT196633 PQN196592:PQP196633 QAJ196592:QAL196633 QKF196592:QKH196633 QUB196592:QUD196633 RDX196592:RDZ196633 RNT196592:RNV196633 RXP196592:RXR196633 SHL196592:SHN196633 SRH196592:SRJ196633 TBD196592:TBF196633 TKZ196592:TLB196633 TUV196592:TUX196633 UER196592:UET196633 UON196592:UOP196633 UYJ196592:UYL196633 VIF196592:VIH196633 VSB196592:VSD196633 WBX196592:WBZ196633 WLT196592:WLV196633 WVP196592:WVR196633 H262128:J262169 JD262128:JF262169 SZ262128:TB262169 ACV262128:ACX262169 AMR262128:AMT262169 AWN262128:AWP262169 BGJ262128:BGL262169 BQF262128:BQH262169 CAB262128:CAD262169 CJX262128:CJZ262169 CTT262128:CTV262169 DDP262128:DDR262169 DNL262128:DNN262169 DXH262128:DXJ262169 EHD262128:EHF262169 EQZ262128:ERB262169 FAV262128:FAX262169 FKR262128:FKT262169 FUN262128:FUP262169 GEJ262128:GEL262169 GOF262128:GOH262169 GYB262128:GYD262169 HHX262128:HHZ262169 HRT262128:HRV262169 IBP262128:IBR262169 ILL262128:ILN262169 IVH262128:IVJ262169 JFD262128:JFF262169 JOZ262128:JPB262169 JYV262128:JYX262169 KIR262128:KIT262169 KSN262128:KSP262169 LCJ262128:LCL262169 LMF262128:LMH262169 LWB262128:LWD262169 MFX262128:MFZ262169 MPT262128:MPV262169 MZP262128:MZR262169 NJL262128:NJN262169 NTH262128:NTJ262169 ODD262128:ODF262169 OMZ262128:ONB262169 OWV262128:OWX262169 PGR262128:PGT262169 PQN262128:PQP262169 QAJ262128:QAL262169 QKF262128:QKH262169 QUB262128:QUD262169 RDX262128:RDZ262169 RNT262128:RNV262169 RXP262128:RXR262169 SHL262128:SHN262169 SRH262128:SRJ262169 TBD262128:TBF262169 TKZ262128:TLB262169 TUV262128:TUX262169 UER262128:UET262169 UON262128:UOP262169 UYJ262128:UYL262169 VIF262128:VIH262169 VSB262128:VSD262169 WBX262128:WBZ262169 WLT262128:WLV262169 WVP262128:WVR262169 H327664:J327705 JD327664:JF327705 SZ327664:TB327705 ACV327664:ACX327705 AMR327664:AMT327705 AWN327664:AWP327705 BGJ327664:BGL327705 BQF327664:BQH327705 CAB327664:CAD327705 CJX327664:CJZ327705 CTT327664:CTV327705 DDP327664:DDR327705 DNL327664:DNN327705 DXH327664:DXJ327705 EHD327664:EHF327705 EQZ327664:ERB327705 FAV327664:FAX327705 FKR327664:FKT327705 FUN327664:FUP327705 GEJ327664:GEL327705 GOF327664:GOH327705 GYB327664:GYD327705 HHX327664:HHZ327705 HRT327664:HRV327705 IBP327664:IBR327705 ILL327664:ILN327705 IVH327664:IVJ327705 JFD327664:JFF327705 JOZ327664:JPB327705 JYV327664:JYX327705 KIR327664:KIT327705 KSN327664:KSP327705 LCJ327664:LCL327705 LMF327664:LMH327705 LWB327664:LWD327705 MFX327664:MFZ327705 MPT327664:MPV327705 MZP327664:MZR327705 NJL327664:NJN327705 NTH327664:NTJ327705 ODD327664:ODF327705 OMZ327664:ONB327705 OWV327664:OWX327705 PGR327664:PGT327705 PQN327664:PQP327705 QAJ327664:QAL327705 QKF327664:QKH327705 QUB327664:QUD327705 RDX327664:RDZ327705 RNT327664:RNV327705 RXP327664:RXR327705 SHL327664:SHN327705 SRH327664:SRJ327705 TBD327664:TBF327705 TKZ327664:TLB327705 TUV327664:TUX327705 UER327664:UET327705 UON327664:UOP327705 UYJ327664:UYL327705 VIF327664:VIH327705 VSB327664:VSD327705 WBX327664:WBZ327705 WLT327664:WLV327705 WVP327664:WVR327705 H393200:J393241 JD393200:JF393241 SZ393200:TB393241 ACV393200:ACX393241 AMR393200:AMT393241 AWN393200:AWP393241 BGJ393200:BGL393241 BQF393200:BQH393241 CAB393200:CAD393241 CJX393200:CJZ393241 CTT393200:CTV393241 DDP393200:DDR393241 DNL393200:DNN393241 DXH393200:DXJ393241 EHD393200:EHF393241 EQZ393200:ERB393241 FAV393200:FAX393241 FKR393200:FKT393241 FUN393200:FUP393241 GEJ393200:GEL393241 GOF393200:GOH393241 GYB393200:GYD393241 HHX393200:HHZ393241 HRT393200:HRV393241 IBP393200:IBR393241 ILL393200:ILN393241 IVH393200:IVJ393241 JFD393200:JFF393241 JOZ393200:JPB393241 JYV393200:JYX393241 KIR393200:KIT393241 KSN393200:KSP393241 LCJ393200:LCL393241 LMF393200:LMH393241 LWB393200:LWD393241 MFX393200:MFZ393241 MPT393200:MPV393241 MZP393200:MZR393241 NJL393200:NJN393241 NTH393200:NTJ393241 ODD393200:ODF393241 OMZ393200:ONB393241 OWV393200:OWX393241 PGR393200:PGT393241 PQN393200:PQP393241 QAJ393200:QAL393241 QKF393200:QKH393241 QUB393200:QUD393241 RDX393200:RDZ393241 RNT393200:RNV393241 RXP393200:RXR393241 SHL393200:SHN393241 SRH393200:SRJ393241 TBD393200:TBF393241 TKZ393200:TLB393241 TUV393200:TUX393241 UER393200:UET393241 UON393200:UOP393241 UYJ393200:UYL393241 VIF393200:VIH393241 VSB393200:VSD393241 WBX393200:WBZ393241 WLT393200:WLV393241 WVP393200:WVR393241 H458736:J458777 JD458736:JF458777 SZ458736:TB458777 ACV458736:ACX458777 AMR458736:AMT458777 AWN458736:AWP458777 BGJ458736:BGL458777 BQF458736:BQH458777 CAB458736:CAD458777 CJX458736:CJZ458777 CTT458736:CTV458777 DDP458736:DDR458777 DNL458736:DNN458777 DXH458736:DXJ458777 EHD458736:EHF458777 EQZ458736:ERB458777 FAV458736:FAX458777 FKR458736:FKT458777 FUN458736:FUP458777 GEJ458736:GEL458777 GOF458736:GOH458777 GYB458736:GYD458777 HHX458736:HHZ458777 HRT458736:HRV458777 IBP458736:IBR458777 ILL458736:ILN458777 IVH458736:IVJ458777 JFD458736:JFF458777 JOZ458736:JPB458777 JYV458736:JYX458777 KIR458736:KIT458777 KSN458736:KSP458777 LCJ458736:LCL458777 LMF458736:LMH458777 LWB458736:LWD458777 MFX458736:MFZ458777 MPT458736:MPV458777 MZP458736:MZR458777 NJL458736:NJN458777 NTH458736:NTJ458777 ODD458736:ODF458777 OMZ458736:ONB458777 OWV458736:OWX458777 PGR458736:PGT458777 PQN458736:PQP458777 QAJ458736:QAL458777 QKF458736:QKH458777 QUB458736:QUD458777 RDX458736:RDZ458777 RNT458736:RNV458777 RXP458736:RXR458777 SHL458736:SHN458777 SRH458736:SRJ458777 TBD458736:TBF458777 TKZ458736:TLB458777 TUV458736:TUX458777 UER458736:UET458777 UON458736:UOP458777 UYJ458736:UYL458777 VIF458736:VIH458777 VSB458736:VSD458777 WBX458736:WBZ458777 WLT458736:WLV458777 WVP458736:WVR458777 H524272:J524313 JD524272:JF524313 SZ524272:TB524313 ACV524272:ACX524313 AMR524272:AMT524313 AWN524272:AWP524313 BGJ524272:BGL524313 BQF524272:BQH524313 CAB524272:CAD524313 CJX524272:CJZ524313 CTT524272:CTV524313 DDP524272:DDR524313 DNL524272:DNN524313 DXH524272:DXJ524313 EHD524272:EHF524313 EQZ524272:ERB524313 FAV524272:FAX524313 FKR524272:FKT524313 FUN524272:FUP524313 GEJ524272:GEL524313 GOF524272:GOH524313 GYB524272:GYD524313 HHX524272:HHZ524313 HRT524272:HRV524313 IBP524272:IBR524313 ILL524272:ILN524313 IVH524272:IVJ524313 JFD524272:JFF524313 JOZ524272:JPB524313 JYV524272:JYX524313 KIR524272:KIT524313 KSN524272:KSP524313 LCJ524272:LCL524313 LMF524272:LMH524313 LWB524272:LWD524313 MFX524272:MFZ524313 MPT524272:MPV524313 MZP524272:MZR524313 NJL524272:NJN524313 NTH524272:NTJ524313 ODD524272:ODF524313 OMZ524272:ONB524313 OWV524272:OWX524313 PGR524272:PGT524313 PQN524272:PQP524313 QAJ524272:QAL524313 QKF524272:QKH524313 QUB524272:QUD524313 RDX524272:RDZ524313 RNT524272:RNV524313 RXP524272:RXR524313 SHL524272:SHN524313 SRH524272:SRJ524313 TBD524272:TBF524313 TKZ524272:TLB524313 TUV524272:TUX524313 UER524272:UET524313 UON524272:UOP524313 UYJ524272:UYL524313 VIF524272:VIH524313 VSB524272:VSD524313 WBX524272:WBZ524313 WLT524272:WLV524313 WVP524272:WVR524313 H589808:J589849 JD589808:JF589849 SZ589808:TB589849 ACV589808:ACX589849 AMR589808:AMT589849 AWN589808:AWP589849 BGJ589808:BGL589849 BQF589808:BQH589849 CAB589808:CAD589849 CJX589808:CJZ589849 CTT589808:CTV589849 DDP589808:DDR589849 DNL589808:DNN589849 DXH589808:DXJ589849 EHD589808:EHF589849 EQZ589808:ERB589849 FAV589808:FAX589849 FKR589808:FKT589849 FUN589808:FUP589849 GEJ589808:GEL589849 GOF589808:GOH589849 GYB589808:GYD589849 HHX589808:HHZ589849 HRT589808:HRV589849 IBP589808:IBR589849 ILL589808:ILN589849 IVH589808:IVJ589849 JFD589808:JFF589849 JOZ589808:JPB589849 JYV589808:JYX589849 KIR589808:KIT589849 KSN589808:KSP589849 LCJ589808:LCL589849 LMF589808:LMH589849 LWB589808:LWD589849 MFX589808:MFZ589849 MPT589808:MPV589849 MZP589808:MZR589849 NJL589808:NJN589849 NTH589808:NTJ589849 ODD589808:ODF589849 OMZ589808:ONB589849 OWV589808:OWX589849 PGR589808:PGT589849 PQN589808:PQP589849 QAJ589808:QAL589849 QKF589808:QKH589849 QUB589808:QUD589849 RDX589808:RDZ589849 RNT589808:RNV589849 RXP589808:RXR589849 SHL589808:SHN589849 SRH589808:SRJ589849 TBD589808:TBF589849 TKZ589808:TLB589849 TUV589808:TUX589849 UER589808:UET589849 UON589808:UOP589849 UYJ589808:UYL589849 VIF589808:VIH589849 VSB589808:VSD589849 WBX589808:WBZ589849 WLT589808:WLV589849 WVP589808:WVR589849 H655344:J655385 JD655344:JF655385 SZ655344:TB655385 ACV655344:ACX655385 AMR655344:AMT655385 AWN655344:AWP655385 BGJ655344:BGL655385 BQF655344:BQH655385 CAB655344:CAD655385 CJX655344:CJZ655385 CTT655344:CTV655385 DDP655344:DDR655385 DNL655344:DNN655385 DXH655344:DXJ655385 EHD655344:EHF655385 EQZ655344:ERB655385 FAV655344:FAX655385 FKR655344:FKT655385 FUN655344:FUP655385 GEJ655344:GEL655385 GOF655344:GOH655385 GYB655344:GYD655385 HHX655344:HHZ655385 HRT655344:HRV655385 IBP655344:IBR655385 ILL655344:ILN655385 IVH655344:IVJ655385 JFD655344:JFF655385 JOZ655344:JPB655385 JYV655344:JYX655385 KIR655344:KIT655385 KSN655344:KSP655385 LCJ655344:LCL655385 LMF655344:LMH655385 LWB655344:LWD655385 MFX655344:MFZ655385 MPT655344:MPV655385 MZP655344:MZR655385 NJL655344:NJN655385 NTH655344:NTJ655385 ODD655344:ODF655385 OMZ655344:ONB655385 OWV655344:OWX655385 PGR655344:PGT655385 PQN655344:PQP655385 QAJ655344:QAL655385 QKF655344:QKH655385 QUB655344:QUD655385 RDX655344:RDZ655385 RNT655344:RNV655385 RXP655344:RXR655385 SHL655344:SHN655385 SRH655344:SRJ655385 TBD655344:TBF655385 TKZ655344:TLB655385 TUV655344:TUX655385 UER655344:UET655385 UON655344:UOP655385 UYJ655344:UYL655385 VIF655344:VIH655385 VSB655344:VSD655385 WBX655344:WBZ655385 WLT655344:WLV655385 WVP655344:WVR655385 H720880:J720921 JD720880:JF720921 SZ720880:TB720921 ACV720880:ACX720921 AMR720880:AMT720921 AWN720880:AWP720921 BGJ720880:BGL720921 BQF720880:BQH720921 CAB720880:CAD720921 CJX720880:CJZ720921 CTT720880:CTV720921 DDP720880:DDR720921 DNL720880:DNN720921 DXH720880:DXJ720921 EHD720880:EHF720921 EQZ720880:ERB720921 FAV720880:FAX720921 FKR720880:FKT720921 FUN720880:FUP720921 GEJ720880:GEL720921 GOF720880:GOH720921 GYB720880:GYD720921 HHX720880:HHZ720921 HRT720880:HRV720921 IBP720880:IBR720921 ILL720880:ILN720921 IVH720880:IVJ720921 JFD720880:JFF720921 JOZ720880:JPB720921 JYV720880:JYX720921 KIR720880:KIT720921 KSN720880:KSP720921 LCJ720880:LCL720921 LMF720880:LMH720921 LWB720880:LWD720921 MFX720880:MFZ720921 MPT720880:MPV720921 MZP720880:MZR720921 NJL720880:NJN720921 NTH720880:NTJ720921 ODD720880:ODF720921 OMZ720880:ONB720921 OWV720880:OWX720921 PGR720880:PGT720921 PQN720880:PQP720921 QAJ720880:QAL720921 QKF720880:QKH720921 QUB720880:QUD720921 RDX720880:RDZ720921 RNT720880:RNV720921 RXP720880:RXR720921 SHL720880:SHN720921 SRH720880:SRJ720921 TBD720880:TBF720921 TKZ720880:TLB720921 TUV720880:TUX720921 UER720880:UET720921 UON720880:UOP720921 UYJ720880:UYL720921 VIF720880:VIH720921 VSB720880:VSD720921 WBX720880:WBZ720921 WLT720880:WLV720921 WVP720880:WVR720921 H786416:J786457 JD786416:JF786457 SZ786416:TB786457 ACV786416:ACX786457 AMR786416:AMT786457 AWN786416:AWP786457 BGJ786416:BGL786457 BQF786416:BQH786457 CAB786416:CAD786457 CJX786416:CJZ786457 CTT786416:CTV786457 DDP786416:DDR786457 DNL786416:DNN786457 DXH786416:DXJ786457 EHD786416:EHF786457 EQZ786416:ERB786457 FAV786416:FAX786457 FKR786416:FKT786457 FUN786416:FUP786457 GEJ786416:GEL786457 GOF786416:GOH786457 GYB786416:GYD786457 HHX786416:HHZ786457 HRT786416:HRV786457 IBP786416:IBR786457 ILL786416:ILN786457 IVH786416:IVJ786457 JFD786416:JFF786457 JOZ786416:JPB786457 JYV786416:JYX786457 KIR786416:KIT786457 KSN786416:KSP786457 LCJ786416:LCL786457 LMF786416:LMH786457 LWB786416:LWD786457 MFX786416:MFZ786457 MPT786416:MPV786457 MZP786416:MZR786457 NJL786416:NJN786457 NTH786416:NTJ786457 ODD786416:ODF786457 OMZ786416:ONB786457 OWV786416:OWX786457 PGR786416:PGT786457 PQN786416:PQP786457 QAJ786416:QAL786457 QKF786416:QKH786457 QUB786416:QUD786457 RDX786416:RDZ786457 RNT786416:RNV786457 RXP786416:RXR786457 SHL786416:SHN786457 SRH786416:SRJ786457 TBD786416:TBF786457 TKZ786416:TLB786457 TUV786416:TUX786457 UER786416:UET786457 UON786416:UOP786457 UYJ786416:UYL786457 VIF786416:VIH786457 VSB786416:VSD786457 WBX786416:WBZ786457 WLT786416:WLV786457 WVP786416:WVR786457 H851952:J851993 JD851952:JF851993 SZ851952:TB851993 ACV851952:ACX851993 AMR851952:AMT851993 AWN851952:AWP851993 BGJ851952:BGL851993 BQF851952:BQH851993 CAB851952:CAD851993 CJX851952:CJZ851993 CTT851952:CTV851993 DDP851952:DDR851993 DNL851952:DNN851993 DXH851952:DXJ851993 EHD851952:EHF851993 EQZ851952:ERB851993 FAV851952:FAX851993 FKR851952:FKT851993 FUN851952:FUP851993 GEJ851952:GEL851993 GOF851952:GOH851993 GYB851952:GYD851993 HHX851952:HHZ851993 HRT851952:HRV851993 IBP851952:IBR851993 ILL851952:ILN851993 IVH851952:IVJ851993 JFD851952:JFF851993 JOZ851952:JPB851993 JYV851952:JYX851993 KIR851952:KIT851993 KSN851952:KSP851993 LCJ851952:LCL851993 LMF851952:LMH851993 LWB851952:LWD851993 MFX851952:MFZ851993 MPT851952:MPV851993 MZP851952:MZR851993 NJL851952:NJN851993 NTH851952:NTJ851993 ODD851952:ODF851993 OMZ851952:ONB851993 OWV851952:OWX851993 PGR851952:PGT851993 PQN851952:PQP851993 QAJ851952:QAL851993 QKF851952:QKH851993 QUB851952:QUD851993 RDX851952:RDZ851993 RNT851952:RNV851993 RXP851952:RXR851993 SHL851952:SHN851993 SRH851952:SRJ851993 TBD851952:TBF851993 TKZ851952:TLB851993 TUV851952:TUX851993 UER851952:UET851993 UON851952:UOP851993 UYJ851952:UYL851993 VIF851952:VIH851993 VSB851952:VSD851993 WBX851952:WBZ851993 WLT851952:WLV851993 WVP851952:WVR851993 H917488:J917529 JD917488:JF917529 SZ917488:TB917529 ACV917488:ACX917529 AMR917488:AMT917529 AWN917488:AWP917529 BGJ917488:BGL917529 BQF917488:BQH917529 CAB917488:CAD917529 CJX917488:CJZ917529 CTT917488:CTV917529 DDP917488:DDR917529 DNL917488:DNN917529 DXH917488:DXJ917529 EHD917488:EHF917529 EQZ917488:ERB917529 FAV917488:FAX917529 FKR917488:FKT917529 FUN917488:FUP917529 GEJ917488:GEL917529 GOF917488:GOH917529 GYB917488:GYD917529 HHX917488:HHZ917529 HRT917488:HRV917529 IBP917488:IBR917529 ILL917488:ILN917529 IVH917488:IVJ917529 JFD917488:JFF917529 JOZ917488:JPB917529 JYV917488:JYX917529 KIR917488:KIT917529 KSN917488:KSP917529 LCJ917488:LCL917529 LMF917488:LMH917529 LWB917488:LWD917529 MFX917488:MFZ917529 MPT917488:MPV917529 MZP917488:MZR917529 NJL917488:NJN917529 NTH917488:NTJ917529 ODD917488:ODF917529 OMZ917488:ONB917529 OWV917488:OWX917529 PGR917488:PGT917529 PQN917488:PQP917529 QAJ917488:QAL917529 QKF917488:QKH917529 QUB917488:QUD917529 RDX917488:RDZ917529 RNT917488:RNV917529 RXP917488:RXR917529 SHL917488:SHN917529 SRH917488:SRJ917529 TBD917488:TBF917529 TKZ917488:TLB917529 TUV917488:TUX917529 UER917488:UET917529 UON917488:UOP917529 UYJ917488:UYL917529 VIF917488:VIH917529 VSB917488:VSD917529 WBX917488:WBZ917529 WLT917488:WLV917529 WVP917488:WVR917529 H983024:J983065 JD983024:JF983065 SZ983024:TB983065 ACV983024:ACX983065 AMR983024:AMT983065 AWN983024:AWP983065 BGJ983024:BGL983065 BQF983024:BQH983065 CAB983024:CAD983065 CJX983024:CJZ983065 CTT983024:CTV983065 DDP983024:DDR983065 DNL983024:DNN983065 DXH983024:DXJ983065 EHD983024:EHF983065 EQZ983024:ERB983065 FAV983024:FAX983065 FKR983024:FKT983065 FUN983024:FUP983065 GEJ983024:GEL983065 GOF983024:GOH983065 GYB983024:GYD983065 HHX983024:HHZ983065 HRT983024:HRV983065 IBP983024:IBR983065 ILL983024:ILN983065 IVH983024:IVJ983065 JFD983024:JFF983065 JOZ983024:JPB983065 JYV983024:JYX983065 KIR983024:KIT983065 KSN983024:KSP983065 LCJ983024:LCL983065 LMF983024:LMH983065 LWB983024:LWD983065 MFX983024:MFZ983065 MPT983024:MPV983065 MZP983024:MZR983065 NJL983024:NJN983065 NTH983024:NTJ983065 ODD983024:ODF983065 OMZ983024:ONB983065 OWV983024:OWX983065 PGR983024:PGT983065 PQN983024:PQP983065 QAJ983024:QAL983065 QKF983024:QKH983065 QUB983024:QUD983065 RDX983024:RDZ983065 RNT983024:RNV983065 RXP983024:RXR983065 SHL983024:SHN983065 SRH983024:SRJ983065 TBD983024:TBF983065 TKZ983024:TLB983065 TUV983024:TUX983065 UER983024:UET983065 UON983024:UOP983065 UYJ983024:UYL983065 VIF983024:VIH983065 VSB983024:VSD983065 WBX983024:WBZ983065 WLT983024:WLV983065 WVP983024:WVR983065 F65515:G65543 JB65515:JC65543 SX65515:SY65543 ACT65515:ACU65543 AMP65515:AMQ65543 AWL65515:AWM65543 BGH65515:BGI65543 BQD65515:BQE65543 BZZ65515:CAA65543 CJV65515:CJW65543 CTR65515:CTS65543 DDN65515:DDO65543 DNJ65515:DNK65543 DXF65515:DXG65543 EHB65515:EHC65543 EQX65515:EQY65543 FAT65515:FAU65543 FKP65515:FKQ65543 FUL65515:FUM65543 GEH65515:GEI65543 GOD65515:GOE65543 GXZ65515:GYA65543 HHV65515:HHW65543 HRR65515:HRS65543 IBN65515:IBO65543 ILJ65515:ILK65543 IVF65515:IVG65543 JFB65515:JFC65543 JOX65515:JOY65543 JYT65515:JYU65543 KIP65515:KIQ65543 KSL65515:KSM65543 LCH65515:LCI65543 LMD65515:LME65543 LVZ65515:LWA65543 MFV65515:MFW65543 MPR65515:MPS65543 MZN65515:MZO65543 NJJ65515:NJK65543 NTF65515:NTG65543 ODB65515:ODC65543 OMX65515:OMY65543 OWT65515:OWU65543 PGP65515:PGQ65543 PQL65515:PQM65543 QAH65515:QAI65543 QKD65515:QKE65543 QTZ65515:QUA65543 RDV65515:RDW65543 RNR65515:RNS65543 RXN65515:RXO65543 SHJ65515:SHK65543 SRF65515:SRG65543 TBB65515:TBC65543 TKX65515:TKY65543 TUT65515:TUU65543 UEP65515:UEQ65543 UOL65515:UOM65543 UYH65515:UYI65543 VID65515:VIE65543 VRZ65515:VSA65543 WBV65515:WBW65543 WLR65515:WLS65543 WVN65515:WVO65543 F131051:G131079 JB131051:JC131079 SX131051:SY131079 ACT131051:ACU131079 AMP131051:AMQ131079 AWL131051:AWM131079 BGH131051:BGI131079 BQD131051:BQE131079 BZZ131051:CAA131079 CJV131051:CJW131079 CTR131051:CTS131079 DDN131051:DDO131079 DNJ131051:DNK131079 DXF131051:DXG131079 EHB131051:EHC131079 EQX131051:EQY131079 FAT131051:FAU131079 FKP131051:FKQ131079 FUL131051:FUM131079 GEH131051:GEI131079 GOD131051:GOE131079 GXZ131051:GYA131079 HHV131051:HHW131079 HRR131051:HRS131079 IBN131051:IBO131079 ILJ131051:ILK131079 IVF131051:IVG131079 JFB131051:JFC131079 JOX131051:JOY131079 JYT131051:JYU131079 KIP131051:KIQ131079 KSL131051:KSM131079 LCH131051:LCI131079 LMD131051:LME131079 LVZ131051:LWA131079 MFV131051:MFW131079 MPR131051:MPS131079 MZN131051:MZO131079 NJJ131051:NJK131079 NTF131051:NTG131079 ODB131051:ODC131079 OMX131051:OMY131079 OWT131051:OWU131079 PGP131051:PGQ131079 PQL131051:PQM131079 QAH131051:QAI131079 QKD131051:QKE131079 QTZ131051:QUA131079 RDV131051:RDW131079 RNR131051:RNS131079 RXN131051:RXO131079 SHJ131051:SHK131079 SRF131051:SRG131079 TBB131051:TBC131079 TKX131051:TKY131079 TUT131051:TUU131079 UEP131051:UEQ131079 UOL131051:UOM131079 UYH131051:UYI131079 VID131051:VIE131079 VRZ131051:VSA131079 WBV131051:WBW131079 WLR131051:WLS131079 WVN131051:WVO131079 F196587:G196615 JB196587:JC196615 SX196587:SY196615 ACT196587:ACU196615 AMP196587:AMQ196615 AWL196587:AWM196615 BGH196587:BGI196615 BQD196587:BQE196615 BZZ196587:CAA196615 CJV196587:CJW196615 CTR196587:CTS196615 DDN196587:DDO196615 DNJ196587:DNK196615 DXF196587:DXG196615 EHB196587:EHC196615 EQX196587:EQY196615 FAT196587:FAU196615 FKP196587:FKQ196615 FUL196587:FUM196615 GEH196587:GEI196615 GOD196587:GOE196615 GXZ196587:GYA196615 HHV196587:HHW196615 HRR196587:HRS196615 IBN196587:IBO196615 ILJ196587:ILK196615 IVF196587:IVG196615 JFB196587:JFC196615 JOX196587:JOY196615 JYT196587:JYU196615 KIP196587:KIQ196615 KSL196587:KSM196615 LCH196587:LCI196615 LMD196587:LME196615 LVZ196587:LWA196615 MFV196587:MFW196615 MPR196587:MPS196615 MZN196587:MZO196615 NJJ196587:NJK196615 NTF196587:NTG196615 ODB196587:ODC196615 OMX196587:OMY196615 OWT196587:OWU196615 PGP196587:PGQ196615 PQL196587:PQM196615 QAH196587:QAI196615 QKD196587:QKE196615 QTZ196587:QUA196615 RDV196587:RDW196615 RNR196587:RNS196615 RXN196587:RXO196615 SHJ196587:SHK196615 SRF196587:SRG196615 TBB196587:TBC196615 TKX196587:TKY196615 TUT196587:TUU196615 UEP196587:UEQ196615 UOL196587:UOM196615 UYH196587:UYI196615 VID196587:VIE196615 VRZ196587:VSA196615 WBV196587:WBW196615 WLR196587:WLS196615 WVN196587:WVO196615 F262123:G262151 JB262123:JC262151 SX262123:SY262151 ACT262123:ACU262151 AMP262123:AMQ262151 AWL262123:AWM262151 BGH262123:BGI262151 BQD262123:BQE262151 BZZ262123:CAA262151 CJV262123:CJW262151 CTR262123:CTS262151 DDN262123:DDO262151 DNJ262123:DNK262151 DXF262123:DXG262151 EHB262123:EHC262151 EQX262123:EQY262151 FAT262123:FAU262151 FKP262123:FKQ262151 FUL262123:FUM262151 GEH262123:GEI262151 GOD262123:GOE262151 GXZ262123:GYA262151 HHV262123:HHW262151 HRR262123:HRS262151 IBN262123:IBO262151 ILJ262123:ILK262151 IVF262123:IVG262151 JFB262123:JFC262151 JOX262123:JOY262151 JYT262123:JYU262151 KIP262123:KIQ262151 KSL262123:KSM262151 LCH262123:LCI262151 LMD262123:LME262151 LVZ262123:LWA262151 MFV262123:MFW262151 MPR262123:MPS262151 MZN262123:MZO262151 NJJ262123:NJK262151 NTF262123:NTG262151 ODB262123:ODC262151 OMX262123:OMY262151 OWT262123:OWU262151 PGP262123:PGQ262151 PQL262123:PQM262151 QAH262123:QAI262151 QKD262123:QKE262151 QTZ262123:QUA262151 RDV262123:RDW262151 RNR262123:RNS262151 RXN262123:RXO262151 SHJ262123:SHK262151 SRF262123:SRG262151 TBB262123:TBC262151 TKX262123:TKY262151 TUT262123:TUU262151 UEP262123:UEQ262151 UOL262123:UOM262151 UYH262123:UYI262151 VID262123:VIE262151 VRZ262123:VSA262151 WBV262123:WBW262151 WLR262123:WLS262151 WVN262123:WVO262151 F327659:G327687 JB327659:JC327687 SX327659:SY327687 ACT327659:ACU327687 AMP327659:AMQ327687 AWL327659:AWM327687 BGH327659:BGI327687 BQD327659:BQE327687 BZZ327659:CAA327687 CJV327659:CJW327687 CTR327659:CTS327687 DDN327659:DDO327687 DNJ327659:DNK327687 DXF327659:DXG327687 EHB327659:EHC327687 EQX327659:EQY327687 FAT327659:FAU327687 FKP327659:FKQ327687 FUL327659:FUM327687 GEH327659:GEI327687 GOD327659:GOE327687 GXZ327659:GYA327687 HHV327659:HHW327687 HRR327659:HRS327687 IBN327659:IBO327687 ILJ327659:ILK327687 IVF327659:IVG327687 JFB327659:JFC327687 JOX327659:JOY327687 JYT327659:JYU327687 KIP327659:KIQ327687 KSL327659:KSM327687 LCH327659:LCI327687 LMD327659:LME327687 LVZ327659:LWA327687 MFV327659:MFW327687 MPR327659:MPS327687 MZN327659:MZO327687 NJJ327659:NJK327687 NTF327659:NTG327687 ODB327659:ODC327687 OMX327659:OMY327687 OWT327659:OWU327687 PGP327659:PGQ327687 PQL327659:PQM327687 QAH327659:QAI327687 QKD327659:QKE327687 QTZ327659:QUA327687 RDV327659:RDW327687 RNR327659:RNS327687 RXN327659:RXO327687 SHJ327659:SHK327687 SRF327659:SRG327687 TBB327659:TBC327687 TKX327659:TKY327687 TUT327659:TUU327687 UEP327659:UEQ327687 UOL327659:UOM327687 UYH327659:UYI327687 VID327659:VIE327687 VRZ327659:VSA327687 WBV327659:WBW327687 WLR327659:WLS327687 WVN327659:WVO327687 F393195:G393223 JB393195:JC393223 SX393195:SY393223 ACT393195:ACU393223 AMP393195:AMQ393223 AWL393195:AWM393223 BGH393195:BGI393223 BQD393195:BQE393223 BZZ393195:CAA393223 CJV393195:CJW393223 CTR393195:CTS393223 DDN393195:DDO393223 DNJ393195:DNK393223 DXF393195:DXG393223 EHB393195:EHC393223 EQX393195:EQY393223 FAT393195:FAU393223 FKP393195:FKQ393223 FUL393195:FUM393223 GEH393195:GEI393223 GOD393195:GOE393223 GXZ393195:GYA393223 HHV393195:HHW393223 HRR393195:HRS393223 IBN393195:IBO393223 ILJ393195:ILK393223 IVF393195:IVG393223 JFB393195:JFC393223 JOX393195:JOY393223 JYT393195:JYU393223 KIP393195:KIQ393223 KSL393195:KSM393223 LCH393195:LCI393223 LMD393195:LME393223 LVZ393195:LWA393223 MFV393195:MFW393223 MPR393195:MPS393223 MZN393195:MZO393223 NJJ393195:NJK393223 NTF393195:NTG393223 ODB393195:ODC393223 OMX393195:OMY393223 OWT393195:OWU393223 PGP393195:PGQ393223 PQL393195:PQM393223 QAH393195:QAI393223 QKD393195:QKE393223 QTZ393195:QUA393223 RDV393195:RDW393223 RNR393195:RNS393223 RXN393195:RXO393223 SHJ393195:SHK393223 SRF393195:SRG393223 TBB393195:TBC393223 TKX393195:TKY393223 TUT393195:TUU393223 UEP393195:UEQ393223 UOL393195:UOM393223 UYH393195:UYI393223 VID393195:VIE393223 VRZ393195:VSA393223 WBV393195:WBW393223 WLR393195:WLS393223 WVN393195:WVO393223 F458731:G458759 JB458731:JC458759 SX458731:SY458759 ACT458731:ACU458759 AMP458731:AMQ458759 AWL458731:AWM458759 BGH458731:BGI458759 BQD458731:BQE458759 BZZ458731:CAA458759 CJV458731:CJW458759 CTR458731:CTS458759 DDN458731:DDO458759 DNJ458731:DNK458759 DXF458731:DXG458759 EHB458731:EHC458759 EQX458731:EQY458759 FAT458731:FAU458759 FKP458731:FKQ458759 FUL458731:FUM458759 GEH458731:GEI458759 GOD458731:GOE458759 GXZ458731:GYA458759 HHV458731:HHW458759 HRR458731:HRS458759 IBN458731:IBO458759 ILJ458731:ILK458759 IVF458731:IVG458759 JFB458731:JFC458759 JOX458731:JOY458759 JYT458731:JYU458759 KIP458731:KIQ458759 KSL458731:KSM458759 LCH458731:LCI458759 LMD458731:LME458759 LVZ458731:LWA458759 MFV458731:MFW458759 MPR458731:MPS458759 MZN458731:MZO458759 NJJ458731:NJK458759 NTF458731:NTG458759 ODB458731:ODC458759 OMX458731:OMY458759 OWT458731:OWU458759 PGP458731:PGQ458759 PQL458731:PQM458759 QAH458731:QAI458759 QKD458731:QKE458759 QTZ458731:QUA458759 RDV458731:RDW458759 RNR458731:RNS458759 RXN458731:RXO458759 SHJ458731:SHK458759 SRF458731:SRG458759 TBB458731:TBC458759 TKX458731:TKY458759 TUT458731:TUU458759 UEP458731:UEQ458759 UOL458731:UOM458759 UYH458731:UYI458759 VID458731:VIE458759 VRZ458731:VSA458759 WBV458731:WBW458759 WLR458731:WLS458759 WVN458731:WVO458759 F524267:G524295 JB524267:JC524295 SX524267:SY524295 ACT524267:ACU524295 AMP524267:AMQ524295 AWL524267:AWM524295 BGH524267:BGI524295 BQD524267:BQE524295 BZZ524267:CAA524295 CJV524267:CJW524295 CTR524267:CTS524295 DDN524267:DDO524295 DNJ524267:DNK524295 DXF524267:DXG524295 EHB524267:EHC524295 EQX524267:EQY524295 FAT524267:FAU524295 FKP524267:FKQ524295 FUL524267:FUM524295 GEH524267:GEI524295 GOD524267:GOE524295 GXZ524267:GYA524295 HHV524267:HHW524295 HRR524267:HRS524295 IBN524267:IBO524295 ILJ524267:ILK524295 IVF524267:IVG524295 JFB524267:JFC524295 JOX524267:JOY524295 JYT524267:JYU524295 KIP524267:KIQ524295 KSL524267:KSM524295 LCH524267:LCI524295 LMD524267:LME524295 LVZ524267:LWA524295 MFV524267:MFW524295 MPR524267:MPS524295 MZN524267:MZO524295 NJJ524267:NJK524295 NTF524267:NTG524295 ODB524267:ODC524295 OMX524267:OMY524295 OWT524267:OWU524295 PGP524267:PGQ524295 PQL524267:PQM524295 QAH524267:QAI524295 QKD524267:QKE524295 QTZ524267:QUA524295 RDV524267:RDW524295 RNR524267:RNS524295 RXN524267:RXO524295 SHJ524267:SHK524295 SRF524267:SRG524295 TBB524267:TBC524295 TKX524267:TKY524295 TUT524267:TUU524295 UEP524267:UEQ524295 UOL524267:UOM524295 UYH524267:UYI524295 VID524267:VIE524295 VRZ524267:VSA524295 WBV524267:WBW524295 WLR524267:WLS524295 WVN524267:WVO524295 F589803:G589831 JB589803:JC589831 SX589803:SY589831 ACT589803:ACU589831 AMP589803:AMQ589831 AWL589803:AWM589831 BGH589803:BGI589831 BQD589803:BQE589831 BZZ589803:CAA589831 CJV589803:CJW589831 CTR589803:CTS589831 DDN589803:DDO589831 DNJ589803:DNK589831 DXF589803:DXG589831 EHB589803:EHC589831 EQX589803:EQY589831 FAT589803:FAU589831 FKP589803:FKQ589831 FUL589803:FUM589831 GEH589803:GEI589831 GOD589803:GOE589831 GXZ589803:GYA589831 HHV589803:HHW589831 HRR589803:HRS589831 IBN589803:IBO589831 ILJ589803:ILK589831 IVF589803:IVG589831 JFB589803:JFC589831 JOX589803:JOY589831 JYT589803:JYU589831 KIP589803:KIQ589831 KSL589803:KSM589831 LCH589803:LCI589831 LMD589803:LME589831 LVZ589803:LWA589831 MFV589803:MFW589831 MPR589803:MPS589831 MZN589803:MZO589831 NJJ589803:NJK589831 NTF589803:NTG589831 ODB589803:ODC589831 OMX589803:OMY589831 OWT589803:OWU589831 PGP589803:PGQ589831 PQL589803:PQM589831 QAH589803:QAI589831 QKD589803:QKE589831 QTZ589803:QUA589831 RDV589803:RDW589831 RNR589803:RNS589831 RXN589803:RXO589831 SHJ589803:SHK589831 SRF589803:SRG589831 TBB589803:TBC589831 TKX589803:TKY589831 TUT589803:TUU589831 UEP589803:UEQ589831 UOL589803:UOM589831 UYH589803:UYI589831 VID589803:VIE589831 VRZ589803:VSA589831 WBV589803:WBW589831 WLR589803:WLS589831 WVN589803:WVO589831 F655339:G655367 JB655339:JC655367 SX655339:SY655367 ACT655339:ACU655367 AMP655339:AMQ655367 AWL655339:AWM655367 BGH655339:BGI655367 BQD655339:BQE655367 BZZ655339:CAA655367 CJV655339:CJW655367 CTR655339:CTS655367 DDN655339:DDO655367 DNJ655339:DNK655367 DXF655339:DXG655367 EHB655339:EHC655367 EQX655339:EQY655367 FAT655339:FAU655367 FKP655339:FKQ655367 FUL655339:FUM655367 GEH655339:GEI655367 GOD655339:GOE655367 GXZ655339:GYA655367 HHV655339:HHW655367 HRR655339:HRS655367 IBN655339:IBO655367 ILJ655339:ILK655367 IVF655339:IVG655367 JFB655339:JFC655367 JOX655339:JOY655367 JYT655339:JYU655367 KIP655339:KIQ655367 KSL655339:KSM655367 LCH655339:LCI655367 LMD655339:LME655367 LVZ655339:LWA655367 MFV655339:MFW655367 MPR655339:MPS655367 MZN655339:MZO655367 NJJ655339:NJK655367 NTF655339:NTG655367 ODB655339:ODC655367 OMX655339:OMY655367 OWT655339:OWU655367 PGP655339:PGQ655367 PQL655339:PQM655367 QAH655339:QAI655367 QKD655339:QKE655367 QTZ655339:QUA655367 RDV655339:RDW655367 RNR655339:RNS655367 RXN655339:RXO655367 SHJ655339:SHK655367 SRF655339:SRG655367 TBB655339:TBC655367 TKX655339:TKY655367 TUT655339:TUU655367 UEP655339:UEQ655367 UOL655339:UOM655367 UYH655339:UYI655367 VID655339:VIE655367 VRZ655339:VSA655367 WBV655339:WBW655367 WLR655339:WLS655367 WVN655339:WVO655367 F720875:G720903 JB720875:JC720903 SX720875:SY720903 ACT720875:ACU720903 AMP720875:AMQ720903 AWL720875:AWM720903 BGH720875:BGI720903 BQD720875:BQE720903 BZZ720875:CAA720903 CJV720875:CJW720903 CTR720875:CTS720903 DDN720875:DDO720903 DNJ720875:DNK720903 DXF720875:DXG720903 EHB720875:EHC720903 EQX720875:EQY720903 FAT720875:FAU720903 FKP720875:FKQ720903 FUL720875:FUM720903 GEH720875:GEI720903 GOD720875:GOE720903 GXZ720875:GYA720903 HHV720875:HHW720903 HRR720875:HRS720903 IBN720875:IBO720903 ILJ720875:ILK720903 IVF720875:IVG720903 JFB720875:JFC720903 JOX720875:JOY720903 JYT720875:JYU720903 KIP720875:KIQ720903 KSL720875:KSM720903 LCH720875:LCI720903 LMD720875:LME720903 LVZ720875:LWA720903 MFV720875:MFW720903 MPR720875:MPS720903 MZN720875:MZO720903 NJJ720875:NJK720903 NTF720875:NTG720903 ODB720875:ODC720903 OMX720875:OMY720903 OWT720875:OWU720903 PGP720875:PGQ720903 PQL720875:PQM720903 QAH720875:QAI720903 QKD720875:QKE720903 QTZ720875:QUA720903 RDV720875:RDW720903 RNR720875:RNS720903 RXN720875:RXO720903 SHJ720875:SHK720903 SRF720875:SRG720903 TBB720875:TBC720903 TKX720875:TKY720903 TUT720875:TUU720903 UEP720875:UEQ720903 UOL720875:UOM720903 UYH720875:UYI720903 VID720875:VIE720903 VRZ720875:VSA720903 WBV720875:WBW720903 WLR720875:WLS720903 WVN720875:WVO720903 F786411:G786439 JB786411:JC786439 SX786411:SY786439 ACT786411:ACU786439 AMP786411:AMQ786439 AWL786411:AWM786439 BGH786411:BGI786439 BQD786411:BQE786439 BZZ786411:CAA786439 CJV786411:CJW786439 CTR786411:CTS786439 DDN786411:DDO786439 DNJ786411:DNK786439 DXF786411:DXG786439 EHB786411:EHC786439 EQX786411:EQY786439 FAT786411:FAU786439 FKP786411:FKQ786439 FUL786411:FUM786439 GEH786411:GEI786439 GOD786411:GOE786439 GXZ786411:GYA786439 HHV786411:HHW786439 HRR786411:HRS786439 IBN786411:IBO786439 ILJ786411:ILK786439 IVF786411:IVG786439 JFB786411:JFC786439 JOX786411:JOY786439 JYT786411:JYU786439 KIP786411:KIQ786439 KSL786411:KSM786439 LCH786411:LCI786439 LMD786411:LME786439 LVZ786411:LWA786439 MFV786411:MFW786439 MPR786411:MPS786439 MZN786411:MZO786439 NJJ786411:NJK786439 NTF786411:NTG786439 ODB786411:ODC786439 OMX786411:OMY786439 OWT786411:OWU786439 PGP786411:PGQ786439 PQL786411:PQM786439 QAH786411:QAI786439 QKD786411:QKE786439 QTZ786411:QUA786439 RDV786411:RDW786439 RNR786411:RNS786439 RXN786411:RXO786439 SHJ786411:SHK786439 SRF786411:SRG786439 TBB786411:TBC786439 TKX786411:TKY786439 TUT786411:TUU786439 UEP786411:UEQ786439 UOL786411:UOM786439 UYH786411:UYI786439 VID786411:VIE786439 VRZ786411:VSA786439 WBV786411:WBW786439 WLR786411:WLS786439 WVN786411:WVO786439 F851947:G851975 JB851947:JC851975 SX851947:SY851975 ACT851947:ACU851975 AMP851947:AMQ851975 AWL851947:AWM851975 BGH851947:BGI851975 BQD851947:BQE851975 BZZ851947:CAA851975 CJV851947:CJW851975 CTR851947:CTS851975 DDN851947:DDO851975 DNJ851947:DNK851975 DXF851947:DXG851975 EHB851947:EHC851975 EQX851947:EQY851975 FAT851947:FAU851975 FKP851947:FKQ851975 FUL851947:FUM851975 GEH851947:GEI851975 GOD851947:GOE851975 GXZ851947:GYA851975 HHV851947:HHW851975 HRR851947:HRS851975 IBN851947:IBO851975 ILJ851947:ILK851975 IVF851947:IVG851975 JFB851947:JFC851975 JOX851947:JOY851975 JYT851947:JYU851975 KIP851947:KIQ851975 KSL851947:KSM851975 LCH851947:LCI851975 LMD851947:LME851975 LVZ851947:LWA851975 MFV851947:MFW851975 MPR851947:MPS851975 MZN851947:MZO851975 NJJ851947:NJK851975 NTF851947:NTG851975 ODB851947:ODC851975 OMX851947:OMY851975 OWT851947:OWU851975 PGP851947:PGQ851975 PQL851947:PQM851975 QAH851947:QAI851975 QKD851947:QKE851975 QTZ851947:QUA851975 RDV851947:RDW851975 RNR851947:RNS851975 RXN851947:RXO851975 SHJ851947:SHK851975 SRF851947:SRG851975 TBB851947:TBC851975 TKX851947:TKY851975 TUT851947:TUU851975 UEP851947:UEQ851975 UOL851947:UOM851975 UYH851947:UYI851975 VID851947:VIE851975 VRZ851947:VSA851975 WBV851947:WBW851975 WLR851947:WLS851975 WVN851947:WVO851975 F917483:G917511 JB917483:JC917511 SX917483:SY917511 ACT917483:ACU917511 AMP917483:AMQ917511 AWL917483:AWM917511 BGH917483:BGI917511 BQD917483:BQE917511 BZZ917483:CAA917511 CJV917483:CJW917511 CTR917483:CTS917511 DDN917483:DDO917511 DNJ917483:DNK917511 DXF917483:DXG917511 EHB917483:EHC917511 EQX917483:EQY917511 FAT917483:FAU917511 FKP917483:FKQ917511 FUL917483:FUM917511 GEH917483:GEI917511 GOD917483:GOE917511 GXZ917483:GYA917511 HHV917483:HHW917511 HRR917483:HRS917511 IBN917483:IBO917511 ILJ917483:ILK917511 IVF917483:IVG917511 JFB917483:JFC917511 JOX917483:JOY917511 JYT917483:JYU917511 KIP917483:KIQ917511 KSL917483:KSM917511 LCH917483:LCI917511 LMD917483:LME917511 LVZ917483:LWA917511 MFV917483:MFW917511 MPR917483:MPS917511 MZN917483:MZO917511 NJJ917483:NJK917511 NTF917483:NTG917511 ODB917483:ODC917511 OMX917483:OMY917511 OWT917483:OWU917511 PGP917483:PGQ917511 PQL917483:PQM917511 QAH917483:QAI917511 QKD917483:QKE917511 QTZ917483:QUA917511 RDV917483:RDW917511 RNR917483:RNS917511 RXN917483:RXO917511 SHJ917483:SHK917511 SRF917483:SRG917511 TBB917483:TBC917511 TKX917483:TKY917511 TUT917483:TUU917511 UEP917483:UEQ917511 UOL917483:UOM917511 UYH917483:UYI917511 VID917483:VIE917511 VRZ917483:VSA917511 WBV917483:WBW917511 WLR917483:WLS917511 WVN917483:WVO917511 F983019:G983047 JB983019:JC983047 SX983019:SY983047 ACT983019:ACU983047 AMP983019:AMQ983047 AWL983019:AWM983047 BGH983019:BGI983047 BQD983019:BQE983047 BZZ983019:CAA983047 CJV983019:CJW983047 CTR983019:CTS983047 DDN983019:DDO983047 DNJ983019:DNK983047 DXF983019:DXG983047 EHB983019:EHC983047 EQX983019:EQY983047 FAT983019:FAU983047 FKP983019:FKQ983047 FUL983019:FUM983047 GEH983019:GEI983047 GOD983019:GOE983047 GXZ983019:GYA983047 HHV983019:HHW983047 HRR983019:HRS983047 IBN983019:IBO983047 ILJ983019:ILK983047 IVF983019:IVG983047 JFB983019:JFC983047 JOX983019:JOY983047 JYT983019:JYU983047 KIP983019:KIQ983047 KSL983019:KSM983047 LCH983019:LCI983047 LMD983019:LME983047 LVZ983019:LWA983047 MFV983019:MFW983047 MPR983019:MPS983047 MZN983019:MZO983047 NJJ983019:NJK983047 NTF983019:NTG983047 ODB983019:ODC983047 OMX983019:OMY983047 OWT983019:OWU983047 PGP983019:PGQ983047 PQL983019:PQM983047 QAH983019:QAI983047 QKD983019:QKE983047 QTZ983019:QUA983047 RDV983019:RDW983047 RNR983019:RNS983047 RXN983019:RXO983047 SHJ983019:SHK983047 SRF983019:SRG983047 TBB983019:TBC983047 TKX983019:TKY983047 TUT983019:TUU983047 UEP983019:UEQ983047 UOL983019:UOM983047 UYH983019:UYI983047 VID983019:VIE983047 VRZ983019:VSA983047 WBV983019:WBW983047 WLR983019:WLS983047 WVN983019:WVO983047 F18:F19 F14:F16 G14:G19 WVN2:WVP4 WVP5:WVP6 WLR2:WLT4 WLT5:WLT6 WBV2:WBX4 WBX5:WBX6 VRZ2:VSB4 VSB5:VSB6 VID2:VIF4 VIF5:VIF6 UYH2:UYJ4 UYJ5:UYJ6 UOL2:UON4 UON5:UON6 UEP2:UER4 UER5:UER6 TUT2:TUV4 TUV5:TUV6 TKX2:TKZ4 TKZ5:TKZ6 TBB2:TBD4 TBD5:TBD6 SRF2:SRH4 SRH5:SRH6 SHJ2:SHL4 SHL5:SHL6 RXN2:RXP4 RXP5:RXP6 RNR2:RNT4 RNT5:RNT6 RDV2:RDX4 RDX5:RDX6 QTZ2:QUB4 QUB5:QUB6 QKD2:QKF4 QKF5:QKF6 QAH2:QAJ4 QAJ5:QAJ6 PQL2:PQN4 PQN5:PQN6 PGP2:PGR4 PGR5:PGR6 OWT2:OWV4 OWV5:OWV6 OMX2:OMZ4 OMZ5:OMZ6 ODB2:ODD4 ODD5:ODD6 NTF2:NTH4 NTH5:NTH6 NJJ2:NJL4 NJL5:NJL6 MZN2:MZP4 MZP5:MZP6 MPR2:MPT4 MPT5:MPT6 MFV2:MFX4 MFX5:MFX6 LVZ2:LWB4 LWB5:LWB6 LMD2:LMF4 LMF5:LMF6 LCH2:LCJ4 LCJ5:LCJ6 KSL2:KSN4 KSN5:KSN6 KIP2:KIR4 KIR5:KIR6 JYT2:JYV4 JYV5:JYV6 JOX2:JOZ4 JOZ5:JOZ6 JFB2:JFD4 JFD5:JFD6 IVF2:IVH4 IVH5:IVH6 ILJ2:ILL4 ILL5:ILL6 IBN2:IBP4 IBP5:IBP6 HRR2:HRT4 HRT5:HRT6 HHV2:HHX4 HHX5:HHX6 GXZ2:GYB4 GYB5:GYB6 GOD2:GOF4 GOF5:GOF6 GEH2:GEJ4 GEJ5:GEJ6 FUL2:FUN4 FUN5:FUN6 FKP2:FKR4 FKR5:FKR6 FAT2:FAV4 FAV5:FAV6 EQX2:EQZ4 EQZ5:EQZ6 EHB2:EHD4 EHD5:EHD6 DXF2:DXH4 DXH5:DXH6 DNJ2:DNL4 DNL5:DNL6 DDN2:DDP4 DDP5:DDP6 CTR2:CTT4 CTT5:CTT6 CJV2:CJX4 CJX5:CJX6 BZZ2:CAB4 CAB5:CAB6 BQD2:BQF4 BQF5:BQF6 BGH2:BGJ4 BGJ5:BGJ6 AWL2:AWN4 AWN5:AWN6 AMP2:AMR4 AMR5:AMR6 ACT2:ACV4 ACV5:ACV6 SX2:SZ4 SZ5:SZ6 JB2:JD4 JD5:JD6 F2:F4 I2:J4 H3:H7 K3:K4 E9:I9 H8:I8 F5:G8 F25:G28 JD8:JF28 SZ8:TB28 ACV8:ACX28 AMR8:AMT28 AWN8:AWP28 BGJ8:BGL28 BQF8:BQH28 CAB8:CAD28 CJX8:CJZ28 CTT8:CTV28 DDP8:DDR28 DNL8:DNN28 DXH8:DXJ28 EHD8:EHF28 EQZ8:ERB28 FAV8:FAX28 FKR8:FKT28 FUN8:FUP28 GEJ8:GEL28 GOF8:GOH28 GYB8:GYD28 HHX8:HHZ28 HRT8:HRV28 IBP8:IBR28 ILL8:ILN28 IVH8:IVJ28 JFD8:JFF28 JOZ8:JPB28 JYV8:JYX28 KIR8:KIT28 KSN8:KSP28 LCJ8:LCL28 LMF8:LMH28 LWB8:LWD28 MFX8:MFZ28 MPT8:MPV28 MZP8:MZR28 NJL8:NJN28 NTH8:NTJ28 ODD8:ODF28 OMZ8:ONB28 OWV8:OWX28 PGR8:PGT28 PQN8:PQP28 QAJ8:QAL28 QKF8:QKH28 QUB8:QUD28 RDX8:RDZ28 RNT8:RNV28 RXP8:RXR28 SHL8:SHN28 SRH8:SRJ28 TBD8:TBF28 TKZ8:TLB28 TUV8:TUX28 UER8:UET28 UON8:UOP28 UYJ8:UYL28 VIF8:VIH28 VSB8:VSD28 WBX8:WBZ28 WLT8:WLV28 WVP8:WVR28 WLR5:WLS19 WVN5:WVO19 JB5:JC19 SX5:SY19 ACT5:ACU19 AMP5:AMQ19 AWL5:AWM19 BGH5:BGI19 BQD5:BQE19 BZZ5:CAA19 CJV5:CJW19 CTR5:CTS19 DDN5:DDO19 DNJ5:DNK19 DXF5:DXG19 EHB5:EHC19 EQX5:EQY19 FAT5:FAU19 FKP5:FKQ19 FUL5:FUM19 GEH5:GEI19 GOD5:GOE19 GXZ5:GYA19 HHV5:HHW19 HRR5:HRS19 IBN5:IBO19 ILJ5:ILK19 IVF5:IVG19 JFB5:JFC19 JOX5:JOY19 JYT5:JYU19 KIP5:KIQ19 KSL5:KSM19 LCH5:LCI19 LMD5:LME19 LVZ5:LWA19 MFV5:MFW19 MPR5:MPS19 MZN5:MZO19 NJJ5:NJK19 NTF5:NTG19 ODB5:ODC19 OMX5:OMY19 OWT5:OWU19 PGP5:PGQ19 PQL5:PQM19 QAH5:QAI19 QKD5:QKE19 QTZ5:QUA19 RDV5:RDW19 RNR5:RNS19 RXN5:RXO19 SHJ5:SHK19 SRF5:SRG19 TBB5:TBC19 TKX5:TKY19 TUT5:TUU19 UEP5:UEQ19 UOL5:UOM19 UYH5:UYI19 VID5:VIE19 VRZ5:VSA19 WBV5:WBW19 H14:J28 F29:J65513 JB43:JF65513 WVK2:WVL65513 IY2:IZ65513 SU2:SV65513 ACQ2:ACR65513 AMM2:AMN65513 AWI2:AWJ65513 BGE2:BGF65513 BQA2:BQB65513 BZW2:BZX65513 CJS2:CJT65513 CTO2:CTP65513 DDK2:DDL65513 DNG2:DNH65513 DXC2:DXD65513 EGY2:EGZ65513 EQU2:EQV65513 FAQ2:FAR65513 FKM2:FKN65513 FUI2:FUJ65513 GEE2:GEF65513 GOA2:GOB65513 GXW2:GXX65513 HHS2:HHT65513 HRO2:HRP65513 IBK2:IBL65513 ILG2:ILH65513 IVC2:IVD65513 JEY2:JEZ65513 JOU2:JOV65513 JYQ2:JYR65513 KIM2:KIN65513 KSI2:KSJ65513 LCE2:LCF65513 LMA2:LMB65513 LVW2:LVX65513 MFS2:MFT65513 MPO2:MPP65513 MZK2:MZL65513 NJG2:NJH65513 NTC2:NTD65513 OCY2:OCZ65513 OMU2:OMV65513 OWQ2:OWR65513 PGM2:PGN65513 PQI2:PQJ65513 QAE2:QAF65513 QKA2:QKB65513 QTW2:QTX65513 RDS2:RDT65513 RNO2:RNP65513 RXK2:RXL65513 SHG2:SHH65513 SRC2:SRD65513 TAY2:TAZ65513 TKU2:TKV65513 TUQ2:TUR65513 UEM2:UEN65513 UOI2:UOJ65513 UYE2:UYF65513 VIA2:VIB65513 VRW2:VRX65513 WBS2:WBT65513 WLO2:WLP65513 WVN43:WVR65513 WLR43:WLV65513 WBV43:WBZ65513 VRZ43:VSD65513 VID43:VIH65513 UYH43:UYL65513 UOL43:UOP65513 UEP43:UET65513 TUT43:TUX65513 TKX43:TLB65513 TBB43:TBF65513 SRF43:SRJ65513 SHJ43:SHN65513 RXN43:RXR65513 RNR43:RNV65513 RDV43:RDZ65513 QTZ43:QUD65513 QKD43:QKH65513 QAH43:QAL65513 PQL43:PQP65513 PGP43:PGT65513 OWT43:OWX65513 OMX43:ONB65513 ODB43:ODF65513 NTF43:NTJ65513 NJJ43:NJN65513 MZN43:MZR65513 MPR43:MPV65513 MFV43:MFZ65513 LVZ43:LWD65513 LMD43:LMH65513 LCH43:LCL65513 KSL43:KSP65513 KIP43:KIT65513 JYT43:JYX65513 JOX43:JPB65513 JFB43:JFF65513 IVF43:IVJ65513 ILJ43:ILN65513 IBN43:IBR65513 HRR43:HRV65513 HHV43:HHZ65513 GXZ43:GYD65513 GOD43:GOH65513 GEH43:GEL65513 FUL43:FUP65513 FKP43:FKT65513 FAT43:FAX65513 EQX43:ERB65513 EHB43:EHF65513 DXF43:DXJ65513 DNJ43:DNN65513 DDN43:DDR65513 CTR43:CTV65513 CJV43:CJZ65513 BZZ43:CAD65513 BQD43:BQH65513 BGH43:BGL65513 AWL43:AWP65513 AMP43:AMT65513 ACT43:ACX65513 SX43:TB65513 C2:D65513 J8:J9 F10:J13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プルダウンリストマスター（チーム名・リーグ構成）</vt:lpstr>
      <vt:lpstr>②試合スケジュール</vt:lpstr>
      <vt:lpstr>③リーグ組分け</vt:lpstr>
      <vt:lpstr>④ﾘｰｸﾞ勝敗</vt:lpstr>
      <vt:lpstr>懲罰一覧</vt:lpstr>
      <vt:lpstr>②試合スケジュール!Print_Area</vt:lpstr>
      <vt:lpstr>③リーグ組分け!Print_Area</vt:lpstr>
      <vt:lpstr>④ﾘｰｸﾞ勝敗!Print_Area</vt:lpstr>
      <vt:lpstr>②試合スケジュール!Print_Titles</vt:lpstr>
      <vt:lpstr>③リーグ組分け!Print_Titles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2024-08-29T08:51:14Z</dcterms:created>
  <dcterms:modified xsi:type="dcterms:W3CDTF">2026-02-25T13:56:03Z</dcterms:modified>
</cp:coreProperties>
</file>