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defaultThemeVersion="166925"/>
  <xr:revisionPtr revIDLastSave="0" documentId="13_ncr:1_{52C5D8E4-D68F-48F9-9A54-6037265ECF0B}" xr6:coauthVersionLast="47" xr6:coauthVersionMax="47" xr10:uidLastSave="{00000000-0000-0000-0000-000000000000}"/>
  <bookViews>
    <workbookView xWindow="4644" yWindow="216" windowWidth="17664" windowHeight="11724" firstSheet="1" activeTab="1" xr2:uid="{00000000-000D-0000-FFFF-FFFF00000000}"/>
  </bookViews>
  <sheets>
    <sheet name="プルダウンリストマスター（チーム名・リーグ構成）" sheetId="79" state="hidden" r:id="rId1"/>
    <sheet name="②試合スケジュール" sheetId="62" r:id="rId2"/>
    <sheet name="③リーグ組分け" sheetId="69" r:id="rId3"/>
    <sheet name="④ﾘｰｸﾞ勝敗" sheetId="75" r:id="rId4"/>
    <sheet name="懲罰一覧" sheetId="80" r:id="rId5"/>
  </sheets>
  <externalReferences>
    <externalReference r:id="rId6"/>
  </externalReferences>
  <definedNames>
    <definedName name="__">#REF!</definedName>
    <definedName name="___">#REF!</definedName>
    <definedName name="____">#REF!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#REF!</definedName>
    <definedName name="__xlfn_IFERROR">NA()</definedName>
    <definedName name="__xlfnodf_SKEWP">#N/A</definedName>
    <definedName name="_xlnm._FilterDatabase" localSheetId="1" hidden="1">②試合スケジュール!#REF!</definedName>
    <definedName name="_xlnm._FilterDatabase" localSheetId="0" hidden="1">'プルダウンリストマスター（チーム名・リーグ構成）'!$H$1:$M$117</definedName>
    <definedName name="_xlnm.Print_Area" localSheetId="1">②試合スケジュール!$A$1:$U$293</definedName>
    <definedName name="_xlnm.Print_Area" localSheetId="2">③リーグ組分け!$A$1:$Q$160</definedName>
    <definedName name="_xlnm.Print_Area" localSheetId="3">④ﾘｰｸﾞ勝敗!$A$1:$AV$263</definedName>
    <definedName name="_xlnm.Print_Titles" localSheetId="1">②試合スケジュール!$1:$2</definedName>
    <definedName name="_xlnm.Print_Titles" localSheetId="2">③リーグ組分け!$1:$1</definedName>
    <definedName name="WBGT">#REF!</definedName>
    <definedName name="浦安50" localSheetId="1">#REF!</definedName>
    <definedName name="浦安50" localSheetId="2">#REF!</definedName>
    <definedName name="浦安50" localSheetId="3">#REF!</definedName>
    <definedName name="浦安50">#REF!</definedName>
    <definedName name="資料2023">#REF!</definedName>
    <definedName name="事業計画" localSheetId="2">#REF!</definedName>
    <definedName name="事業計画">#REF!</definedName>
    <definedName name="川嶋スケジュール">#REF!</definedName>
    <definedName name="配布数" localSheetId="2">#REF!</definedName>
    <definedName name="配布数">#REF!</definedName>
    <definedName name="表紙" localSheetId="2">#REF!</definedName>
    <definedName name="表紙">#REF!</definedName>
    <definedName name="予選リーグ" localSheetId="2">#REF!</definedName>
    <definedName name="予選リーグ">#REF!</definedName>
    <definedName name="予定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4" i="69" l="1"/>
  <c r="H144" i="69" s="1"/>
  <c r="G144" i="69"/>
  <c r="E157" i="69"/>
  <c r="D157" i="69"/>
  <c r="C157" i="69"/>
  <c r="E156" i="69"/>
  <c r="D156" i="69"/>
  <c r="C156" i="69"/>
  <c r="E155" i="69"/>
  <c r="D155" i="69"/>
  <c r="C155" i="69"/>
  <c r="D154" i="69"/>
  <c r="C154" i="69"/>
  <c r="D153" i="69"/>
  <c r="C153" i="69"/>
  <c r="D152" i="69"/>
  <c r="C152" i="69"/>
  <c r="C151" i="69"/>
  <c r="C150" i="69"/>
  <c r="C149" i="69"/>
  <c r="J142" i="69"/>
  <c r="I142" i="69"/>
  <c r="H142" i="69"/>
  <c r="G142" i="69"/>
  <c r="F142" i="69"/>
  <c r="E142" i="69"/>
  <c r="D142" i="69"/>
  <c r="C142" i="69"/>
  <c r="I141" i="69"/>
  <c r="H141" i="69"/>
  <c r="G141" i="69"/>
  <c r="F141" i="69"/>
  <c r="E141" i="69"/>
  <c r="D141" i="69"/>
  <c r="C141" i="69"/>
  <c r="H140" i="69"/>
  <c r="G140" i="69"/>
  <c r="F140" i="69"/>
  <c r="E140" i="69"/>
  <c r="D140" i="69"/>
  <c r="C140" i="69"/>
  <c r="G139" i="69"/>
  <c r="F139" i="69"/>
  <c r="E139" i="69"/>
  <c r="D139" i="69"/>
  <c r="C139" i="69"/>
  <c r="F138" i="69"/>
  <c r="E138" i="69"/>
  <c r="D138" i="69"/>
  <c r="C138" i="69"/>
  <c r="E137" i="69"/>
  <c r="D137" i="69"/>
  <c r="C137" i="69"/>
  <c r="D136" i="69"/>
  <c r="C136" i="69"/>
  <c r="C135" i="69"/>
  <c r="I127" i="69"/>
  <c r="H127" i="69"/>
  <c r="G127" i="69"/>
  <c r="F127" i="69"/>
  <c r="E127" i="69"/>
  <c r="D127" i="69"/>
  <c r="C127" i="69"/>
  <c r="I126" i="69"/>
  <c r="H126" i="69"/>
  <c r="G126" i="69"/>
  <c r="F126" i="69"/>
  <c r="E126" i="69"/>
  <c r="D126" i="69"/>
  <c r="C126" i="69"/>
  <c r="H125" i="69"/>
  <c r="G125" i="69"/>
  <c r="F125" i="69"/>
  <c r="E125" i="69"/>
  <c r="D125" i="69"/>
  <c r="C125" i="69"/>
  <c r="H124" i="69"/>
  <c r="G124" i="69"/>
  <c r="F124" i="69"/>
  <c r="E124" i="69"/>
  <c r="D124" i="69"/>
  <c r="C124" i="69"/>
  <c r="G123" i="69"/>
  <c r="F123" i="69"/>
  <c r="E123" i="69"/>
  <c r="D123" i="69"/>
  <c r="C123" i="69"/>
  <c r="G122" i="69"/>
  <c r="F122" i="69"/>
  <c r="E122" i="69"/>
  <c r="D122" i="69"/>
  <c r="C122" i="69"/>
  <c r="F121" i="69"/>
  <c r="E121" i="69"/>
  <c r="D121" i="69"/>
  <c r="C121" i="69"/>
  <c r="F120" i="69"/>
  <c r="E120" i="69"/>
  <c r="D120" i="69"/>
  <c r="C120" i="69"/>
  <c r="E119" i="69"/>
  <c r="D119" i="69"/>
  <c r="C119" i="69"/>
  <c r="E118" i="69"/>
  <c r="D118" i="69"/>
  <c r="C118" i="69"/>
  <c r="D117" i="69"/>
  <c r="C117" i="69"/>
  <c r="D116" i="69"/>
  <c r="C116" i="69"/>
  <c r="C115" i="69"/>
  <c r="C114" i="69"/>
  <c r="G110" i="69" s="1"/>
  <c r="K108" i="69"/>
  <c r="J108" i="69"/>
  <c r="I108" i="69"/>
  <c r="H108" i="69"/>
  <c r="G108" i="69"/>
  <c r="F108" i="69"/>
  <c r="E108" i="69"/>
  <c r="D108" i="69"/>
  <c r="C108" i="69"/>
  <c r="J107" i="69"/>
  <c r="I107" i="69"/>
  <c r="H107" i="69"/>
  <c r="G107" i="69"/>
  <c r="F107" i="69"/>
  <c r="E107" i="69"/>
  <c r="D107" i="69"/>
  <c r="C107" i="69"/>
  <c r="I106" i="69"/>
  <c r="H106" i="69"/>
  <c r="G106" i="69"/>
  <c r="F106" i="69"/>
  <c r="E106" i="69"/>
  <c r="D106" i="69"/>
  <c r="C106" i="69"/>
  <c r="H105" i="69"/>
  <c r="G105" i="69"/>
  <c r="F105" i="69"/>
  <c r="E105" i="69"/>
  <c r="D105" i="69"/>
  <c r="C105" i="69"/>
  <c r="G104" i="69"/>
  <c r="F104" i="69"/>
  <c r="E104" i="69"/>
  <c r="D104" i="69"/>
  <c r="C104" i="69"/>
  <c r="F103" i="69"/>
  <c r="E103" i="69"/>
  <c r="D103" i="69"/>
  <c r="C103" i="69"/>
  <c r="E102" i="69"/>
  <c r="D102" i="69"/>
  <c r="C102" i="69"/>
  <c r="D101" i="69"/>
  <c r="C101" i="69"/>
  <c r="C100" i="69"/>
  <c r="Q156" i="69"/>
  <c r="Q153" i="69"/>
  <c r="Q154" i="69" s="1"/>
  <c r="Q151" i="69"/>
  <c r="Q150" i="69"/>
  <c r="Q147" i="69"/>
  <c r="K145" i="69"/>
  <c r="J145" i="69"/>
  <c r="I145" i="69"/>
  <c r="H145" i="69"/>
  <c r="G145" i="69"/>
  <c r="F145" i="69"/>
  <c r="E145" i="69"/>
  <c r="D145" i="69"/>
  <c r="C145" i="69"/>
  <c r="K129" i="69"/>
  <c r="J129" i="69"/>
  <c r="I129" i="69"/>
  <c r="H129" i="69"/>
  <c r="G129" i="69"/>
  <c r="F129" i="69"/>
  <c r="E129" i="69"/>
  <c r="D129" i="69"/>
  <c r="C129" i="69"/>
  <c r="J128" i="69"/>
  <c r="I128" i="69"/>
  <c r="H128" i="69"/>
  <c r="G128" i="69"/>
  <c r="F128" i="69"/>
  <c r="E128" i="69"/>
  <c r="D128" i="69"/>
  <c r="C128" i="69"/>
  <c r="Q125" i="69"/>
  <c r="Q123" i="69"/>
  <c r="Q121" i="69"/>
  <c r="Q119" i="69"/>
  <c r="Q117" i="69"/>
  <c r="Q115" i="69"/>
  <c r="Q113" i="69"/>
  <c r="L111" i="69"/>
  <c r="K111" i="69"/>
  <c r="J111" i="69"/>
  <c r="I111" i="69"/>
  <c r="H111" i="69"/>
  <c r="G111" i="69"/>
  <c r="F111" i="69"/>
  <c r="E111" i="69"/>
  <c r="D111" i="69"/>
  <c r="C111" i="69"/>
  <c r="O94" i="69"/>
  <c r="N94" i="69"/>
  <c r="M94" i="69"/>
  <c r="L94" i="69"/>
  <c r="K94" i="69"/>
  <c r="J94" i="69"/>
  <c r="I94" i="69"/>
  <c r="H94" i="69"/>
  <c r="G94" i="69"/>
  <c r="F94" i="69"/>
  <c r="E94" i="69"/>
  <c r="D94" i="69"/>
  <c r="C94" i="69"/>
  <c r="N93" i="69"/>
  <c r="M93" i="69"/>
  <c r="L93" i="69"/>
  <c r="K93" i="69"/>
  <c r="J93" i="69"/>
  <c r="I93" i="69"/>
  <c r="H93" i="69"/>
  <c r="G93" i="69"/>
  <c r="F93" i="69"/>
  <c r="E93" i="69"/>
  <c r="D93" i="69"/>
  <c r="C93" i="69"/>
  <c r="M92" i="69"/>
  <c r="L92" i="69"/>
  <c r="K92" i="69"/>
  <c r="J92" i="69"/>
  <c r="I92" i="69"/>
  <c r="H92" i="69"/>
  <c r="G92" i="69"/>
  <c r="F92" i="69"/>
  <c r="E92" i="69"/>
  <c r="D92" i="69"/>
  <c r="C92" i="69"/>
  <c r="L91" i="69"/>
  <c r="K91" i="69"/>
  <c r="J91" i="69"/>
  <c r="I91" i="69"/>
  <c r="H91" i="69"/>
  <c r="G91" i="69"/>
  <c r="F91" i="69"/>
  <c r="E91" i="69"/>
  <c r="D91" i="69"/>
  <c r="C91" i="69"/>
  <c r="K90" i="69"/>
  <c r="J90" i="69"/>
  <c r="I90" i="69"/>
  <c r="H90" i="69"/>
  <c r="G90" i="69"/>
  <c r="F90" i="69"/>
  <c r="E90" i="69"/>
  <c r="D90" i="69"/>
  <c r="C90" i="69"/>
  <c r="J89" i="69"/>
  <c r="I89" i="69"/>
  <c r="H89" i="69"/>
  <c r="G89" i="69"/>
  <c r="F89" i="69"/>
  <c r="E89" i="69"/>
  <c r="D89" i="69"/>
  <c r="C89" i="69"/>
  <c r="I88" i="69"/>
  <c r="H88" i="69"/>
  <c r="G88" i="69"/>
  <c r="F88" i="69"/>
  <c r="E88" i="69"/>
  <c r="D88" i="69"/>
  <c r="C88" i="69"/>
  <c r="H87" i="69"/>
  <c r="G87" i="69"/>
  <c r="F87" i="69"/>
  <c r="E87" i="69"/>
  <c r="D87" i="69"/>
  <c r="C87" i="69"/>
  <c r="G86" i="69"/>
  <c r="F86" i="69"/>
  <c r="E86" i="69"/>
  <c r="D86" i="69"/>
  <c r="C86" i="69"/>
  <c r="F85" i="69"/>
  <c r="E85" i="69"/>
  <c r="D85" i="69"/>
  <c r="C85" i="69"/>
  <c r="E84" i="69"/>
  <c r="D84" i="69"/>
  <c r="C84" i="69"/>
  <c r="D83" i="69"/>
  <c r="C83" i="69"/>
  <c r="C82" i="69"/>
  <c r="M77" i="69"/>
  <c r="L77" i="69"/>
  <c r="K77" i="69"/>
  <c r="J77" i="69"/>
  <c r="I77" i="69"/>
  <c r="H77" i="69"/>
  <c r="G77" i="69"/>
  <c r="F77" i="69"/>
  <c r="E77" i="69"/>
  <c r="D77" i="69"/>
  <c r="C77" i="69"/>
  <c r="L76" i="69"/>
  <c r="K76" i="69"/>
  <c r="J76" i="69"/>
  <c r="I76" i="69"/>
  <c r="H76" i="69"/>
  <c r="G76" i="69"/>
  <c r="F76" i="69"/>
  <c r="E76" i="69"/>
  <c r="D76" i="69"/>
  <c r="C76" i="69"/>
  <c r="K75" i="69"/>
  <c r="J75" i="69"/>
  <c r="I75" i="69"/>
  <c r="H75" i="69"/>
  <c r="G75" i="69"/>
  <c r="F75" i="69"/>
  <c r="E75" i="69"/>
  <c r="D75" i="69"/>
  <c r="C75" i="69"/>
  <c r="J74" i="69"/>
  <c r="I74" i="69"/>
  <c r="H74" i="69"/>
  <c r="G74" i="69"/>
  <c r="F74" i="69"/>
  <c r="E74" i="69"/>
  <c r="D74" i="69"/>
  <c r="C74" i="69"/>
  <c r="I73" i="69"/>
  <c r="H73" i="69"/>
  <c r="G73" i="69"/>
  <c r="F73" i="69"/>
  <c r="E73" i="69"/>
  <c r="D73" i="69"/>
  <c r="C73" i="69"/>
  <c r="H72" i="69"/>
  <c r="G72" i="69"/>
  <c r="F72" i="69"/>
  <c r="E72" i="69"/>
  <c r="D72" i="69"/>
  <c r="C72" i="69"/>
  <c r="G71" i="69"/>
  <c r="F71" i="69"/>
  <c r="E71" i="69"/>
  <c r="D71" i="69"/>
  <c r="C71" i="69"/>
  <c r="F70" i="69"/>
  <c r="E70" i="69"/>
  <c r="D70" i="69"/>
  <c r="C70" i="69"/>
  <c r="E69" i="69"/>
  <c r="D69" i="69"/>
  <c r="C69" i="69"/>
  <c r="D68" i="69"/>
  <c r="C68" i="69"/>
  <c r="C67" i="69"/>
  <c r="M62" i="69"/>
  <c r="L62" i="69"/>
  <c r="K62" i="69"/>
  <c r="J62" i="69"/>
  <c r="I62" i="69"/>
  <c r="H62" i="69"/>
  <c r="G62" i="69"/>
  <c r="F62" i="69"/>
  <c r="E62" i="69"/>
  <c r="D62" i="69"/>
  <c r="C62" i="69"/>
  <c r="L61" i="69"/>
  <c r="K61" i="69"/>
  <c r="J61" i="69"/>
  <c r="I61" i="69"/>
  <c r="H61" i="69"/>
  <c r="G61" i="69"/>
  <c r="F61" i="69"/>
  <c r="E61" i="69"/>
  <c r="D61" i="69"/>
  <c r="C61" i="69"/>
  <c r="K60" i="69"/>
  <c r="J60" i="69"/>
  <c r="I60" i="69"/>
  <c r="H60" i="69"/>
  <c r="G60" i="69"/>
  <c r="F60" i="69"/>
  <c r="E60" i="69"/>
  <c r="D60" i="69"/>
  <c r="C60" i="69"/>
  <c r="J59" i="69"/>
  <c r="I59" i="69"/>
  <c r="H59" i="69"/>
  <c r="G59" i="69"/>
  <c r="F59" i="69"/>
  <c r="E59" i="69"/>
  <c r="D59" i="69"/>
  <c r="C59" i="69"/>
  <c r="I58" i="69"/>
  <c r="H58" i="69"/>
  <c r="G58" i="69"/>
  <c r="F58" i="69"/>
  <c r="E58" i="69"/>
  <c r="D58" i="69"/>
  <c r="C58" i="69"/>
  <c r="H57" i="69"/>
  <c r="G57" i="69"/>
  <c r="F57" i="69"/>
  <c r="E57" i="69"/>
  <c r="D57" i="69"/>
  <c r="C57" i="69"/>
  <c r="G56" i="69"/>
  <c r="F56" i="69"/>
  <c r="E56" i="69"/>
  <c r="D56" i="69"/>
  <c r="C56" i="69"/>
  <c r="F55" i="69"/>
  <c r="E55" i="69"/>
  <c r="D55" i="69"/>
  <c r="C55" i="69"/>
  <c r="E54" i="69"/>
  <c r="D54" i="69"/>
  <c r="C54" i="69"/>
  <c r="D53" i="69"/>
  <c r="C53" i="69"/>
  <c r="C52" i="69"/>
  <c r="N46" i="69"/>
  <c r="M46" i="69"/>
  <c r="L46" i="69"/>
  <c r="K46" i="69"/>
  <c r="J46" i="69"/>
  <c r="I46" i="69"/>
  <c r="H46" i="69"/>
  <c r="G46" i="69"/>
  <c r="F46" i="69"/>
  <c r="E46" i="69"/>
  <c r="D46" i="69"/>
  <c r="C46" i="69"/>
  <c r="M45" i="69"/>
  <c r="L45" i="69"/>
  <c r="K45" i="69"/>
  <c r="J45" i="69"/>
  <c r="I45" i="69"/>
  <c r="H45" i="69"/>
  <c r="G45" i="69"/>
  <c r="F45" i="69"/>
  <c r="E45" i="69"/>
  <c r="D45" i="69"/>
  <c r="C45" i="69"/>
  <c r="L44" i="69"/>
  <c r="K44" i="69"/>
  <c r="J44" i="69"/>
  <c r="I44" i="69"/>
  <c r="H44" i="69"/>
  <c r="G44" i="69"/>
  <c r="F44" i="69"/>
  <c r="E44" i="69"/>
  <c r="D44" i="69"/>
  <c r="C44" i="69"/>
  <c r="K43" i="69"/>
  <c r="J43" i="69"/>
  <c r="I43" i="69"/>
  <c r="H43" i="69"/>
  <c r="G43" i="69"/>
  <c r="F43" i="69"/>
  <c r="E43" i="69"/>
  <c r="D43" i="69"/>
  <c r="C43" i="69"/>
  <c r="J42" i="69"/>
  <c r="I42" i="69"/>
  <c r="H42" i="69"/>
  <c r="G42" i="69"/>
  <c r="F42" i="69"/>
  <c r="E42" i="69"/>
  <c r="D42" i="69"/>
  <c r="C42" i="69"/>
  <c r="I41" i="69"/>
  <c r="H41" i="69"/>
  <c r="G41" i="69"/>
  <c r="F41" i="69"/>
  <c r="E41" i="69"/>
  <c r="D41" i="69"/>
  <c r="C41" i="69"/>
  <c r="H40" i="69"/>
  <c r="G40" i="69"/>
  <c r="F40" i="69"/>
  <c r="E40" i="69"/>
  <c r="D40" i="69"/>
  <c r="C40" i="69"/>
  <c r="G39" i="69"/>
  <c r="F39" i="69"/>
  <c r="E39" i="69"/>
  <c r="D39" i="69"/>
  <c r="C39" i="69"/>
  <c r="F38" i="69"/>
  <c r="E38" i="69"/>
  <c r="D38" i="69"/>
  <c r="C38" i="69"/>
  <c r="E37" i="69"/>
  <c r="D37" i="69"/>
  <c r="C37" i="69"/>
  <c r="D36" i="69"/>
  <c r="C36" i="69"/>
  <c r="C35" i="69"/>
  <c r="M30" i="69"/>
  <c r="L30" i="69"/>
  <c r="K30" i="69"/>
  <c r="J30" i="69"/>
  <c r="I30" i="69"/>
  <c r="H30" i="69"/>
  <c r="G30" i="69"/>
  <c r="F30" i="69"/>
  <c r="E30" i="69"/>
  <c r="D30" i="69"/>
  <c r="C30" i="69"/>
  <c r="L29" i="69"/>
  <c r="K29" i="69"/>
  <c r="J29" i="69"/>
  <c r="I29" i="69"/>
  <c r="H29" i="69"/>
  <c r="G29" i="69"/>
  <c r="F29" i="69"/>
  <c r="E29" i="69"/>
  <c r="D29" i="69"/>
  <c r="C29" i="69"/>
  <c r="K28" i="69"/>
  <c r="J28" i="69"/>
  <c r="I28" i="69"/>
  <c r="H28" i="69"/>
  <c r="G28" i="69"/>
  <c r="F28" i="69"/>
  <c r="E28" i="69"/>
  <c r="D28" i="69"/>
  <c r="C28" i="69"/>
  <c r="J27" i="69"/>
  <c r="I27" i="69"/>
  <c r="H27" i="69"/>
  <c r="G27" i="69"/>
  <c r="F27" i="69"/>
  <c r="E27" i="69"/>
  <c r="D27" i="69"/>
  <c r="C27" i="69"/>
  <c r="I26" i="69"/>
  <c r="H26" i="69"/>
  <c r="G26" i="69"/>
  <c r="F26" i="69"/>
  <c r="E26" i="69"/>
  <c r="D26" i="69"/>
  <c r="C26" i="69"/>
  <c r="H25" i="69"/>
  <c r="G25" i="69"/>
  <c r="F25" i="69"/>
  <c r="E25" i="69"/>
  <c r="D25" i="69"/>
  <c r="C25" i="69"/>
  <c r="G24" i="69"/>
  <c r="F24" i="69"/>
  <c r="E24" i="69"/>
  <c r="D24" i="69"/>
  <c r="C24" i="69"/>
  <c r="F23" i="69"/>
  <c r="E23" i="69"/>
  <c r="D23" i="69"/>
  <c r="C23" i="69"/>
  <c r="E22" i="69"/>
  <c r="D22" i="69"/>
  <c r="C22" i="69"/>
  <c r="D21" i="69"/>
  <c r="C21" i="69"/>
  <c r="C20" i="69"/>
  <c r="M15" i="69"/>
  <c r="L15" i="69"/>
  <c r="K15" i="69"/>
  <c r="J15" i="69"/>
  <c r="I15" i="69"/>
  <c r="H15" i="69"/>
  <c r="G15" i="69"/>
  <c r="F15" i="69"/>
  <c r="E15" i="69"/>
  <c r="D15" i="69"/>
  <c r="C15" i="69"/>
  <c r="L14" i="69"/>
  <c r="K14" i="69"/>
  <c r="J14" i="69"/>
  <c r="I14" i="69"/>
  <c r="H14" i="69"/>
  <c r="G14" i="69"/>
  <c r="F14" i="69"/>
  <c r="E14" i="69"/>
  <c r="D14" i="69"/>
  <c r="C14" i="69"/>
  <c r="K13" i="69"/>
  <c r="J13" i="69"/>
  <c r="I13" i="69"/>
  <c r="H13" i="69"/>
  <c r="G13" i="69"/>
  <c r="F13" i="69"/>
  <c r="E13" i="69"/>
  <c r="D13" i="69"/>
  <c r="C13" i="69"/>
  <c r="J12" i="69"/>
  <c r="I12" i="69"/>
  <c r="H12" i="69"/>
  <c r="G12" i="69"/>
  <c r="F12" i="69"/>
  <c r="E12" i="69"/>
  <c r="D12" i="69"/>
  <c r="C12" i="69"/>
  <c r="I11" i="69"/>
  <c r="H11" i="69"/>
  <c r="G11" i="69"/>
  <c r="F11" i="69"/>
  <c r="E11" i="69"/>
  <c r="D11" i="69"/>
  <c r="C11" i="69"/>
  <c r="H10" i="69"/>
  <c r="G10" i="69"/>
  <c r="F10" i="69"/>
  <c r="E10" i="69"/>
  <c r="D10" i="69"/>
  <c r="C10" i="69"/>
  <c r="G9" i="69"/>
  <c r="F9" i="69"/>
  <c r="E9" i="69"/>
  <c r="D9" i="69"/>
  <c r="C9" i="69"/>
  <c r="F8" i="69"/>
  <c r="E8" i="69"/>
  <c r="D8" i="69"/>
  <c r="C8" i="69"/>
  <c r="E7" i="69"/>
  <c r="D7" i="69"/>
  <c r="C7" i="69"/>
  <c r="D6" i="69"/>
  <c r="C6" i="69"/>
  <c r="C5" i="69"/>
  <c r="S208" i="62"/>
  <c r="N208" i="62"/>
  <c r="L208" i="62"/>
  <c r="J208" i="62"/>
  <c r="H208" i="62"/>
  <c r="F208" i="62"/>
  <c r="D208" i="62"/>
  <c r="B208" i="62"/>
  <c r="S207" i="62"/>
  <c r="S206" i="62"/>
  <c r="F205" i="62"/>
  <c r="H205" i="62" s="1"/>
  <c r="J205" i="62" s="1"/>
  <c r="L205" i="62" s="1"/>
  <c r="N205" i="62" s="1"/>
  <c r="S204" i="62"/>
  <c r="J204" i="62"/>
  <c r="H204" i="62"/>
  <c r="F204" i="62"/>
  <c r="D204" i="62"/>
  <c r="B204" i="62"/>
  <c r="S202" i="62"/>
  <c r="H201" i="62"/>
  <c r="J201" i="62" s="1"/>
  <c r="F201" i="62"/>
  <c r="S200" i="62"/>
  <c r="O200" i="62"/>
  <c r="N200" i="62"/>
  <c r="M200" i="62"/>
  <c r="L200" i="62"/>
  <c r="K200" i="62"/>
  <c r="J200" i="62"/>
  <c r="I200" i="62"/>
  <c r="H200" i="62"/>
  <c r="G200" i="62"/>
  <c r="F200" i="62"/>
  <c r="E200" i="62"/>
  <c r="D200" i="62"/>
  <c r="B200" i="62"/>
  <c r="S199" i="62"/>
  <c r="S198" i="62"/>
  <c r="H197" i="62"/>
  <c r="J197" i="62" s="1"/>
  <c r="L197" i="62" s="1"/>
  <c r="N197" i="62" s="1"/>
  <c r="F197" i="62"/>
  <c r="S196" i="62"/>
  <c r="O196" i="62"/>
  <c r="N196" i="62"/>
  <c r="M196" i="62"/>
  <c r="L196" i="62"/>
  <c r="K196" i="62"/>
  <c r="J196" i="62"/>
  <c r="I196" i="62"/>
  <c r="H196" i="62"/>
  <c r="G196" i="62"/>
  <c r="F196" i="62"/>
  <c r="E196" i="62"/>
  <c r="D196" i="62"/>
  <c r="B196" i="62"/>
  <c r="S195" i="62"/>
  <c r="S194" i="62"/>
  <c r="F193" i="62"/>
  <c r="H193" i="62" s="1"/>
  <c r="J193" i="62" s="1"/>
  <c r="L193" i="62" s="1"/>
  <c r="N193" i="62" s="1"/>
  <c r="S192" i="62"/>
  <c r="M192" i="62"/>
  <c r="L192" i="62"/>
  <c r="J192" i="62"/>
  <c r="K192" i="62" s="1"/>
  <c r="I192" i="62"/>
  <c r="H192" i="62"/>
  <c r="G192" i="62"/>
  <c r="F192" i="62"/>
  <c r="E192" i="62"/>
  <c r="D192" i="62"/>
  <c r="B192" i="62"/>
  <c r="S191" i="62"/>
  <c r="S190" i="62"/>
  <c r="F189" i="62"/>
  <c r="H189" i="62" s="1"/>
  <c r="J189" i="62" s="1"/>
  <c r="L189" i="62" s="1"/>
  <c r="S188" i="62"/>
  <c r="M188" i="62"/>
  <c r="L188" i="62"/>
  <c r="K188" i="62"/>
  <c r="J188" i="62"/>
  <c r="I188" i="62"/>
  <c r="H188" i="62"/>
  <c r="G188" i="62"/>
  <c r="F188" i="62"/>
  <c r="E188" i="62"/>
  <c r="D188" i="62"/>
  <c r="B188" i="62"/>
  <c r="S187" i="62"/>
  <c r="S186" i="62"/>
  <c r="F185" i="62"/>
  <c r="H185" i="62" s="1"/>
  <c r="J185" i="62" s="1"/>
  <c r="L185" i="62" s="1"/>
  <c r="S184" i="62"/>
  <c r="J184" i="62"/>
  <c r="H184" i="62"/>
  <c r="F184" i="62"/>
  <c r="D184" i="62"/>
  <c r="B184" i="62"/>
  <c r="S182" i="62"/>
  <c r="H181" i="62"/>
  <c r="J181" i="62" s="1"/>
  <c r="F181" i="62"/>
  <c r="S180" i="62"/>
  <c r="M180" i="62"/>
  <c r="L180" i="62"/>
  <c r="K180" i="62"/>
  <c r="J180" i="62"/>
  <c r="I180" i="62"/>
  <c r="H180" i="62"/>
  <c r="G180" i="62"/>
  <c r="F180" i="62"/>
  <c r="E180" i="62"/>
  <c r="D180" i="62"/>
  <c r="B180" i="62"/>
  <c r="S179" i="62"/>
  <c r="S178" i="62"/>
  <c r="F177" i="62"/>
  <c r="H177" i="62" s="1"/>
  <c r="J177" i="62" s="1"/>
  <c r="L177" i="62" s="1"/>
  <c r="S176" i="62"/>
  <c r="K176" i="62"/>
  <c r="J176" i="62"/>
  <c r="I176" i="62"/>
  <c r="H176" i="62"/>
  <c r="G176" i="62"/>
  <c r="F176" i="62"/>
  <c r="E176" i="62"/>
  <c r="D176" i="62"/>
  <c r="B176" i="62"/>
  <c r="S174" i="62"/>
  <c r="H173" i="62"/>
  <c r="J173" i="62" s="1"/>
  <c r="F173" i="62"/>
  <c r="I172" i="62"/>
  <c r="S172" i="62" s="1"/>
  <c r="H172" i="62"/>
  <c r="G172" i="62"/>
  <c r="S171" i="62" s="1"/>
  <c r="F172" i="62"/>
  <c r="E172" i="62"/>
  <c r="S170" i="62" s="1"/>
  <c r="D172" i="62"/>
  <c r="B172" i="62"/>
  <c r="F169" i="62"/>
  <c r="H169" i="62" s="1"/>
  <c r="S168" i="62"/>
  <c r="J168" i="62"/>
  <c r="H168" i="62"/>
  <c r="F168" i="62"/>
  <c r="D168" i="62"/>
  <c r="B168" i="62"/>
  <c r="S166" i="62"/>
  <c r="F165" i="62"/>
  <c r="H165" i="62" s="1"/>
  <c r="J165" i="62" s="1"/>
  <c r="S164" i="62"/>
  <c r="I164" i="62"/>
  <c r="H164" i="62"/>
  <c r="G164" i="62"/>
  <c r="F164" i="62"/>
  <c r="E164" i="62"/>
  <c r="D164" i="62"/>
  <c r="B164" i="62"/>
  <c r="S163" i="62"/>
  <c r="S162" i="62"/>
  <c r="F161" i="62"/>
  <c r="H161" i="62" s="1"/>
  <c r="S160" i="62"/>
  <c r="K160" i="62"/>
  <c r="J160" i="62"/>
  <c r="I160" i="62"/>
  <c r="H160" i="62"/>
  <c r="G160" i="62"/>
  <c r="F160" i="62"/>
  <c r="E160" i="62"/>
  <c r="D160" i="62"/>
  <c r="B160" i="62"/>
  <c r="S158" i="62"/>
  <c r="H157" i="62"/>
  <c r="J157" i="62" s="1"/>
  <c r="F157" i="62"/>
  <c r="S156" i="62"/>
  <c r="K156" i="62"/>
  <c r="J156" i="62"/>
  <c r="I156" i="62"/>
  <c r="H156" i="62"/>
  <c r="G156" i="62"/>
  <c r="F156" i="62"/>
  <c r="E156" i="62"/>
  <c r="D156" i="62"/>
  <c r="B156" i="62"/>
  <c r="S154" i="62"/>
  <c r="F153" i="62"/>
  <c r="H153" i="62" s="1"/>
  <c r="J153" i="62" s="1"/>
  <c r="S151" i="62"/>
  <c r="Q151" i="62"/>
  <c r="J151" i="62"/>
  <c r="H151" i="62"/>
  <c r="F151" i="62"/>
  <c r="D151" i="62"/>
  <c r="B151" i="62"/>
  <c r="S149" i="62"/>
  <c r="F148" i="62"/>
  <c r="H148" i="62" s="1"/>
  <c r="J148" i="62" s="1"/>
  <c r="S147" i="62"/>
  <c r="M147" i="62"/>
  <c r="L147" i="62"/>
  <c r="J147" i="62"/>
  <c r="K147" i="62" s="1"/>
  <c r="I147" i="62"/>
  <c r="H147" i="62"/>
  <c r="G147" i="62"/>
  <c r="F147" i="62"/>
  <c r="E147" i="62"/>
  <c r="D147" i="62"/>
  <c r="B147" i="62"/>
  <c r="S146" i="62"/>
  <c r="S145" i="62"/>
  <c r="F144" i="62"/>
  <c r="H144" i="62" s="1"/>
  <c r="J144" i="62" s="1"/>
  <c r="L144" i="62" s="1"/>
  <c r="S143" i="62"/>
  <c r="Q143" i="62"/>
  <c r="J143" i="62"/>
  <c r="H143" i="62"/>
  <c r="F143" i="62"/>
  <c r="D143" i="62"/>
  <c r="B143" i="62"/>
  <c r="S141" i="62"/>
  <c r="F140" i="62"/>
  <c r="H140" i="62" s="1"/>
  <c r="J140" i="62" s="1"/>
  <c r="S139" i="62"/>
  <c r="Q139" i="62"/>
  <c r="L139" i="62"/>
  <c r="J139" i="62"/>
  <c r="H139" i="62"/>
  <c r="F139" i="62"/>
  <c r="D139" i="62"/>
  <c r="B139" i="62"/>
  <c r="S138" i="62"/>
  <c r="S137" i="62"/>
  <c r="F136" i="62"/>
  <c r="H136" i="62" s="1"/>
  <c r="J136" i="62" s="1"/>
  <c r="L136" i="62" s="1"/>
  <c r="S135" i="62"/>
  <c r="H135" i="62"/>
  <c r="F135" i="62"/>
  <c r="D135" i="62"/>
  <c r="B135" i="62"/>
  <c r="S134" i="62"/>
  <c r="S133" i="62"/>
  <c r="F132" i="62"/>
  <c r="H132" i="62" s="1"/>
  <c r="S131" i="62"/>
  <c r="Q131" i="62"/>
  <c r="L131" i="62"/>
  <c r="J131" i="62"/>
  <c r="H131" i="62"/>
  <c r="F131" i="62"/>
  <c r="D131" i="62"/>
  <c r="B131" i="62"/>
  <c r="S130" i="62"/>
  <c r="S129" i="62"/>
  <c r="F128" i="62"/>
  <c r="H128" i="62" s="1"/>
  <c r="J128" i="62" s="1"/>
  <c r="L128" i="62" s="1"/>
  <c r="I127" i="62"/>
  <c r="S127" i="62" s="1"/>
  <c r="H127" i="62"/>
  <c r="G127" i="62"/>
  <c r="F127" i="62"/>
  <c r="E127" i="62"/>
  <c r="S125" i="62" s="1"/>
  <c r="D127" i="62"/>
  <c r="B127" i="62"/>
  <c r="S126" i="62"/>
  <c r="H124" i="62"/>
  <c r="F124" i="62"/>
  <c r="S123" i="62"/>
  <c r="Q123" i="62"/>
  <c r="M123" i="62"/>
  <c r="L123" i="62"/>
  <c r="J123" i="62"/>
  <c r="K123" i="62" s="1"/>
  <c r="I123" i="62"/>
  <c r="H123" i="62"/>
  <c r="G123" i="62"/>
  <c r="F123" i="62"/>
  <c r="E123" i="62"/>
  <c r="D123" i="62"/>
  <c r="S122" i="62"/>
  <c r="S121" i="62"/>
  <c r="F120" i="62"/>
  <c r="H120" i="62" s="1"/>
  <c r="J120" i="62" s="1"/>
  <c r="L120" i="62" s="1"/>
  <c r="S119" i="62"/>
  <c r="Q119" i="62"/>
  <c r="M119" i="62"/>
  <c r="L119" i="62"/>
  <c r="J119" i="62"/>
  <c r="K119" i="62" s="1"/>
  <c r="I119" i="62"/>
  <c r="H119" i="62"/>
  <c r="G119" i="62"/>
  <c r="F119" i="62"/>
  <c r="E119" i="62"/>
  <c r="D119" i="62"/>
  <c r="B119" i="62"/>
  <c r="S118" i="62"/>
  <c r="S117" i="62"/>
  <c r="H116" i="62"/>
  <c r="J116" i="62" s="1"/>
  <c r="L116" i="62" s="1"/>
  <c r="F116" i="62"/>
  <c r="S115" i="62"/>
  <c r="L115" i="62"/>
  <c r="J115" i="62"/>
  <c r="H115" i="62"/>
  <c r="F115" i="62"/>
  <c r="D115" i="62"/>
  <c r="B115" i="62"/>
  <c r="S114" i="62"/>
  <c r="S113" i="62"/>
  <c r="F112" i="62"/>
  <c r="H112" i="62" s="1"/>
  <c r="J112" i="62" s="1"/>
  <c r="L112" i="62" s="1"/>
  <c r="S109" i="62"/>
  <c r="K109" i="62"/>
  <c r="J109" i="62"/>
  <c r="I109" i="62"/>
  <c r="H109" i="62"/>
  <c r="G109" i="62"/>
  <c r="F109" i="62"/>
  <c r="E109" i="62"/>
  <c r="D109" i="62"/>
  <c r="B109" i="62"/>
  <c r="S107" i="62"/>
  <c r="F106" i="62"/>
  <c r="H106" i="62" s="1"/>
  <c r="J106" i="62" s="1"/>
  <c r="S105" i="62"/>
  <c r="K105" i="62"/>
  <c r="J105" i="62"/>
  <c r="I105" i="62"/>
  <c r="H105" i="62"/>
  <c r="G105" i="62"/>
  <c r="F105" i="62"/>
  <c r="E105" i="62"/>
  <c r="D105" i="62"/>
  <c r="B105" i="62"/>
  <c r="S103" i="62"/>
  <c r="F102" i="62"/>
  <c r="H102" i="62" s="1"/>
  <c r="J102" i="62" s="1"/>
  <c r="I101" i="62"/>
  <c r="S101" i="62" s="1"/>
  <c r="H101" i="62"/>
  <c r="G101" i="62"/>
  <c r="S100" i="62" s="1"/>
  <c r="F101" i="62"/>
  <c r="E101" i="62"/>
  <c r="S99" i="62" s="1"/>
  <c r="D101" i="62"/>
  <c r="B101" i="62"/>
  <c r="F98" i="62"/>
  <c r="H98" i="62" s="1"/>
  <c r="S97" i="62"/>
  <c r="Q97" i="62"/>
  <c r="K97" i="62"/>
  <c r="J97" i="62"/>
  <c r="I97" i="62"/>
  <c r="H97" i="62"/>
  <c r="G97" i="62"/>
  <c r="F97" i="62"/>
  <c r="E97" i="62"/>
  <c r="D97" i="62"/>
  <c r="B97" i="62"/>
  <c r="S95" i="62"/>
  <c r="F94" i="62"/>
  <c r="H94" i="62" s="1"/>
  <c r="J94" i="62" s="1"/>
  <c r="S93" i="62"/>
  <c r="Q93" i="62"/>
  <c r="K93" i="62"/>
  <c r="J93" i="62"/>
  <c r="I93" i="62"/>
  <c r="H93" i="62"/>
  <c r="G93" i="62"/>
  <c r="F93" i="62"/>
  <c r="E93" i="62"/>
  <c r="D93" i="62"/>
  <c r="B93" i="62"/>
  <c r="S91" i="62"/>
  <c r="F90" i="62"/>
  <c r="H90" i="62" s="1"/>
  <c r="J90" i="62" s="1"/>
  <c r="S89" i="62"/>
  <c r="L89" i="62"/>
  <c r="J89" i="62"/>
  <c r="H89" i="62"/>
  <c r="F89" i="62"/>
  <c r="D89" i="62"/>
  <c r="B89" i="62"/>
  <c r="S88" i="62"/>
  <c r="S87" i="62"/>
  <c r="F86" i="62"/>
  <c r="H86" i="62" s="1"/>
  <c r="J86" i="62" s="1"/>
  <c r="L86" i="62" s="1"/>
  <c r="K85" i="62"/>
  <c r="S85" i="62" s="1"/>
  <c r="J85" i="62"/>
  <c r="I85" i="62"/>
  <c r="H85" i="62"/>
  <c r="G85" i="62"/>
  <c r="F85" i="62"/>
  <c r="E85" i="62"/>
  <c r="D85" i="62"/>
  <c r="B85" i="62"/>
  <c r="S83" i="62"/>
  <c r="F82" i="62"/>
  <c r="H82" i="62" s="1"/>
  <c r="J82" i="62" s="1"/>
  <c r="S80" i="62"/>
  <c r="Q80" i="62"/>
  <c r="L80" i="62"/>
  <c r="J80" i="62"/>
  <c r="H80" i="62"/>
  <c r="F80" i="62"/>
  <c r="D80" i="62"/>
  <c r="B80" i="62"/>
  <c r="S79" i="62"/>
  <c r="S78" i="62"/>
  <c r="F77" i="62"/>
  <c r="H77" i="62" s="1"/>
  <c r="J77" i="62" s="1"/>
  <c r="L77" i="62" s="1"/>
  <c r="S76" i="62"/>
  <c r="Q76" i="62"/>
  <c r="M76" i="62"/>
  <c r="L76" i="62"/>
  <c r="K76" i="62"/>
  <c r="J76" i="62"/>
  <c r="I76" i="62"/>
  <c r="H76" i="62"/>
  <c r="G76" i="62"/>
  <c r="F76" i="62"/>
  <c r="E76" i="62"/>
  <c r="D76" i="62"/>
  <c r="B76" i="62"/>
  <c r="S75" i="62"/>
  <c r="S74" i="62"/>
  <c r="F73" i="62"/>
  <c r="H73" i="62" s="1"/>
  <c r="J73" i="62" s="1"/>
  <c r="L73" i="62" s="1"/>
  <c r="S72" i="62"/>
  <c r="Q72" i="62"/>
  <c r="M72" i="62"/>
  <c r="L72" i="62"/>
  <c r="K72" i="62"/>
  <c r="J72" i="62"/>
  <c r="I72" i="62"/>
  <c r="H72" i="62"/>
  <c r="G72" i="62"/>
  <c r="F72" i="62"/>
  <c r="E72" i="62"/>
  <c r="D72" i="62"/>
  <c r="B72" i="62"/>
  <c r="S71" i="62"/>
  <c r="S70" i="62"/>
  <c r="F69" i="62"/>
  <c r="H69" i="62" s="1"/>
  <c r="J69" i="62" s="1"/>
  <c r="L69" i="62" s="1"/>
  <c r="S68" i="62"/>
  <c r="Q68" i="62"/>
  <c r="M68" i="62"/>
  <c r="L68" i="62"/>
  <c r="J68" i="62"/>
  <c r="K68" i="62" s="1"/>
  <c r="I68" i="62"/>
  <c r="H68" i="62"/>
  <c r="G68" i="62"/>
  <c r="F68" i="62"/>
  <c r="E68" i="62"/>
  <c r="D68" i="62"/>
  <c r="B68" i="62"/>
  <c r="S67" i="62"/>
  <c r="S66" i="62"/>
  <c r="F65" i="62"/>
  <c r="H65" i="62" s="1"/>
  <c r="J65" i="62" s="1"/>
  <c r="L65" i="62" s="1"/>
  <c r="S64" i="62"/>
  <c r="Q64" i="62"/>
  <c r="N64" i="62"/>
  <c r="L64" i="62"/>
  <c r="J64" i="62"/>
  <c r="H64" i="62"/>
  <c r="F64" i="62"/>
  <c r="D64" i="62"/>
  <c r="B64" i="62"/>
  <c r="S63" i="62"/>
  <c r="S62" i="62"/>
  <c r="F61" i="62"/>
  <c r="S60" i="62"/>
  <c r="Q60" i="62"/>
  <c r="M60" i="62"/>
  <c r="L60" i="62"/>
  <c r="J60" i="62"/>
  <c r="K60" i="62" s="1"/>
  <c r="I60" i="62"/>
  <c r="H60" i="62"/>
  <c r="G60" i="62"/>
  <c r="F60" i="62"/>
  <c r="E60" i="62"/>
  <c r="D60" i="62"/>
  <c r="B60" i="62"/>
  <c r="S59" i="62"/>
  <c r="S58" i="62"/>
  <c r="F57" i="62"/>
  <c r="H57" i="62" s="1"/>
  <c r="S56" i="62"/>
  <c r="Q56" i="62"/>
  <c r="K56" i="62"/>
  <c r="J56" i="62"/>
  <c r="I56" i="62"/>
  <c r="H56" i="62"/>
  <c r="G56" i="62"/>
  <c r="F56" i="62"/>
  <c r="E56" i="62"/>
  <c r="D56" i="62"/>
  <c r="B56" i="62"/>
  <c r="S54" i="62"/>
  <c r="F53" i="62"/>
  <c r="H53" i="62" s="1"/>
  <c r="S52" i="62"/>
  <c r="Q52" i="62"/>
  <c r="L52" i="62"/>
  <c r="J52" i="62"/>
  <c r="H52" i="62"/>
  <c r="F52" i="62"/>
  <c r="D52" i="62"/>
  <c r="B52" i="62"/>
  <c r="S51" i="62"/>
  <c r="S50" i="62"/>
  <c r="F49" i="62"/>
  <c r="H49" i="62" s="1"/>
  <c r="Q148" i="69" l="1"/>
  <c r="Q158" i="69" s="1"/>
  <c r="Q129" i="69"/>
  <c r="J110" i="69" s="1"/>
  <c r="H110" i="69" s="1"/>
  <c r="J53" i="62"/>
  <c r="V55" i="62"/>
  <c r="J49" i="62"/>
  <c r="L49" i="62" s="1"/>
  <c r="J57" i="62"/>
  <c r="L57" i="62" s="1"/>
  <c r="V59" i="62" s="1"/>
  <c r="H61" i="62"/>
  <c r="J61" i="62" s="1"/>
  <c r="L61" i="62" s="1"/>
  <c r="N61" i="62" s="1"/>
  <c r="V51" i="62" l="1"/>
  <c r="V63" i="62"/>
  <c r="O47" i="69" l="1"/>
  <c r="N47" i="69"/>
  <c r="M47" i="69"/>
  <c r="L47" i="69"/>
  <c r="K47" i="69"/>
  <c r="J47" i="69"/>
  <c r="I47" i="69"/>
  <c r="H47" i="69"/>
  <c r="G47" i="69"/>
  <c r="F47" i="69"/>
  <c r="E47" i="69"/>
  <c r="D47" i="69"/>
  <c r="C47" i="69"/>
  <c r="L48" i="62"/>
  <c r="J48" i="62"/>
  <c r="H48" i="62"/>
  <c r="F48" i="62"/>
  <c r="D48" i="62"/>
  <c r="B48" i="62"/>
  <c r="F45" i="62"/>
  <c r="H45" i="62" s="1"/>
  <c r="J45" i="62" s="1"/>
  <c r="L45" i="62" s="1"/>
  <c r="J44" i="62"/>
  <c r="H44" i="62"/>
  <c r="F44" i="62"/>
  <c r="D44" i="62"/>
  <c r="B44" i="62"/>
  <c r="F41" i="62"/>
  <c r="H41" i="62" s="1"/>
  <c r="J41" i="62" s="1"/>
  <c r="O40" i="62"/>
  <c r="K40" i="62"/>
  <c r="J40" i="62"/>
  <c r="I40" i="62"/>
  <c r="H40" i="62"/>
  <c r="G40" i="62"/>
  <c r="F40" i="62"/>
  <c r="E40" i="62"/>
  <c r="D40" i="62"/>
  <c r="O39" i="62" s="1"/>
  <c r="B40" i="62"/>
  <c r="S38" i="62"/>
  <c r="F37" i="62"/>
  <c r="H37" i="62" s="1"/>
  <c r="J37" i="62" s="1"/>
  <c r="A209" i="80" l="1"/>
  <c r="A208" i="80"/>
  <c r="A207" i="80"/>
  <c r="A206" i="80"/>
  <c r="A205" i="80"/>
  <c r="A204" i="80"/>
  <c r="A203" i="80"/>
  <c r="A202" i="80"/>
  <c r="A201" i="80"/>
  <c r="A200" i="80"/>
  <c r="A199" i="80"/>
  <c r="A198" i="80"/>
  <c r="A197" i="80"/>
  <c r="A196" i="80"/>
  <c r="A195" i="80"/>
  <c r="A194" i="80"/>
  <c r="A193" i="80"/>
  <c r="A192" i="80"/>
  <c r="A191" i="80"/>
  <c r="A190" i="80"/>
  <c r="A189" i="80"/>
  <c r="A188" i="80"/>
  <c r="A187" i="80"/>
  <c r="A186" i="80"/>
  <c r="A185" i="80"/>
  <c r="A184" i="80"/>
  <c r="A183" i="80"/>
  <c r="A182" i="80"/>
  <c r="A181" i="80"/>
  <c r="A180" i="80"/>
  <c r="A179" i="80"/>
  <c r="A178" i="80"/>
  <c r="A177" i="80"/>
  <c r="A176" i="80"/>
  <c r="A175" i="80"/>
  <c r="A174" i="80"/>
  <c r="A173" i="80"/>
  <c r="A172" i="80"/>
  <c r="A171" i="80"/>
  <c r="A170" i="80"/>
  <c r="A169" i="80"/>
  <c r="A168" i="80"/>
  <c r="A167" i="80"/>
  <c r="A166" i="80"/>
  <c r="A165" i="80"/>
  <c r="A164" i="80"/>
  <c r="A163" i="80"/>
  <c r="A162" i="80"/>
  <c r="A161" i="80"/>
  <c r="A160" i="80"/>
  <c r="A159" i="80"/>
  <c r="A158" i="80"/>
  <c r="A157" i="80"/>
  <c r="A156" i="80"/>
  <c r="A155" i="80"/>
  <c r="A154" i="80"/>
  <c r="A153" i="80"/>
  <c r="A152" i="80"/>
  <c r="A151" i="80"/>
  <c r="A150" i="80"/>
  <c r="A149" i="80"/>
  <c r="A148" i="80"/>
  <c r="A147" i="80"/>
  <c r="A146" i="80"/>
  <c r="A145" i="80"/>
  <c r="A144" i="80"/>
  <c r="A143" i="80"/>
  <c r="A142" i="80"/>
  <c r="A141" i="80"/>
  <c r="A140" i="80"/>
  <c r="A139" i="80"/>
  <c r="A138" i="80"/>
  <c r="A137" i="80"/>
  <c r="A136" i="80"/>
  <c r="A135" i="80"/>
  <c r="A134" i="80"/>
  <c r="A133" i="80"/>
  <c r="A132" i="80"/>
  <c r="A131" i="80"/>
  <c r="A130" i="80"/>
  <c r="A129" i="80"/>
  <c r="A128" i="80"/>
  <c r="A127" i="80"/>
  <c r="A126" i="80"/>
  <c r="A125" i="80"/>
  <c r="A124" i="80"/>
  <c r="A123" i="80"/>
  <c r="A122" i="80"/>
  <c r="A121" i="80"/>
  <c r="A120" i="80"/>
  <c r="A119" i="80"/>
  <c r="A118" i="80"/>
  <c r="A117" i="80"/>
  <c r="A116" i="80"/>
  <c r="A115" i="80"/>
  <c r="A114" i="80"/>
  <c r="A113" i="80"/>
  <c r="A112" i="80"/>
  <c r="A111" i="80"/>
  <c r="A110" i="80"/>
  <c r="A109" i="80"/>
  <c r="A108" i="80"/>
  <c r="A107" i="80"/>
  <c r="A106" i="80"/>
  <c r="A105" i="80"/>
  <c r="A104" i="80"/>
  <c r="A103" i="80"/>
  <c r="A102" i="80"/>
  <c r="A101" i="80"/>
  <c r="A100" i="80"/>
  <c r="A99" i="80"/>
  <c r="A98" i="80"/>
  <c r="A97" i="80"/>
  <c r="A96" i="80"/>
  <c r="A95" i="80"/>
  <c r="A94" i="80"/>
  <c r="A93" i="80"/>
  <c r="A92" i="80"/>
  <c r="A91" i="80"/>
  <c r="A90" i="80"/>
  <c r="A89" i="80"/>
  <c r="A88" i="80"/>
  <c r="A87" i="80"/>
  <c r="A86" i="80"/>
  <c r="A85" i="80"/>
  <c r="A84" i="80"/>
  <c r="A83" i="80"/>
  <c r="A82" i="80"/>
  <c r="A81" i="80"/>
  <c r="A80" i="80"/>
  <c r="A79" i="80"/>
  <c r="A78" i="80"/>
  <c r="A77" i="80"/>
  <c r="A76" i="80"/>
  <c r="A75" i="80"/>
  <c r="A74" i="80"/>
  <c r="A73" i="80"/>
  <c r="A72" i="80"/>
  <c r="A71" i="80"/>
  <c r="A70" i="80"/>
  <c r="A69" i="80"/>
  <c r="A68" i="80"/>
  <c r="A67" i="80"/>
  <c r="A66" i="80"/>
  <c r="A65" i="80"/>
  <c r="A64" i="80"/>
  <c r="A63" i="80"/>
  <c r="A62" i="80"/>
  <c r="A61" i="80"/>
  <c r="A60" i="80"/>
  <c r="A59" i="80"/>
  <c r="A58" i="80"/>
  <c r="A57" i="80"/>
  <c r="A56" i="80"/>
  <c r="A55" i="80"/>
  <c r="A54" i="80"/>
  <c r="A53" i="80"/>
  <c r="A52" i="80"/>
  <c r="A51" i="80"/>
  <c r="A50" i="80"/>
  <c r="A49" i="80"/>
  <c r="A48" i="80"/>
  <c r="A47" i="80"/>
  <c r="A46" i="80"/>
  <c r="A45" i="80"/>
  <c r="A44" i="80"/>
  <c r="A43" i="80"/>
  <c r="A42" i="80"/>
  <c r="A41" i="80"/>
  <c r="A40" i="80"/>
  <c r="A39" i="80"/>
  <c r="A38" i="80"/>
  <c r="A37" i="80"/>
  <c r="A36" i="80"/>
  <c r="A35" i="80"/>
  <c r="A34" i="80"/>
  <c r="A33" i="80"/>
  <c r="A32" i="80"/>
  <c r="A31" i="80"/>
  <c r="A30" i="80"/>
  <c r="A29" i="80"/>
  <c r="A28" i="80"/>
  <c r="A27" i="80"/>
  <c r="A26" i="80"/>
  <c r="A25" i="80"/>
  <c r="A24" i="80"/>
  <c r="A23" i="80"/>
  <c r="A22" i="80"/>
  <c r="A21" i="80"/>
  <c r="A20" i="80"/>
  <c r="A19" i="80"/>
  <c r="A18" i="80"/>
  <c r="A17" i="80"/>
  <c r="A16" i="80"/>
  <c r="A15" i="80"/>
  <c r="A14" i="80"/>
  <c r="A13" i="80"/>
  <c r="A12" i="80"/>
  <c r="A11" i="80"/>
  <c r="A10" i="80"/>
  <c r="AT262" i="75"/>
  <c r="AQ262" i="75"/>
  <c r="AN262" i="75"/>
  <c r="AK262" i="75"/>
  <c r="AH262" i="75"/>
  <c r="AE262" i="75"/>
  <c r="Y262" i="75"/>
  <c r="V262" i="75"/>
  <c r="S262" i="75"/>
  <c r="P262" i="75"/>
  <c r="M262" i="75"/>
  <c r="J262" i="75"/>
  <c r="G262" i="75"/>
  <c r="BC261" i="75"/>
  <c r="Z261" i="75"/>
  <c r="C261" i="75"/>
  <c r="AT260" i="75"/>
  <c r="AQ260" i="75"/>
  <c r="AN260" i="75"/>
  <c r="AK260" i="75"/>
  <c r="AH260" i="75"/>
  <c r="AE260" i="75"/>
  <c r="AB260" i="75"/>
  <c r="V260" i="75"/>
  <c r="M260" i="75"/>
  <c r="BI259" i="75"/>
  <c r="W259" i="75"/>
  <c r="U259" i="75"/>
  <c r="T259" i="75"/>
  <c r="R259" i="75"/>
  <c r="S260" i="75" s="1"/>
  <c r="O259" i="75"/>
  <c r="P260" i="75" s="1"/>
  <c r="N259" i="75"/>
  <c r="L259" i="75"/>
  <c r="K259" i="75"/>
  <c r="I259" i="75"/>
  <c r="J260" i="75" s="1"/>
  <c r="H259" i="75"/>
  <c r="F259" i="75"/>
  <c r="G260" i="75" s="1"/>
  <c r="E259" i="75"/>
  <c r="C259" i="75"/>
  <c r="D260" i="75" s="1"/>
  <c r="AT258" i="75"/>
  <c r="AQ258" i="75"/>
  <c r="AN258" i="75"/>
  <c r="AK258" i="75"/>
  <c r="AH258" i="75"/>
  <c r="AE258" i="75"/>
  <c r="AB258" i="75"/>
  <c r="Y258" i="75"/>
  <c r="J258" i="75"/>
  <c r="T257" i="75"/>
  <c r="R257" i="75"/>
  <c r="S258" i="75" s="1"/>
  <c r="Q257" i="75"/>
  <c r="O257" i="75"/>
  <c r="P258" i="75" s="1"/>
  <c r="N257" i="75"/>
  <c r="L257" i="75"/>
  <c r="M258" i="75" s="1"/>
  <c r="K257" i="75"/>
  <c r="I257" i="75"/>
  <c r="H257" i="75"/>
  <c r="F257" i="75"/>
  <c r="G258" i="75" s="1"/>
  <c r="E257" i="75"/>
  <c r="BC257" i="75" s="1"/>
  <c r="C257" i="75"/>
  <c r="D258" i="75" s="1"/>
  <c r="B257" i="75"/>
  <c r="L244" i="75" s="1"/>
  <c r="AT256" i="75"/>
  <c r="AQ256" i="75"/>
  <c r="AN256" i="75"/>
  <c r="AK256" i="75"/>
  <c r="AH256" i="75"/>
  <c r="AE256" i="75"/>
  <c r="AB256" i="75"/>
  <c r="Y256" i="75"/>
  <c r="V256" i="75"/>
  <c r="M256" i="75"/>
  <c r="J256" i="75"/>
  <c r="BI255" i="75"/>
  <c r="Q255" i="75"/>
  <c r="O255" i="75"/>
  <c r="P256" i="75" s="1"/>
  <c r="K255" i="75"/>
  <c r="I255" i="75"/>
  <c r="H255" i="75"/>
  <c r="F255" i="75"/>
  <c r="G256" i="75" s="1"/>
  <c r="E255" i="75"/>
  <c r="C255" i="75"/>
  <c r="D256" i="75" s="1"/>
  <c r="AT254" i="75"/>
  <c r="AQ254" i="75"/>
  <c r="AN254" i="75"/>
  <c r="AK254" i="75"/>
  <c r="AH254" i="75"/>
  <c r="AE254" i="75"/>
  <c r="AB254" i="75"/>
  <c r="Y254" i="75"/>
  <c r="V254" i="75"/>
  <c r="S254" i="75"/>
  <c r="M254" i="75"/>
  <c r="D254" i="75"/>
  <c r="K253" i="75"/>
  <c r="I253" i="75"/>
  <c r="J254" i="75" s="1"/>
  <c r="H253" i="75"/>
  <c r="F253" i="75"/>
  <c r="G254" i="75" s="1"/>
  <c r="E253" i="75"/>
  <c r="BC253" i="75" s="1"/>
  <c r="C253" i="75"/>
  <c r="BB253" i="75" s="1"/>
  <c r="B253" i="75"/>
  <c r="I244" i="75" s="1"/>
  <c r="AT252" i="75"/>
  <c r="AQ252" i="75"/>
  <c r="AN252" i="75"/>
  <c r="AK252" i="75"/>
  <c r="AH252" i="75"/>
  <c r="AE252" i="75"/>
  <c r="AB252" i="75"/>
  <c r="Y252" i="75"/>
  <c r="V252" i="75"/>
  <c r="S252" i="75"/>
  <c r="P252" i="75"/>
  <c r="J252" i="75"/>
  <c r="D252" i="75"/>
  <c r="BI251" i="75"/>
  <c r="E251" i="75"/>
  <c r="C251" i="75"/>
  <c r="AT250" i="75"/>
  <c r="AQ250" i="75"/>
  <c r="AN250" i="75"/>
  <c r="AK250" i="75"/>
  <c r="AH250" i="75"/>
  <c r="AE250" i="75"/>
  <c r="AB250" i="75"/>
  <c r="Y250" i="75"/>
  <c r="V250" i="75"/>
  <c r="S250" i="75"/>
  <c r="P250" i="75"/>
  <c r="M250" i="75"/>
  <c r="D250" i="75"/>
  <c r="AZ249" i="75"/>
  <c r="E249" i="75"/>
  <c r="BC249" i="75" s="1"/>
  <c r="C249" i="75"/>
  <c r="BB249" i="75" s="1"/>
  <c r="B249" i="75"/>
  <c r="F244" i="75" s="1"/>
  <c r="AT248" i="75"/>
  <c r="AQ248" i="75"/>
  <c r="AN248" i="75"/>
  <c r="AK248" i="75"/>
  <c r="AH248" i="75"/>
  <c r="AE248" i="75"/>
  <c r="AB248" i="75"/>
  <c r="Y248" i="75"/>
  <c r="V248" i="75"/>
  <c r="S248" i="75"/>
  <c r="P248" i="75"/>
  <c r="M248" i="75"/>
  <c r="J248" i="75"/>
  <c r="G248" i="75"/>
  <c r="BI247" i="75"/>
  <c r="AT246" i="75"/>
  <c r="AQ246" i="75"/>
  <c r="AN246" i="75"/>
  <c r="AK246" i="75"/>
  <c r="AH246" i="75"/>
  <c r="AE246" i="75"/>
  <c r="AB246" i="75"/>
  <c r="Y246" i="75"/>
  <c r="V246" i="75"/>
  <c r="S246" i="75"/>
  <c r="BA245" i="75" s="1"/>
  <c r="P246" i="75"/>
  <c r="M246" i="75"/>
  <c r="J246" i="75"/>
  <c r="AZ245" i="75" s="1"/>
  <c r="G246" i="75"/>
  <c r="AY245" i="75" s="1"/>
  <c r="BE245" i="75"/>
  <c r="BC245" i="75"/>
  <c r="BB245" i="75"/>
  <c r="AX245" i="75" s="1"/>
  <c r="B245" i="75"/>
  <c r="C244" i="75" s="1"/>
  <c r="AA244" i="75"/>
  <c r="X244" i="75"/>
  <c r="R244" i="75"/>
  <c r="V243" i="75"/>
  <c r="AT241" i="75"/>
  <c r="AQ241" i="75"/>
  <c r="AN241" i="75"/>
  <c r="AK241" i="75"/>
  <c r="AH241" i="75"/>
  <c r="AE241" i="75"/>
  <c r="S241" i="75"/>
  <c r="P241" i="75"/>
  <c r="G241" i="75"/>
  <c r="Z240" i="75"/>
  <c r="X240" i="75"/>
  <c r="Y241" i="75" s="1"/>
  <c r="W240" i="75"/>
  <c r="U240" i="75"/>
  <c r="V241" i="75" s="1"/>
  <c r="T240" i="75"/>
  <c r="R240" i="75"/>
  <c r="Q240" i="75"/>
  <c r="O240" i="75"/>
  <c r="N240" i="75"/>
  <c r="L240" i="75"/>
  <c r="M241" i="75" s="1"/>
  <c r="K240" i="75"/>
  <c r="BC240" i="75" s="1"/>
  <c r="I240" i="75"/>
  <c r="J241" i="75" s="1"/>
  <c r="H240" i="75"/>
  <c r="F240" i="75"/>
  <c r="E240" i="75"/>
  <c r="C240" i="75"/>
  <c r="B240" i="75"/>
  <c r="AA223" i="75" s="1"/>
  <c r="AT239" i="75"/>
  <c r="AQ239" i="75"/>
  <c r="AN239" i="75"/>
  <c r="AK239" i="75"/>
  <c r="AH239" i="75"/>
  <c r="AE239" i="75"/>
  <c r="AB239" i="75"/>
  <c r="V239" i="75"/>
  <c r="P239" i="75"/>
  <c r="W238" i="75"/>
  <c r="U238" i="75"/>
  <c r="T238" i="75"/>
  <c r="R238" i="75"/>
  <c r="S239" i="75" s="1"/>
  <c r="Q238" i="75"/>
  <c r="O238" i="75"/>
  <c r="N238" i="75"/>
  <c r="L238" i="75"/>
  <c r="M239" i="75" s="1"/>
  <c r="K238" i="75"/>
  <c r="I238" i="75"/>
  <c r="J239" i="75" s="1"/>
  <c r="H238" i="75"/>
  <c r="F238" i="75"/>
  <c r="G239" i="75" s="1"/>
  <c r="E238" i="75"/>
  <c r="BC238" i="75" s="1"/>
  <c r="C238" i="75"/>
  <c r="BB238" i="75" s="1"/>
  <c r="B238" i="75"/>
  <c r="X223" i="75" s="1"/>
  <c r="AT237" i="75"/>
  <c r="AQ237" i="75"/>
  <c r="AN237" i="75"/>
  <c r="AK237" i="75"/>
  <c r="AH237" i="75"/>
  <c r="AE237" i="75"/>
  <c r="AB237" i="75"/>
  <c r="Y237" i="75"/>
  <c r="S237" i="75"/>
  <c r="G237" i="75"/>
  <c r="T236" i="75"/>
  <c r="R236" i="75"/>
  <c r="Q236" i="75"/>
  <c r="O236" i="75"/>
  <c r="P237" i="75" s="1"/>
  <c r="N236" i="75"/>
  <c r="L236" i="75"/>
  <c r="M237" i="75" s="1"/>
  <c r="K236" i="75"/>
  <c r="I236" i="75"/>
  <c r="J237" i="75" s="1"/>
  <c r="H236" i="75"/>
  <c r="F236" i="75"/>
  <c r="E236" i="75"/>
  <c r="BC236" i="75" s="1"/>
  <c r="C236" i="75"/>
  <c r="B236" i="75"/>
  <c r="AT235" i="75"/>
  <c r="AQ235" i="75"/>
  <c r="AN235" i="75"/>
  <c r="AK235" i="75"/>
  <c r="AH235" i="75"/>
  <c r="AE235" i="75"/>
  <c r="AB235" i="75"/>
  <c r="Y235" i="75"/>
  <c r="V235" i="75"/>
  <c r="P235" i="75"/>
  <c r="D235" i="75"/>
  <c r="Q234" i="75"/>
  <c r="O234" i="75"/>
  <c r="N234" i="75"/>
  <c r="L234" i="75"/>
  <c r="M235" i="75" s="1"/>
  <c r="K234" i="75"/>
  <c r="I234" i="75"/>
  <c r="J235" i="75" s="1"/>
  <c r="H234" i="75"/>
  <c r="F234" i="75"/>
  <c r="G235" i="75" s="1"/>
  <c r="E234" i="75"/>
  <c r="BC234" i="75" s="1"/>
  <c r="C234" i="75"/>
  <c r="BB234" i="75" s="1"/>
  <c r="B234" i="75"/>
  <c r="R223" i="75" s="1"/>
  <c r="AT233" i="75"/>
  <c r="AQ233" i="75"/>
  <c r="AN233" i="75"/>
  <c r="AK233" i="75"/>
  <c r="AH233" i="75"/>
  <c r="AE233" i="75"/>
  <c r="AB233" i="75"/>
  <c r="Y233" i="75"/>
  <c r="V233" i="75"/>
  <c r="S233" i="75"/>
  <c r="M233" i="75"/>
  <c r="G233" i="75"/>
  <c r="N232" i="75"/>
  <c r="L232" i="75"/>
  <c r="K232" i="75"/>
  <c r="I232" i="75"/>
  <c r="J233" i="75" s="1"/>
  <c r="H232" i="75"/>
  <c r="F232" i="75"/>
  <c r="E232" i="75"/>
  <c r="BC232" i="75" s="1"/>
  <c r="C232" i="75"/>
  <c r="B232" i="75"/>
  <c r="O223" i="75" s="1"/>
  <c r="AT231" i="75"/>
  <c r="AQ231" i="75"/>
  <c r="AN231" i="75"/>
  <c r="AK231" i="75"/>
  <c r="AH231" i="75"/>
  <c r="AE231" i="75"/>
  <c r="AB231" i="75"/>
  <c r="Y231" i="75"/>
  <c r="V231" i="75"/>
  <c r="S231" i="75"/>
  <c r="P231" i="75"/>
  <c r="D231" i="75"/>
  <c r="K230" i="75"/>
  <c r="I230" i="75"/>
  <c r="J231" i="75" s="1"/>
  <c r="AY230" i="75" s="1"/>
  <c r="H230" i="75"/>
  <c r="F230" i="75"/>
  <c r="G231" i="75" s="1"/>
  <c r="E230" i="75"/>
  <c r="BC230" i="75" s="1"/>
  <c r="C230" i="75"/>
  <c r="BB230" i="75" s="1"/>
  <c r="B230" i="75"/>
  <c r="L223" i="75" s="1"/>
  <c r="AT229" i="75"/>
  <c r="AQ229" i="75"/>
  <c r="AN229" i="75"/>
  <c r="AK229" i="75"/>
  <c r="AH229" i="75"/>
  <c r="AE229" i="75"/>
  <c r="AB229" i="75"/>
  <c r="Y229" i="75"/>
  <c r="V229" i="75"/>
  <c r="S229" i="75"/>
  <c r="P229" i="75"/>
  <c r="M229" i="75"/>
  <c r="G229" i="75"/>
  <c r="H228" i="75"/>
  <c r="F228" i="75"/>
  <c r="E228" i="75"/>
  <c r="BC228" i="75" s="1"/>
  <c r="C228" i="75"/>
  <c r="B228" i="75"/>
  <c r="I223" i="75" s="1"/>
  <c r="AT227" i="75"/>
  <c r="AQ227" i="75"/>
  <c r="AN227" i="75"/>
  <c r="AK227" i="75"/>
  <c r="AH227" i="75"/>
  <c r="AE227" i="75"/>
  <c r="AB227" i="75"/>
  <c r="AZ226" i="75" s="1"/>
  <c r="Y227" i="75"/>
  <c r="V227" i="75"/>
  <c r="S227" i="75"/>
  <c r="P227" i="75"/>
  <c r="M227" i="75"/>
  <c r="J227" i="75"/>
  <c r="D227" i="75"/>
  <c r="AY226" i="75"/>
  <c r="E226" i="75"/>
  <c r="BC226" i="75" s="1"/>
  <c r="C226" i="75"/>
  <c r="BB226" i="75" s="1"/>
  <c r="B226" i="75"/>
  <c r="F223" i="75" s="1"/>
  <c r="AT225" i="75"/>
  <c r="AQ225" i="75"/>
  <c r="AN225" i="75"/>
  <c r="AK225" i="75"/>
  <c r="AH225" i="75"/>
  <c r="AE225" i="75"/>
  <c r="AB225" i="75"/>
  <c r="Y225" i="75"/>
  <c r="V225" i="75"/>
  <c r="S225" i="75"/>
  <c r="BA224" i="75" s="1"/>
  <c r="P225" i="75"/>
  <c r="AZ224" i="75" s="1"/>
  <c r="M225" i="75"/>
  <c r="J225" i="75"/>
  <c r="G225" i="75"/>
  <c r="BF224" i="75"/>
  <c r="BE224" i="75"/>
  <c r="BC224" i="75"/>
  <c r="BB224" i="75"/>
  <c r="AX224" i="75" s="1"/>
  <c r="B224" i="75"/>
  <c r="C223" i="75" s="1"/>
  <c r="U223" i="75"/>
  <c r="V222" i="75"/>
  <c r="AT220" i="75"/>
  <c r="AQ220" i="75"/>
  <c r="AN220" i="75"/>
  <c r="AK220" i="75"/>
  <c r="AH220" i="75"/>
  <c r="Y220" i="75"/>
  <c r="V220" i="75"/>
  <c r="M220" i="75"/>
  <c r="AC219" i="75"/>
  <c r="AA219" i="75"/>
  <c r="AB220" i="75" s="1"/>
  <c r="Z219" i="75"/>
  <c r="X219" i="75"/>
  <c r="W219" i="75"/>
  <c r="U219" i="75"/>
  <c r="T219" i="75"/>
  <c r="R219" i="75"/>
  <c r="S220" i="75" s="1"/>
  <c r="Q219" i="75"/>
  <c r="O219" i="75"/>
  <c r="P220" i="75" s="1"/>
  <c r="N219" i="75"/>
  <c r="L219" i="75"/>
  <c r="K219" i="75"/>
  <c r="I219" i="75"/>
  <c r="J220" i="75" s="1"/>
  <c r="H219" i="75"/>
  <c r="BC219" i="75" s="1"/>
  <c r="AX219" i="75" s="1"/>
  <c r="BE219" i="75" s="1"/>
  <c r="F219" i="75"/>
  <c r="G220" i="75" s="1"/>
  <c r="E219" i="75"/>
  <c r="C219" i="75"/>
  <c r="BB219" i="75" s="1"/>
  <c r="BF219" i="75" s="1"/>
  <c r="B219" i="75"/>
  <c r="AD200" i="75" s="1"/>
  <c r="AT218" i="75"/>
  <c r="AQ218" i="75"/>
  <c r="AN218" i="75"/>
  <c r="AK218" i="75"/>
  <c r="AH218" i="75"/>
  <c r="AE218" i="75"/>
  <c r="J218" i="75"/>
  <c r="BB217" i="75"/>
  <c r="Z217" i="75"/>
  <c r="X217" i="75"/>
  <c r="Y218" i="75" s="1"/>
  <c r="W217" i="75"/>
  <c r="U217" i="75"/>
  <c r="V218" i="75" s="1"/>
  <c r="T217" i="75"/>
  <c r="R217" i="75"/>
  <c r="S218" i="75" s="1"/>
  <c r="Q217" i="75"/>
  <c r="O217" i="75"/>
  <c r="P218" i="75" s="1"/>
  <c r="N217" i="75"/>
  <c r="L217" i="75"/>
  <c r="M218" i="75" s="1"/>
  <c r="K217" i="75"/>
  <c r="BC217" i="75" s="1"/>
  <c r="I217" i="75"/>
  <c r="H217" i="75"/>
  <c r="F217" i="75"/>
  <c r="G218" i="75" s="1"/>
  <c r="E217" i="75"/>
  <c r="C217" i="75"/>
  <c r="D218" i="75" s="1"/>
  <c r="B217" i="75"/>
  <c r="AT216" i="75"/>
  <c r="AQ216" i="75"/>
  <c r="AN216" i="75"/>
  <c r="AK216" i="75"/>
  <c r="AH216" i="75"/>
  <c r="AE216" i="75"/>
  <c r="AB216" i="75"/>
  <c r="S216" i="75"/>
  <c r="P216" i="75"/>
  <c r="G216" i="75"/>
  <c r="AZ215" i="75" s="1"/>
  <c r="D216" i="75"/>
  <c r="W215" i="75"/>
  <c r="U215" i="75"/>
  <c r="V216" i="75" s="1"/>
  <c r="T215" i="75"/>
  <c r="R215" i="75"/>
  <c r="Q215" i="75"/>
  <c r="O215" i="75"/>
  <c r="N215" i="75"/>
  <c r="L215" i="75"/>
  <c r="M216" i="75" s="1"/>
  <c r="K215" i="75"/>
  <c r="I215" i="75"/>
  <c r="J216" i="75" s="1"/>
  <c r="H215" i="75"/>
  <c r="BC215" i="75" s="1"/>
  <c r="F215" i="75"/>
  <c r="BB215" i="75" s="1"/>
  <c r="E215" i="75"/>
  <c r="C215" i="75"/>
  <c r="B215" i="75"/>
  <c r="AT214" i="75"/>
  <c r="AQ214" i="75"/>
  <c r="AN214" i="75"/>
  <c r="AK214" i="75"/>
  <c r="AH214" i="75"/>
  <c r="AE214" i="75"/>
  <c r="AB214" i="75"/>
  <c r="Y214" i="75"/>
  <c r="S214" i="75"/>
  <c r="P214" i="75"/>
  <c r="J214" i="75"/>
  <c r="BF213" i="75"/>
  <c r="T213" i="75"/>
  <c r="R213" i="75"/>
  <c r="Q213" i="75"/>
  <c r="O213" i="75"/>
  <c r="N213" i="75"/>
  <c r="L213" i="75"/>
  <c r="M214" i="75" s="1"/>
  <c r="K213" i="75"/>
  <c r="I213" i="75"/>
  <c r="H213" i="75"/>
  <c r="F213" i="75"/>
  <c r="BB213" i="75" s="1"/>
  <c r="E213" i="75"/>
  <c r="C213" i="75"/>
  <c r="D214" i="75" s="1"/>
  <c r="B213" i="75"/>
  <c r="AT212" i="75"/>
  <c r="AQ212" i="75"/>
  <c r="AN212" i="75"/>
  <c r="AK212" i="75"/>
  <c r="AH212" i="75"/>
  <c r="AE212" i="75"/>
  <c r="AB212" i="75"/>
  <c r="Y212" i="75"/>
  <c r="V212" i="75"/>
  <c r="P212" i="75"/>
  <c r="J212" i="75"/>
  <c r="D212" i="75"/>
  <c r="AY211" i="75" s="1"/>
  <c r="Q211" i="75"/>
  <c r="O211" i="75"/>
  <c r="N211" i="75"/>
  <c r="L211" i="75"/>
  <c r="M212" i="75" s="1"/>
  <c r="K211" i="75"/>
  <c r="I211" i="75"/>
  <c r="H211" i="75"/>
  <c r="F211" i="75"/>
  <c r="G212" i="75" s="1"/>
  <c r="E211" i="75"/>
  <c r="BC211" i="75" s="1"/>
  <c r="C211" i="75"/>
  <c r="B211" i="75"/>
  <c r="R200" i="75" s="1"/>
  <c r="AT210" i="75"/>
  <c r="AQ210" i="75"/>
  <c r="AN210" i="75"/>
  <c r="AK210" i="75"/>
  <c r="AH210" i="75"/>
  <c r="AE210" i="75"/>
  <c r="AB210" i="75"/>
  <c r="Y210" i="75"/>
  <c r="V210" i="75"/>
  <c r="S210" i="75"/>
  <c r="J210" i="75"/>
  <c r="G210" i="75"/>
  <c r="D210" i="75"/>
  <c r="BA209" i="75"/>
  <c r="N209" i="75"/>
  <c r="L209" i="75"/>
  <c r="M210" i="75" s="1"/>
  <c r="K209" i="75"/>
  <c r="I209" i="75"/>
  <c r="H209" i="75"/>
  <c r="F209" i="75"/>
  <c r="BB209" i="75" s="1"/>
  <c r="E209" i="75"/>
  <c r="C209" i="75"/>
  <c r="B209" i="75"/>
  <c r="O200" i="75" s="1"/>
  <c r="AT208" i="75"/>
  <c r="AQ208" i="75"/>
  <c r="AN208" i="75"/>
  <c r="AK208" i="75"/>
  <c r="AH208" i="75"/>
  <c r="AE208" i="75"/>
  <c r="AB208" i="75"/>
  <c r="Y208" i="75"/>
  <c r="V208" i="75"/>
  <c r="S208" i="75"/>
  <c r="P208" i="75"/>
  <c r="D208" i="75"/>
  <c r="K207" i="75"/>
  <c r="I207" i="75"/>
  <c r="J208" i="75" s="1"/>
  <c r="H207" i="75"/>
  <c r="BC207" i="75" s="1"/>
  <c r="F207" i="75"/>
  <c r="BB207" i="75" s="1"/>
  <c r="E207" i="75"/>
  <c r="C207" i="75"/>
  <c r="B207" i="75"/>
  <c r="L200" i="75" s="1"/>
  <c r="AT206" i="75"/>
  <c r="AQ206" i="75"/>
  <c r="AN206" i="75"/>
  <c r="AK206" i="75"/>
  <c r="AH206" i="75"/>
  <c r="AE206" i="75"/>
  <c r="AB206" i="75"/>
  <c r="Y206" i="75"/>
  <c r="V206" i="75"/>
  <c r="S206" i="75"/>
  <c r="P206" i="75"/>
  <c r="M206" i="75"/>
  <c r="BF205" i="75"/>
  <c r="H205" i="75"/>
  <c r="F205" i="75"/>
  <c r="BB205" i="75" s="1"/>
  <c r="AX205" i="75" s="1"/>
  <c r="BE205" i="75" s="1"/>
  <c r="E205" i="75"/>
  <c r="BC205" i="75" s="1"/>
  <c r="C205" i="75"/>
  <c r="D206" i="75" s="1"/>
  <c r="B205" i="75"/>
  <c r="I200" i="75" s="1"/>
  <c r="AT204" i="75"/>
  <c r="AQ204" i="75"/>
  <c r="AN204" i="75"/>
  <c r="AK204" i="75"/>
  <c r="AH204" i="75"/>
  <c r="AE204" i="75"/>
  <c r="AB204" i="75"/>
  <c r="Y204" i="75"/>
  <c r="V204" i="75"/>
  <c r="S204" i="75"/>
  <c r="P204" i="75"/>
  <c r="M204" i="75"/>
  <c r="J204" i="75"/>
  <c r="D204" i="75"/>
  <c r="E203" i="75"/>
  <c r="BC203" i="75" s="1"/>
  <c r="C203" i="75"/>
  <c r="BB203" i="75" s="1"/>
  <c r="B203" i="75"/>
  <c r="F200" i="75" s="1"/>
  <c r="AT202" i="75"/>
  <c r="AQ202" i="75"/>
  <c r="AN202" i="75"/>
  <c r="AK202" i="75"/>
  <c r="AH202" i="75"/>
  <c r="AE202" i="75"/>
  <c r="AB202" i="75"/>
  <c r="Y202" i="75"/>
  <c r="V202" i="75"/>
  <c r="S202" i="75"/>
  <c r="P202" i="75"/>
  <c r="M202" i="75"/>
  <c r="J202" i="75"/>
  <c r="AZ201" i="75" s="1"/>
  <c r="G202" i="75"/>
  <c r="AY201" i="75" s="1"/>
  <c r="BF201" i="75"/>
  <c r="BC201" i="75"/>
  <c r="BB201" i="75"/>
  <c r="BA201" i="75"/>
  <c r="AX201" i="75"/>
  <c r="BE201" i="75" s="1"/>
  <c r="B201" i="75"/>
  <c r="C200" i="75" s="1"/>
  <c r="AA200" i="75"/>
  <c r="X200" i="75"/>
  <c r="U200" i="75"/>
  <c r="V199" i="75"/>
  <c r="AT197" i="75"/>
  <c r="AQ197" i="75"/>
  <c r="AN197" i="75"/>
  <c r="AK197" i="75"/>
  <c r="AH197" i="75"/>
  <c r="AB197" i="75"/>
  <c r="P197" i="75"/>
  <c r="J197" i="75"/>
  <c r="D197" i="75"/>
  <c r="AC196" i="75"/>
  <c r="AA196" i="75"/>
  <c r="Z196" i="75"/>
  <c r="X196" i="75"/>
  <c r="Y197" i="75" s="1"/>
  <c r="W196" i="75"/>
  <c r="U196" i="75"/>
  <c r="V197" i="75" s="1"/>
  <c r="T196" i="75"/>
  <c r="R196" i="75"/>
  <c r="S197" i="75" s="1"/>
  <c r="Q196" i="75"/>
  <c r="O196" i="75"/>
  <c r="N196" i="75"/>
  <c r="L196" i="75"/>
  <c r="M197" i="75" s="1"/>
  <c r="K196" i="75"/>
  <c r="I196" i="75"/>
  <c r="H196" i="75"/>
  <c r="F196" i="75"/>
  <c r="G197" i="75" s="1"/>
  <c r="E196" i="75"/>
  <c r="BC196" i="75" s="1"/>
  <c r="C196" i="75"/>
  <c r="B196" i="75"/>
  <c r="AD177" i="75" s="1"/>
  <c r="AT195" i="75"/>
  <c r="AQ195" i="75"/>
  <c r="AN195" i="75"/>
  <c r="AK195" i="75"/>
  <c r="AH195" i="75"/>
  <c r="AE195" i="75"/>
  <c r="V195" i="75"/>
  <c r="G195" i="75"/>
  <c r="Z194" i="75"/>
  <c r="X194" i="75"/>
  <c r="Y195" i="75" s="1"/>
  <c r="W194" i="75"/>
  <c r="U194" i="75"/>
  <c r="T194" i="75"/>
  <c r="R194" i="75"/>
  <c r="S195" i="75" s="1"/>
  <c r="Q194" i="75"/>
  <c r="O194" i="75"/>
  <c r="P195" i="75" s="1"/>
  <c r="N194" i="75"/>
  <c r="L194" i="75"/>
  <c r="M195" i="75" s="1"/>
  <c r="K194" i="75"/>
  <c r="I194" i="75"/>
  <c r="J195" i="75" s="1"/>
  <c r="H194" i="75"/>
  <c r="F194" i="75"/>
  <c r="E194" i="75"/>
  <c r="C194" i="75"/>
  <c r="D195" i="75" s="1"/>
  <c r="B194" i="75"/>
  <c r="AA177" i="75" s="1"/>
  <c r="AT193" i="75"/>
  <c r="AQ193" i="75"/>
  <c r="AN193" i="75"/>
  <c r="AK193" i="75"/>
  <c r="AH193" i="75"/>
  <c r="AE193" i="75"/>
  <c r="AB193" i="75"/>
  <c r="P193" i="75"/>
  <c r="D193" i="75"/>
  <c r="W192" i="75"/>
  <c r="U192" i="75"/>
  <c r="V193" i="75" s="1"/>
  <c r="T192" i="75"/>
  <c r="R192" i="75"/>
  <c r="S193" i="75" s="1"/>
  <c r="Q192" i="75"/>
  <c r="O192" i="75"/>
  <c r="N192" i="75"/>
  <c r="L192" i="75"/>
  <c r="M193" i="75" s="1"/>
  <c r="K192" i="75"/>
  <c r="I192" i="75"/>
  <c r="J193" i="75" s="1"/>
  <c r="H192" i="75"/>
  <c r="F192" i="75"/>
  <c r="E192" i="75"/>
  <c r="BC192" i="75" s="1"/>
  <c r="C192" i="75"/>
  <c r="B192" i="75"/>
  <c r="AT191" i="75"/>
  <c r="AQ191" i="75"/>
  <c r="AN191" i="75"/>
  <c r="AK191" i="75"/>
  <c r="AH191" i="75"/>
  <c r="AE191" i="75"/>
  <c r="AB191" i="75"/>
  <c r="Y191" i="75"/>
  <c r="S191" i="75"/>
  <c r="J191" i="75"/>
  <c r="T190" i="75"/>
  <c r="R190" i="75"/>
  <c r="Q190" i="75"/>
  <c r="O190" i="75"/>
  <c r="P191" i="75" s="1"/>
  <c r="N190" i="75"/>
  <c r="L190" i="75"/>
  <c r="M191" i="75" s="1"/>
  <c r="K190" i="75"/>
  <c r="I190" i="75"/>
  <c r="H190" i="75"/>
  <c r="F190" i="75"/>
  <c r="BB190" i="75" s="1"/>
  <c r="E190" i="75"/>
  <c r="BC190" i="75" s="1"/>
  <c r="C190" i="75"/>
  <c r="D191" i="75" s="1"/>
  <c r="B190" i="75"/>
  <c r="U177" i="75" s="1"/>
  <c r="AT189" i="75"/>
  <c r="AQ189" i="75"/>
  <c r="AN189" i="75"/>
  <c r="AK189" i="75"/>
  <c r="AH189" i="75"/>
  <c r="AE189" i="75"/>
  <c r="AB189" i="75"/>
  <c r="Y189" i="75"/>
  <c r="V189" i="75"/>
  <c r="P189" i="75"/>
  <c r="J189" i="75"/>
  <c r="D189" i="75"/>
  <c r="Q188" i="75"/>
  <c r="O188" i="75"/>
  <c r="N188" i="75"/>
  <c r="L188" i="75"/>
  <c r="M189" i="75" s="1"/>
  <c r="K188" i="75"/>
  <c r="I188" i="75"/>
  <c r="H188" i="75"/>
  <c r="F188" i="75"/>
  <c r="G189" i="75" s="1"/>
  <c r="AZ188" i="75" s="1"/>
  <c r="E188" i="75"/>
  <c r="BC188" i="75" s="1"/>
  <c r="C188" i="75"/>
  <c r="BB188" i="75" s="1"/>
  <c r="B188" i="75"/>
  <c r="AT187" i="75"/>
  <c r="AQ187" i="75"/>
  <c r="AN187" i="75"/>
  <c r="AK187" i="75"/>
  <c r="AH187" i="75"/>
  <c r="AE187" i="75"/>
  <c r="AB187" i="75"/>
  <c r="Y187" i="75"/>
  <c r="V187" i="75"/>
  <c r="S187" i="75"/>
  <c r="G187" i="75"/>
  <c r="N186" i="75"/>
  <c r="L186" i="75"/>
  <c r="M187" i="75" s="1"/>
  <c r="K186" i="75"/>
  <c r="I186" i="75"/>
  <c r="J187" i="75" s="1"/>
  <c r="H186" i="75"/>
  <c r="F186" i="75"/>
  <c r="E186" i="75"/>
  <c r="C186" i="75"/>
  <c r="D187" i="75" s="1"/>
  <c r="B186" i="75"/>
  <c r="O177" i="75" s="1"/>
  <c r="AT185" i="75"/>
  <c r="AQ185" i="75"/>
  <c r="AN185" i="75"/>
  <c r="AK185" i="75"/>
  <c r="AH185" i="75"/>
  <c r="AE185" i="75"/>
  <c r="AB185" i="75"/>
  <c r="Y185" i="75"/>
  <c r="V185" i="75"/>
  <c r="S185" i="75"/>
  <c r="P185" i="75"/>
  <c r="D185" i="75"/>
  <c r="K184" i="75"/>
  <c r="I184" i="75"/>
  <c r="J185" i="75" s="1"/>
  <c r="H184" i="75"/>
  <c r="F184" i="75"/>
  <c r="BB184" i="75" s="1"/>
  <c r="E184" i="75"/>
  <c r="BC184" i="75" s="1"/>
  <c r="C184" i="75"/>
  <c r="B184" i="75"/>
  <c r="L177" i="75" s="1"/>
  <c r="AT183" i="75"/>
  <c r="AQ183" i="75"/>
  <c r="AN183" i="75"/>
  <c r="AK183" i="75"/>
  <c r="AH183" i="75"/>
  <c r="AE183" i="75"/>
  <c r="AB183" i="75"/>
  <c r="Y183" i="75"/>
  <c r="V183" i="75"/>
  <c r="S183" i="75"/>
  <c r="P183" i="75"/>
  <c r="M183" i="75"/>
  <c r="G183" i="75"/>
  <c r="BF182" i="75"/>
  <c r="H182" i="75"/>
  <c r="F182" i="75"/>
  <c r="BB182" i="75" s="1"/>
  <c r="E182" i="75"/>
  <c r="BC182" i="75" s="1"/>
  <c r="C182" i="75"/>
  <c r="D183" i="75" s="1"/>
  <c r="B182" i="75"/>
  <c r="I177" i="75" s="1"/>
  <c r="AT181" i="75"/>
  <c r="AQ181" i="75"/>
  <c r="AN181" i="75"/>
  <c r="AK181" i="75"/>
  <c r="AH181" i="75"/>
  <c r="AE181" i="75"/>
  <c r="AB181" i="75"/>
  <c r="Y181" i="75"/>
  <c r="V181" i="75"/>
  <c r="S181" i="75"/>
  <c r="P181" i="75"/>
  <c r="M181" i="75"/>
  <c r="J181" i="75"/>
  <c r="D181" i="75"/>
  <c r="AZ180" i="75"/>
  <c r="E180" i="75"/>
  <c r="BC180" i="75" s="1"/>
  <c r="C180" i="75"/>
  <c r="BB180" i="75" s="1"/>
  <c r="B180" i="75"/>
  <c r="F177" i="75" s="1"/>
  <c r="AT179" i="75"/>
  <c r="AQ179" i="75"/>
  <c r="AN179" i="75"/>
  <c r="AK179" i="75"/>
  <c r="AH179" i="75"/>
  <c r="AE179" i="75"/>
  <c r="AB179" i="75"/>
  <c r="Y179" i="75"/>
  <c r="V179" i="75"/>
  <c r="S179" i="75"/>
  <c r="P179" i="75"/>
  <c r="M179" i="75"/>
  <c r="J179" i="75"/>
  <c r="G179" i="75"/>
  <c r="BF178" i="75"/>
  <c r="BC178" i="75"/>
  <c r="BB178" i="75"/>
  <c r="AX178" i="75"/>
  <c r="B178" i="75"/>
  <c r="C177" i="75" s="1"/>
  <c r="X177" i="75"/>
  <c r="R177" i="75"/>
  <c r="V176" i="75"/>
  <c r="AT173" i="75"/>
  <c r="AQ173" i="75"/>
  <c r="AK173" i="75"/>
  <c r="AH173" i="75"/>
  <c r="AE173" i="75"/>
  <c r="S173" i="75"/>
  <c r="M173" i="75"/>
  <c r="J173" i="75"/>
  <c r="G173" i="75"/>
  <c r="BB172" i="75"/>
  <c r="AR172" i="75"/>
  <c r="AP172" i="75"/>
  <c r="AO172" i="75"/>
  <c r="AM172" i="75"/>
  <c r="AN173" i="75" s="1"/>
  <c r="AL172" i="75"/>
  <c r="AJ172" i="75"/>
  <c r="AI172" i="75"/>
  <c r="AG172" i="75"/>
  <c r="AF172" i="75"/>
  <c r="AD172" i="75"/>
  <c r="AC172" i="75"/>
  <c r="AA172" i="75"/>
  <c r="AB173" i="75" s="1"/>
  <c r="Z172" i="75"/>
  <c r="X172" i="75"/>
  <c r="Y173" i="75" s="1"/>
  <c r="W172" i="75"/>
  <c r="U172" i="75"/>
  <c r="V173" i="75" s="1"/>
  <c r="T172" i="75"/>
  <c r="R172" i="75"/>
  <c r="Q172" i="75"/>
  <c r="O172" i="75"/>
  <c r="P173" i="75" s="1"/>
  <c r="N172" i="75"/>
  <c r="L172" i="75"/>
  <c r="K172" i="75"/>
  <c r="I172" i="75"/>
  <c r="H172" i="75"/>
  <c r="F172" i="75"/>
  <c r="E172" i="75"/>
  <c r="C172" i="75"/>
  <c r="D173" i="75" s="1"/>
  <c r="B172" i="75"/>
  <c r="AS143" i="75" s="1"/>
  <c r="AT171" i="75"/>
  <c r="AQ171" i="75"/>
  <c r="AN171" i="75"/>
  <c r="AH171" i="75"/>
  <c r="AB171" i="75"/>
  <c r="Y171" i="75"/>
  <c r="P171" i="75"/>
  <c r="J171" i="75"/>
  <c r="D171" i="75"/>
  <c r="AO170" i="75"/>
  <c r="AM170" i="75"/>
  <c r="AL170" i="75"/>
  <c r="AJ170" i="75"/>
  <c r="AK171" i="75" s="1"/>
  <c r="AI170" i="75"/>
  <c r="AG170" i="75"/>
  <c r="AF170" i="75"/>
  <c r="AD170" i="75"/>
  <c r="AE171" i="75" s="1"/>
  <c r="AC170" i="75"/>
  <c r="AA170" i="75"/>
  <c r="Z170" i="75"/>
  <c r="X170" i="75"/>
  <c r="W170" i="75"/>
  <c r="U170" i="75"/>
  <c r="V171" i="75" s="1"/>
  <c r="T170" i="75"/>
  <c r="R170" i="75"/>
  <c r="S171" i="75" s="1"/>
  <c r="Q170" i="75"/>
  <c r="O170" i="75"/>
  <c r="N170" i="75"/>
  <c r="L170" i="75"/>
  <c r="M171" i="75" s="1"/>
  <c r="K170" i="75"/>
  <c r="I170" i="75"/>
  <c r="H170" i="75"/>
  <c r="F170" i="75"/>
  <c r="G171" i="75" s="1"/>
  <c r="E170" i="75"/>
  <c r="C170" i="75"/>
  <c r="B170" i="75"/>
  <c r="AP143" i="75" s="1"/>
  <c r="AT169" i="75"/>
  <c r="AQ169" i="75"/>
  <c r="AN169" i="75"/>
  <c r="AH169" i="75"/>
  <c r="AB169" i="75"/>
  <c r="V169" i="75"/>
  <c r="S169" i="75"/>
  <c r="J169" i="75"/>
  <c r="D169" i="75"/>
  <c r="AL168" i="75"/>
  <c r="AJ168" i="75"/>
  <c r="AK169" i="75" s="1"/>
  <c r="AI168" i="75"/>
  <c r="AG168" i="75"/>
  <c r="AF168" i="75"/>
  <c r="AD168" i="75"/>
  <c r="AE169" i="75" s="1"/>
  <c r="AC168" i="75"/>
  <c r="AA168" i="75"/>
  <c r="Z168" i="75"/>
  <c r="X168" i="75"/>
  <c r="Y169" i="75" s="1"/>
  <c r="W168" i="75"/>
  <c r="U168" i="75"/>
  <c r="T168" i="75"/>
  <c r="R168" i="75"/>
  <c r="Q168" i="75"/>
  <c r="O168" i="75"/>
  <c r="P169" i="75" s="1"/>
  <c r="N168" i="75"/>
  <c r="L168" i="75"/>
  <c r="M169" i="75" s="1"/>
  <c r="K168" i="75"/>
  <c r="I168" i="75"/>
  <c r="H168" i="75"/>
  <c r="F168" i="75"/>
  <c r="G169" i="75" s="1"/>
  <c r="E168" i="75"/>
  <c r="C168" i="75"/>
  <c r="B168" i="75"/>
  <c r="AM143" i="75" s="1"/>
  <c r="AT167" i="75"/>
  <c r="AQ167" i="75"/>
  <c r="AN167" i="75"/>
  <c r="AK167" i="75"/>
  <c r="P167" i="75"/>
  <c r="M167" i="75"/>
  <c r="J167" i="75"/>
  <c r="AI166" i="75"/>
  <c r="AG166" i="75"/>
  <c r="AH167" i="75" s="1"/>
  <c r="AF166" i="75"/>
  <c r="AD166" i="75"/>
  <c r="AE167" i="75" s="1"/>
  <c r="AC166" i="75"/>
  <c r="AA166" i="75"/>
  <c r="AB167" i="75" s="1"/>
  <c r="Z166" i="75"/>
  <c r="X166" i="75"/>
  <c r="Y167" i="75" s="1"/>
  <c r="W166" i="75"/>
  <c r="U166" i="75"/>
  <c r="V167" i="75" s="1"/>
  <c r="T166" i="75"/>
  <c r="R166" i="75"/>
  <c r="S167" i="75" s="1"/>
  <c r="Q166" i="75"/>
  <c r="O166" i="75"/>
  <c r="N166" i="75"/>
  <c r="L166" i="75"/>
  <c r="K166" i="75"/>
  <c r="I166" i="75"/>
  <c r="H166" i="75"/>
  <c r="BC166" i="75" s="1"/>
  <c r="F166" i="75"/>
  <c r="E166" i="75"/>
  <c r="C166" i="75"/>
  <c r="D167" i="75" s="1"/>
  <c r="B166" i="75"/>
  <c r="AJ143" i="75" s="1"/>
  <c r="AT165" i="75"/>
  <c r="AQ165" i="75"/>
  <c r="AN165" i="75"/>
  <c r="AK165" i="75"/>
  <c r="AE165" i="75"/>
  <c r="P165" i="75"/>
  <c r="J165" i="75"/>
  <c r="G165" i="75"/>
  <c r="AF164" i="75"/>
  <c r="AD164" i="75"/>
  <c r="AC164" i="75"/>
  <c r="AA164" i="75"/>
  <c r="AB165" i="75" s="1"/>
  <c r="Z164" i="75"/>
  <c r="X164" i="75"/>
  <c r="Y165" i="75" s="1"/>
  <c r="W164" i="75"/>
  <c r="U164" i="75"/>
  <c r="V165" i="75" s="1"/>
  <c r="T164" i="75"/>
  <c r="R164" i="75"/>
  <c r="S165" i="75" s="1"/>
  <c r="Q164" i="75"/>
  <c r="O164" i="75"/>
  <c r="N164" i="75"/>
  <c r="L164" i="75"/>
  <c r="M165" i="75" s="1"/>
  <c r="K164" i="75"/>
  <c r="BC164" i="75" s="1"/>
  <c r="I164" i="75"/>
  <c r="H164" i="75"/>
  <c r="F164" i="75"/>
  <c r="BB164" i="75" s="1"/>
  <c r="BF164" i="75" s="1"/>
  <c r="E164" i="75"/>
  <c r="C164" i="75"/>
  <c r="D165" i="75" s="1"/>
  <c r="B164" i="75"/>
  <c r="AT163" i="75"/>
  <c r="AQ163" i="75"/>
  <c r="AN163" i="75"/>
  <c r="AK163" i="75"/>
  <c r="AH163" i="75"/>
  <c r="V163" i="75"/>
  <c r="S163" i="75"/>
  <c r="P163" i="75"/>
  <c r="M163" i="75"/>
  <c r="J163" i="75"/>
  <c r="AC162" i="75"/>
  <c r="AA162" i="75"/>
  <c r="AB163" i="75" s="1"/>
  <c r="Z162" i="75"/>
  <c r="X162" i="75"/>
  <c r="Y163" i="75" s="1"/>
  <c r="W162" i="75"/>
  <c r="U162" i="75"/>
  <c r="T162" i="75"/>
  <c r="R162" i="75"/>
  <c r="Q162" i="75"/>
  <c r="O162" i="75"/>
  <c r="N162" i="75"/>
  <c r="BC162" i="75" s="1"/>
  <c r="L162" i="75"/>
  <c r="K162" i="75"/>
  <c r="I162" i="75"/>
  <c r="H162" i="75"/>
  <c r="F162" i="75"/>
  <c r="G163" i="75" s="1"/>
  <c r="E162" i="75"/>
  <c r="C162" i="75"/>
  <c r="D163" i="75" s="1"/>
  <c r="B162" i="75"/>
  <c r="AD143" i="75" s="1"/>
  <c r="AT161" i="75"/>
  <c r="AQ161" i="75"/>
  <c r="AN161" i="75"/>
  <c r="AK161" i="75"/>
  <c r="AH161" i="75"/>
  <c r="AE161" i="75"/>
  <c r="Y161" i="75"/>
  <c r="V161" i="75"/>
  <c r="M161" i="75"/>
  <c r="D161" i="75"/>
  <c r="Z160" i="75"/>
  <c r="X160" i="75"/>
  <c r="W160" i="75"/>
  <c r="U160" i="75"/>
  <c r="T160" i="75"/>
  <c r="R160" i="75"/>
  <c r="S161" i="75" s="1"/>
  <c r="Q160" i="75"/>
  <c r="O160" i="75"/>
  <c r="P161" i="75" s="1"/>
  <c r="N160" i="75"/>
  <c r="L160" i="75"/>
  <c r="K160" i="75"/>
  <c r="I160" i="75"/>
  <c r="J161" i="75" s="1"/>
  <c r="H160" i="75"/>
  <c r="F160" i="75"/>
  <c r="G161" i="75" s="1"/>
  <c r="AY160" i="75" s="1"/>
  <c r="E160" i="75"/>
  <c r="C160" i="75"/>
  <c r="BB160" i="75" s="1"/>
  <c r="BF160" i="75" s="1"/>
  <c r="B160" i="75"/>
  <c r="AT159" i="75"/>
  <c r="AQ159" i="75"/>
  <c r="AN159" i="75"/>
  <c r="AK159" i="75"/>
  <c r="AH159" i="75"/>
  <c r="AE159" i="75"/>
  <c r="AB159" i="75"/>
  <c r="P159" i="75"/>
  <c r="M159" i="75"/>
  <c r="J159" i="75"/>
  <c r="G159" i="75"/>
  <c r="D159" i="75"/>
  <c r="BB158" i="75"/>
  <c r="W158" i="75"/>
  <c r="U158" i="75"/>
  <c r="V159" i="75" s="1"/>
  <c r="T158" i="75"/>
  <c r="R158" i="75"/>
  <c r="S159" i="75" s="1"/>
  <c r="Q158" i="75"/>
  <c r="O158" i="75"/>
  <c r="N158" i="75"/>
  <c r="L158" i="75"/>
  <c r="K158" i="75"/>
  <c r="I158" i="75"/>
  <c r="H158" i="75"/>
  <c r="BC158" i="75" s="1"/>
  <c r="F158" i="75"/>
  <c r="E158" i="75"/>
  <c r="C158" i="75"/>
  <c r="B158" i="75"/>
  <c r="AT157" i="75"/>
  <c r="AQ157" i="75"/>
  <c r="AN157" i="75"/>
  <c r="AK157" i="75"/>
  <c r="AH157" i="75"/>
  <c r="AE157" i="75"/>
  <c r="AB157" i="75"/>
  <c r="Y157" i="75"/>
  <c r="P157" i="75"/>
  <c r="M157" i="75"/>
  <c r="J157" i="75"/>
  <c r="BC156" i="75"/>
  <c r="BB156" i="75"/>
  <c r="T156" i="75"/>
  <c r="R156" i="75"/>
  <c r="S157" i="75" s="1"/>
  <c r="Q156" i="75"/>
  <c r="O156" i="75"/>
  <c r="N156" i="75"/>
  <c r="L156" i="75"/>
  <c r="K156" i="75"/>
  <c r="I156" i="75"/>
  <c r="H156" i="75"/>
  <c r="F156" i="75"/>
  <c r="G157" i="75" s="1"/>
  <c r="E156" i="75"/>
  <c r="C156" i="75"/>
  <c r="D157" i="75" s="1"/>
  <c r="B156" i="75"/>
  <c r="AT155" i="75"/>
  <c r="AQ155" i="75"/>
  <c r="AN155" i="75"/>
  <c r="AK155" i="75"/>
  <c r="AH155" i="75"/>
  <c r="AE155" i="75"/>
  <c r="AB155" i="75"/>
  <c r="Y155" i="75"/>
  <c r="V155" i="75"/>
  <c r="M155" i="75"/>
  <c r="J155" i="75"/>
  <c r="G155" i="75"/>
  <c r="BB154" i="75"/>
  <c r="Q154" i="75"/>
  <c r="O154" i="75"/>
  <c r="P155" i="75" s="1"/>
  <c r="N154" i="75"/>
  <c r="L154" i="75"/>
  <c r="K154" i="75"/>
  <c r="I154" i="75"/>
  <c r="H154" i="75"/>
  <c r="F154" i="75"/>
  <c r="E154" i="75"/>
  <c r="BC154" i="75" s="1"/>
  <c r="C154" i="75"/>
  <c r="D155" i="75" s="1"/>
  <c r="B154" i="75"/>
  <c r="AT153" i="75"/>
  <c r="AQ153" i="75"/>
  <c r="AN153" i="75"/>
  <c r="AK153" i="75"/>
  <c r="AH153" i="75"/>
  <c r="AE153" i="75"/>
  <c r="AB153" i="75"/>
  <c r="Y153" i="75"/>
  <c r="V153" i="75"/>
  <c r="S153" i="75"/>
  <c r="M153" i="75"/>
  <c r="D153" i="75"/>
  <c r="N152" i="75"/>
  <c r="L152" i="75"/>
  <c r="K152" i="75"/>
  <c r="I152" i="75"/>
  <c r="J153" i="75" s="1"/>
  <c r="AY152" i="75" s="1"/>
  <c r="H152" i="75"/>
  <c r="F152" i="75"/>
  <c r="G153" i="75" s="1"/>
  <c r="E152" i="75"/>
  <c r="BC152" i="75" s="1"/>
  <c r="C152" i="75"/>
  <c r="B152" i="75"/>
  <c r="O143" i="75" s="1"/>
  <c r="AT151" i="75"/>
  <c r="AQ151" i="75"/>
  <c r="AN151" i="75"/>
  <c r="AK151" i="75"/>
  <c r="AH151" i="75"/>
  <c r="AE151" i="75"/>
  <c r="AB151" i="75"/>
  <c r="Y151" i="75"/>
  <c r="V151" i="75"/>
  <c r="S151" i="75"/>
  <c r="P151" i="75"/>
  <c r="G151" i="75"/>
  <c r="D151" i="75"/>
  <c r="K150" i="75"/>
  <c r="I150" i="75"/>
  <c r="J151" i="75" s="1"/>
  <c r="BA150" i="75" s="1"/>
  <c r="H150" i="75"/>
  <c r="BC150" i="75" s="1"/>
  <c r="F150" i="75"/>
  <c r="E150" i="75"/>
  <c r="C150" i="75"/>
  <c r="B150" i="75"/>
  <c r="L143" i="75" s="1"/>
  <c r="AT149" i="75"/>
  <c r="AQ149" i="75"/>
  <c r="AN149" i="75"/>
  <c r="AK149" i="75"/>
  <c r="AH149" i="75"/>
  <c r="AE149" i="75"/>
  <c r="AB149" i="75"/>
  <c r="Y149" i="75"/>
  <c r="V149" i="75"/>
  <c r="S149" i="75"/>
  <c r="P149" i="75"/>
  <c r="M149" i="75"/>
  <c r="BB148" i="75"/>
  <c r="H148" i="75"/>
  <c r="BC148" i="75" s="1"/>
  <c r="F148" i="75"/>
  <c r="G149" i="75" s="1"/>
  <c r="E148" i="75"/>
  <c r="C148" i="75"/>
  <c r="D149" i="75" s="1"/>
  <c r="B148" i="75"/>
  <c r="AT147" i="75"/>
  <c r="AQ147" i="75"/>
  <c r="AN147" i="75"/>
  <c r="AK147" i="75"/>
  <c r="AH147" i="75"/>
  <c r="AE147" i="75"/>
  <c r="AB147" i="75"/>
  <c r="Y147" i="75"/>
  <c r="V147" i="75"/>
  <c r="S147" i="75"/>
  <c r="P147" i="75"/>
  <c r="M147" i="75"/>
  <c r="J147" i="75"/>
  <c r="BA146" i="75"/>
  <c r="E146" i="75"/>
  <c r="BC146" i="75" s="1"/>
  <c r="C146" i="75"/>
  <c r="D147" i="75" s="1"/>
  <c r="B146" i="75"/>
  <c r="F143" i="75" s="1"/>
  <c r="AT145" i="75"/>
  <c r="AQ145" i="75"/>
  <c r="AN145" i="75"/>
  <c r="AK145" i="75"/>
  <c r="AH145" i="75"/>
  <c r="AE145" i="75"/>
  <c r="AB145" i="75"/>
  <c r="Y145" i="75"/>
  <c r="V145" i="75"/>
  <c r="S145" i="75"/>
  <c r="P145" i="75"/>
  <c r="M145" i="75"/>
  <c r="J145" i="75"/>
  <c r="G145" i="75"/>
  <c r="D145" i="75"/>
  <c r="BA144" i="75" s="1"/>
  <c r="BC144" i="75"/>
  <c r="BB144" i="75"/>
  <c r="BF144" i="75" s="1"/>
  <c r="AY144" i="75"/>
  <c r="AX144" i="75"/>
  <c r="B144" i="75"/>
  <c r="C143" i="75" s="1"/>
  <c r="AG143" i="75"/>
  <c r="AA143" i="75"/>
  <c r="X143" i="75"/>
  <c r="U143" i="75"/>
  <c r="R143" i="75"/>
  <c r="I143" i="75"/>
  <c r="V142" i="75"/>
  <c r="AT140" i="75"/>
  <c r="AQ140" i="75"/>
  <c r="AN140" i="75"/>
  <c r="AB140" i="75"/>
  <c r="Y140" i="75"/>
  <c r="V140" i="75"/>
  <c r="D140" i="75"/>
  <c r="AI139" i="75"/>
  <c r="AG139" i="75"/>
  <c r="AH140" i="75" s="1"/>
  <c r="AF139" i="75"/>
  <c r="AD139" i="75"/>
  <c r="AE140" i="75" s="1"/>
  <c r="AC139" i="75"/>
  <c r="AA139" i="75"/>
  <c r="Z139" i="75"/>
  <c r="X139" i="75"/>
  <c r="W139" i="75"/>
  <c r="U139" i="75"/>
  <c r="T139" i="75"/>
  <c r="R139" i="75"/>
  <c r="S140" i="75" s="1"/>
  <c r="Q139" i="75"/>
  <c r="O139" i="75"/>
  <c r="P140" i="75" s="1"/>
  <c r="N139" i="75"/>
  <c r="L139" i="75"/>
  <c r="M140" i="75" s="1"/>
  <c r="K139" i="75"/>
  <c r="I139" i="75"/>
  <c r="J140" i="75" s="1"/>
  <c r="H139" i="75"/>
  <c r="F139" i="75"/>
  <c r="G140" i="75" s="1"/>
  <c r="E139" i="75"/>
  <c r="C139" i="75"/>
  <c r="B139" i="75"/>
  <c r="AJ116" i="75" s="1"/>
  <c r="AT138" i="75"/>
  <c r="AQ138" i="75"/>
  <c r="AN138" i="75"/>
  <c r="AK138" i="75"/>
  <c r="Y138" i="75"/>
  <c r="V138" i="75"/>
  <c r="M138" i="75"/>
  <c r="J138" i="75"/>
  <c r="G138" i="75"/>
  <c r="AF137" i="75"/>
  <c r="AD137" i="75"/>
  <c r="AE138" i="75" s="1"/>
  <c r="AC137" i="75"/>
  <c r="AA137" i="75"/>
  <c r="AB138" i="75" s="1"/>
  <c r="Z137" i="75"/>
  <c r="X137" i="75"/>
  <c r="W137" i="75"/>
  <c r="U137" i="75"/>
  <c r="T137" i="75"/>
  <c r="R137" i="75"/>
  <c r="S138" i="75" s="1"/>
  <c r="Q137" i="75"/>
  <c r="O137" i="75"/>
  <c r="P138" i="75" s="1"/>
  <c r="N137" i="75"/>
  <c r="L137" i="75"/>
  <c r="K137" i="75"/>
  <c r="I137" i="75"/>
  <c r="H137" i="75"/>
  <c r="F137" i="75"/>
  <c r="E137" i="75"/>
  <c r="C137" i="75"/>
  <c r="B137" i="75"/>
  <c r="AG116" i="75" s="1"/>
  <c r="AT136" i="75"/>
  <c r="AQ136" i="75"/>
  <c r="AN136" i="75"/>
  <c r="AK136" i="75"/>
  <c r="AH136" i="75"/>
  <c r="Y136" i="75"/>
  <c r="G136" i="75"/>
  <c r="AC135" i="75"/>
  <c r="AA135" i="75"/>
  <c r="AB136" i="75" s="1"/>
  <c r="Z135" i="75"/>
  <c r="X135" i="75"/>
  <c r="W135" i="75"/>
  <c r="U135" i="75"/>
  <c r="V136" i="75" s="1"/>
  <c r="T135" i="75"/>
  <c r="R135" i="75"/>
  <c r="S136" i="75" s="1"/>
  <c r="Q135" i="75"/>
  <c r="O135" i="75"/>
  <c r="P136" i="75" s="1"/>
  <c r="N135" i="75"/>
  <c r="L135" i="75"/>
  <c r="M136" i="75" s="1"/>
  <c r="K135" i="75"/>
  <c r="I135" i="75"/>
  <c r="J136" i="75" s="1"/>
  <c r="H135" i="75"/>
  <c r="F135" i="75"/>
  <c r="E135" i="75"/>
  <c r="C135" i="75"/>
  <c r="B135" i="75"/>
  <c r="AD116" i="75" s="1"/>
  <c r="AT134" i="75"/>
  <c r="AQ134" i="75"/>
  <c r="AN134" i="75"/>
  <c r="AK134" i="75"/>
  <c r="AH134" i="75"/>
  <c r="AE134" i="75"/>
  <c r="Y134" i="75"/>
  <c r="V134" i="75"/>
  <c r="S134" i="75"/>
  <c r="P134" i="75"/>
  <c r="M134" i="75"/>
  <c r="J134" i="75"/>
  <c r="Z133" i="75"/>
  <c r="X133" i="75"/>
  <c r="W133" i="75"/>
  <c r="U133" i="75"/>
  <c r="T133" i="75"/>
  <c r="R133" i="75"/>
  <c r="Q133" i="75"/>
  <c r="O133" i="75"/>
  <c r="N133" i="75"/>
  <c r="L133" i="75"/>
  <c r="K133" i="75"/>
  <c r="I133" i="75"/>
  <c r="H133" i="75"/>
  <c r="BC133" i="75" s="1"/>
  <c r="F133" i="75"/>
  <c r="G134" i="75" s="1"/>
  <c r="E133" i="75"/>
  <c r="C133" i="75"/>
  <c r="B133" i="75"/>
  <c r="AA116" i="75" s="1"/>
  <c r="AT132" i="75"/>
  <c r="AQ132" i="75"/>
  <c r="AN132" i="75"/>
  <c r="AK132" i="75"/>
  <c r="AH132" i="75"/>
  <c r="AE132" i="75"/>
  <c r="AB132" i="75"/>
  <c r="G132" i="75"/>
  <c r="D132" i="75"/>
  <c r="W131" i="75"/>
  <c r="U131" i="75"/>
  <c r="V132" i="75" s="1"/>
  <c r="T131" i="75"/>
  <c r="R131" i="75"/>
  <c r="S132" i="75" s="1"/>
  <c r="Q131" i="75"/>
  <c r="O131" i="75"/>
  <c r="P132" i="75" s="1"/>
  <c r="N131" i="75"/>
  <c r="L131" i="75"/>
  <c r="M132" i="75" s="1"/>
  <c r="K131" i="75"/>
  <c r="I131" i="75"/>
  <c r="J132" i="75" s="1"/>
  <c r="AY131" i="75" s="1"/>
  <c r="H131" i="75"/>
  <c r="F131" i="75"/>
  <c r="E131" i="75"/>
  <c r="BC131" i="75" s="1"/>
  <c r="C131" i="75"/>
  <c r="B131" i="75"/>
  <c r="X116" i="75" s="1"/>
  <c r="AT130" i="75"/>
  <c r="AQ130" i="75"/>
  <c r="AN130" i="75"/>
  <c r="AK130" i="75"/>
  <c r="AH130" i="75"/>
  <c r="AE130" i="75"/>
  <c r="AB130" i="75"/>
  <c r="Y130" i="75"/>
  <c r="M130" i="75"/>
  <c r="J130" i="75"/>
  <c r="G130" i="75"/>
  <c r="T129" i="75"/>
  <c r="R129" i="75"/>
  <c r="S130" i="75" s="1"/>
  <c r="Q129" i="75"/>
  <c r="O129" i="75"/>
  <c r="P130" i="75" s="1"/>
  <c r="N129" i="75"/>
  <c r="L129" i="75"/>
  <c r="K129" i="75"/>
  <c r="I129" i="75"/>
  <c r="H129" i="75"/>
  <c r="BC129" i="75" s="1"/>
  <c r="F129" i="75"/>
  <c r="E129" i="75"/>
  <c r="C129" i="75"/>
  <c r="D130" i="75" s="1"/>
  <c r="B129" i="75"/>
  <c r="U116" i="75" s="1"/>
  <c r="AT128" i="75"/>
  <c r="AQ128" i="75"/>
  <c r="AN128" i="75"/>
  <c r="AK128" i="75"/>
  <c r="AH128" i="75"/>
  <c r="AE128" i="75"/>
  <c r="AB128" i="75"/>
  <c r="Y128" i="75"/>
  <c r="V128" i="75"/>
  <c r="G128" i="75"/>
  <c r="D128" i="75"/>
  <c r="Q127" i="75"/>
  <c r="O127" i="75"/>
  <c r="P128" i="75" s="1"/>
  <c r="N127" i="75"/>
  <c r="L127" i="75"/>
  <c r="M128" i="75" s="1"/>
  <c r="K127" i="75"/>
  <c r="I127" i="75"/>
  <c r="BB127" i="75" s="1"/>
  <c r="H127" i="75"/>
  <c r="F127" i="75"/>
  <c r="E127" i="75"/>
  <c r="BC127" i="75" s="1"/>
  <c r="C127" i="75"/>
  <c r="B127" i="75"/>
  <c r="AT126" i="75"/>
  <c r="AQ126" i="75"/>
  <c r="AN126" i="75"/>
  <c r="AK126" i="75"/>
  <c r="AH126" i="75"/>
  <c r="AE126" i="75"/>
  <c r="AB126" i="75"/>
  <c r="Y126" i="75"/>
  <c r="V126" i="75"/>
  <c r="S126" i="75"/>
  <c r="M126" i="75"/>
  <c r="J126" i="75"/>
  <c r="N125" i="75"/>
  <c r="L125" i="75"/>
  <c r="K125" i="75"/>
  <c r="I125" i="75"/>
  <c r="H125" i="75"/>
  <c r="F125" i="75"/>
  <c r="G126" i="75" s="1"/>
  <c r="E125" i="75"/>
  <c r="C125" i="75"/>
  <c r="B125" i="75"/>
  <c r="O116" i="75" s="1"/>
  <c r="AT124" i="75"/>
  <c r="AQ124" i="75"/>
  <c r="AN124" i="75"/>
  <c r="AK124" i="75"/>
  <c r="AH124" i="75"/>
  <c r="AE124" i="75"/>
  <c r="AB124" i="75"/>
  <c r="Y124" i="75"/>
  <c r="V124" i="75"/>
  <c r="S124" i="75"/>
  <c r="P124" i="75"/>
  <c r="J124" i="75"/>
  <c r="G124" i="75"/>
  <c r="D124" i="75"/>
  <c r="AY123" i="75"/>
  <c r="AX123" i="75"/>
  <c r="BE123" i="75" s="1"/>
  <c r="K123" i="75"/>
  <c r="I123" i="75"/>
  <c r="H123" i="75"/>
  <c r="F123" i="75"/>
  <c r="E123" i="75"/>
  <c r="BC123" i="75" s="1"/>
  <c r="C123" i="75"/>
  <c r="BB123" i="75" s="1"/>
  <c r="BF123" i="75" s="1"/>
  <c r="B123" i="75"/>
  <c r="AT122" i="75"/>
  <c r="AQ122" i="75"/>
  <c r="AN122" i="75"/>
  <c r="AK122" i="75"/>
  <c r="AH122" i="75"/>
  <c r="AE122" i="75"/>
  <c r="AB122" i="75"/>
  <c r="Y122" i="75"/>
  <c r="V122" i="75"/>
  <c r="S122" i="75"/>
  <c r="P122" i="75"/>
  <c r="M122" i="75"/>
  <c r="H121" i="75"/>
  <c r="F121" i="75"/>
  <c r="G122" i="75" s="1"/>
  <c r="E121" i="75"/>
  <c r="C121" i="75"/>
  <c r="D122" i="75" s="1"/>
  <c r="B121" i="75"/>
  <c r="I116" i="75" s="1"/>
  <c r="AT120" i="75"/>
  <c r="AQ120" i="75"/>
  <c r="AN120" i="75"/>
  <c r="AK120" i="75"/>
  <c r="AH120" i="75"/>
  <c r="AE120" i="75"/>
  <c r="AB120" i="75"/>
  <c r="Y120" i="75"/>
  <c r="V120" i="75"/>
  <c r="S120" i="75"/>
  <c r="P120" i="75"/>
  <c r="M120" i="75"/>
  <c r="J120" i="75"/>
  <c r="BB119" i="75"/>
  <c r="BF119" i="75" s="1"/>
  <c r="E119" i="75"/>
  <c r="BC119" i="75" s="1"/>
  <c r="C119" i="75"/>
  <c r="D120" i="75" s="1"/>
  <c r="B119" i="75"/>
  <c r="AT118" i="75"/>
  <c r="AQ118" i="75"/>
  <c r="AN118" i="75"/>
  <c r="AK118" i="75"/>
  <c r="AH118" i="75"/>
  <c r="AE118" i="75"/>
  <c r="AB118" i="75"/>
  <c r="Y118" i="75"/>
  <c r="V118" i="75"/>
  <c r="S118" i="75"/>
  <c r="P118" i="75"/>
  <c r="M118" i="75"/>
  <c r="J118" i="75"/>
  <c r="G118" i="75"/>
  <c r="D118" i="75"/>
  <c r="BF117" i="75"/>
  <c r="BE117" i="75"/>
  <c r="BC117" i="75"/>
  <c r="BB117" i="75"/>
  <c r="AX117" i="75" s="1"/>
  <c r="B117" i="75"/>
  <c r="C116" i="75" s="1"/>
  <c r="R116" i="75"/>
  <c r="L116" i="75"/>
  <c r="F116" i="75"/>
  <c r="V115" i="75"/>
  <c r="AT113" i="75"/>
  <c r="AQ113" i="75"/>
  <c r="AN113" i="75"/>
  <c r="BA112" i="75" s="1"/>
  <c r="AE113" i="75"/>
  <c r="AB113" i="75"/>
  <c r="Y113" i="75"/>
  <c r="S113" i="75"/>
  <c r="P113" i="75"/>
  <c r="M113" i="75"/>
  <c r="J113" i="75"/>
  <c r="G113" i="75"/>
  <c r="D113" i="75"/>
  <c r="BB112" i="75"/>
  <c r="AI112" i="75"/>
  <c r="AG112" i="75"/>
  <c r="AH113" i="75" s="1"/>
  <c r="AF112" i="75"/>
  <c r="AD112" i="75"/>
  <c r="AC112" i="75"/>
  <c r="AA112" i="75"/>
  <c r="Z112" i="75"/>
  <c r="X112" i="75"/>
  <c r="W112" i="75"/>
  <c r="U112" i="75"/>
  <c r="V113" i="75" s="1"/>
  <c r="T112" i="75"/>
  <c r="R112" i="75"/>
  <c r="Q112" i="75"/>
  <c r="O112" i="75"/>
  <c r="N112" i="75"/>
  <c r="L112" i="75"/>
  <c r="K112" i="75"/>
  <c r="I112" i="75"/>
  <c r="H112" i="75"/>
  <c r="F112" i="75"/>
  <c r="E112" i="75"/>
  <c r="C112" i="75"/>
  <c r="B112" i="75"/>
  <c r="AJ89" i="75" s="1"/>
  <c r="AT111" i="75"/>
  <c r="AQ111" i="75"/>
  <c r="AN111" i="75"/>
  <c r="AK111" i="75"/>
  <c r="V111" i="75"/>
  <c r="J111" i="75"/>
  <c r="AF110" i="75"/>
  <c r="AD110" i="75"/>
  <c r="AE111" i="75" s="1"/>
  <c r="AC110" i="75"/>
  <c r="AA110" i="75"/>
  <c r="AB111" i="75" s="1"/>
  <c r="Z110" i="75"/>
  <c r="X110" i="75"/>
  <c r="Y111" i="75" s="1"/>
  <c r="W110" i="75"/>
  <c r="U110" i="75"/>
  <c r="T110" i="75"/>
  <c r="R110" i="75"/>
  <c r="S111" i="75" s="1"/>
  <c r="Q110" i="75"/>
  <c r="O110" i="75"/>
  <c r="P111" i="75" s="1"/>
  <c r="N110" i="75"/>
  <c r="L110" i="75"/>
  <c r="M111" i="75" s="1"/>
  <c r="K110" i="75"/>
  <c r="I110" i="75"/>
  <c r="H110" i="75"/>
  <c r="F110" i="75"/>
  <c r="G111" i="75" s="1"/>
  <c r="E110" i="75"/>
  <c r="C110" i="75"/>
  <c r="D111" i="75" s="1"/>
  <c r="B110" i="75"/>
  <c r="AT109" i="75"/>
  <c r="AQ109" i="75"/>
  <c r="AN109" i="75"/>
  <c r="AK109" i="75"/>
  <c r="AH109" i="75"/>
  <c r="Y109" i="75"/>
  <c r="M109" i="75"/>
  <c r="J109" i="75"/>
  <c r="D109" i="75"/>
  <c r="AC108" i="75"/>
  <c r="AA108" i="75"/>
  <c r="AB109" i="75" s="1"/>
  <c r="Z108" i="75"/>
  <c r="X108" i="75"/>
  <c r="W108" i="75"/>
  <c r="U108" i="75"/>
  <c r="V109" i="75" s="1"/>
  <c r="T108" i="75"/>
  <c r="R108" i="75"/>
  <c r="S109" i="75" s="1"/>
  <c r="Q108" i="75"/>
  <c r="O108" i="75"/>
  <c r="P109" i="75" s="1"/>
  <c r="N108" i="75"/>
  <c r="L108" i="75"/>
  <c r="K108" i="75"/>
  <c r="BC108" i="75" s="1"/>
  <c r="I108" i="75"/>
  <c r="H108" i="75"/>
  <c r="F108" i="75"/>
  <c r="BB108" i="75" s="1"/>
  <c r="AX108" i="75" s="1"/>
  <c r="BE108" i="75" s="1"/>
  <c r="E108" i="75"/>
  <c r="C108" i="75"/>
  <c r="B108" i="75"/>
  <c r="AD89" i="75" s="1"/>
  <c r="AT107" i="75"/>
  <c r="AQ107" i="75"/>
  <c r="AN107" i="75"/>
  <c r="AK107" i="75"/>
  <c r="AH107" i="75"/>
  <c r="AE107" i="75"/>
  <c r="V107" i="75"/>
  <c r="S107" i="75"/>
  <c r="P107" i="75"/>
  <c r="J107" i="75"/>
  <c r="G107" i="75"/>
  <c r="D107" i="75"/>
  <c r="Z106" i="75"/>
  <c r="X106" i="75"/>
  <c r="Y107" i="75" s="1"/>
  <c r="W106" i="75"/>
  <c r="U106" i="75"/>
  <c r="T106" i="75"/>
  <c r="R106" i="75"/>
  <c r="Q106" i="75"/>
  <c r="O106" i="75"/>
  <c r="N106" i="75"/>
  <c r="L106" i="75"/>
  <c r="K106" i="75"/>
  <c r="I106" i="75"/>
  <c r="H106" i="75"/>
  <c r="F106" i="75"/>
  <c r="E106" i="75"/>
  <c r="C106" i="75"/>
  <c r="B106" i="75"/>
  <c r="AT105" i="75"/>
  <c r="AQ105" i="75"/>
  <c r="AN105" i="75"/>
  <c r="AK105" i="75"/>
  <c r="AH105" i="75"/>
  <c r="AE105" i="75"/>
  <c r="AB105" i="75"/>
  <c r="P105" i="75"/>
  <c r="M105" i="75"/>
  <c r="AZ104" i="75" s="1"/>
  <c r="G105" i="75"/>
  <c r="D105" i="75"/>
  <c r="BB104" i="75"/>
  <c r="W104" i="75"/>
  <c r="U104" i="75"/>
  <c r="V105" i="75" s="1"/>
  <c r="T104" i="75"/>
  <c r="R104" i="75"/>
  <c r="S105" i="75" s="1"/>
  <c r="Q104" i="75"/>
  <c r="O104" i="75"/>
  <c r="N104" i="75"/>
  <c r="L104" i="75"/>
  <c r="K104" i="75"/>
  <c r="I104" i="75"/>
  <c r="J105" i="75" s="1"/>
  <c r="H104" i="75"/>
  <c r="BC104" i="75" s="1"/>
  <c r="F104" i="75"/>
  <c r="E104" i="75"/>
  <c r="C104" i="75"/>
  <c r="B104" i="75"/>
  <c r="X89" i="75" s="1"/>
  <c r="AT103" i="75"/>
  <c r="AQ103" i="75"/>
  <c r="AN103" i="75"/>
  <c r="AK103" i="75"/>
  <c r="AH103" i="75"/>
  <c r="AE103" i="75"/>
  <c r="AB103" i="75"/>
  <c r="Y103" i="75"/>
  <c r="S103" i="75"/>
  <c r="M103" i="75"/>
  <c r="J103" i="75"/>
  <c r="G103" i="75"/>
  <c r="T102" i="75"/>
  <c r="R102" i="75"/>
  <c r="Q102" i="75"/>
  <c r="O102" i="75"/>
  <c r="P103" i="75" s="1"/>
  <c r="N102" i="75"/>
  <c r="L102" i="75"/>
  <c r="K102" i="75"/>
  <c r="I102" i="75"/>
  <c r="H102" i="75"/>
  <c r="F102" i="75"/>
  <c r="E102" i="75"/>
  <c r="BC102" i="75" s="1"/>
  <c r="C102" i="75"/>
  <c r="B102" i="75"/>
  <c r="U89" i="75" s="1"/>
  <c r="AT101" i="75"/>
  <c r="AQ101" i="75"/>
  <c r="AN101" i="75"/>
  <c r="AK101" i="75"/>
  <c r="AH101" i="75"/>
  <c r="AE101" i="75"/>
  <c r="AB101" i="75"/>
  <c r="Y101" i="75"/>
  <c r="V101" i="75"/>
  <c r="D101" i="75"/>
  <c r="Q100" i="75"/>
  <c r="O100" i="75"/>
  <c r="P101" i="75" s="1"/>
  <c r="N100" i="75"/>
  <c r="L100" i="75"/>
  <c r="M101" i="75" s="1"/>
  <c r="K100" i="75"/>
  <c r="I100" i="75"/>
  <c r="J101" i="75" s="1"/>
  <c r="H100" i="75"/>
  <c r="F100" i="75"/>
  <c r="E100" i="75"/>
  <c r="BC100" i="75" s="1"/>
  <c r="C100" i="75"/>
  <c r="B100" i="75"/>
  <c r="R89" i="75" s="1"/>
  <c r="AT99" i="75"/>
  <c r="AQ99" i="75"/>
  <c r="AN99" i="75"/>
  <c r="AK99" i="75"/>
  <c r="AH99" i="75"/>
  <c r="AE99" i="75"/>
  <c r="AB99" i="75"/>
  <c r="Y99" i="75"/>
  <c r="V99" i="75"/>
  <c r="S99" i="75"/>
  <c r="J99" i="75"/>
  <c r="G99" i="75"/>
  <c r="D99" i="75"/>
  <c r="N98" i="75"/>
  <c r="BC98" i="75" s="1"/>
  <c r="L98" i="75"/>
  <c r="BB98" i="75" s="1"/>
  <c r="K98" i="75"/>
  <c r="I98" i="75"/>
  <c r="H98" i="75"/>
  <c r="F98" i="75"/>
  <c r="E98" i="75"/>
  <c r="C98" i="75"/>
  <c r="B98" i="75"/>
  <c r="AT97" i="75"/>
  <c r="AQ97" i="75"/>
  <c r="AN97" i="75"/>
  <c r="AK97" i="75"/>
  <c r="AH97" i="75"/>
  <c r="AE97" i="75"/>
  <c r="AB97" i="75"/>
  <c r="Y97" i="75"/>
  <c r="V97" i="75"/>
  <c r="S97" i="75"/>
  <c r="P97" i="75"/>
  <c r="K96" i="75"/>
  <c r="BC96" i="75" s="1"/>
  <c r="I96" i="75"/>
  <c r="J97" i="75" s="1"/>
  <c r="H96" i="75"/>
  <c r="F96" i="75"/>
  <c r="G97" i="75" s="1"/>
  <c r="E96" i="75"/>
  <c r="C96" i="75"/>
  <c r="B96" i="75"/>
  <c r="L89" i="75" s="1"/>
  <c r="AT95" i="75"/>
  <c r="AQ95" i="75"/>
  <c r="AN95" i="75"/>
  <c r="AK95" i="75"/>
  <c r="AH95" i="75"/>
  <c r="AE95" i="75"/>
  <c r="AB95" i="75"/>
  <c r="Y95" i="75"/>
  <c r="V95" i="75"/>
  <c r="S95" i="75"/>
  <c r="P95" i="75"/>
  <c r="M95" i="75"/>
  <c r="G95" i="75"/>
  <c r="BE94" i="75"/>
  <c r="AX94" i="75"/>
  <c r="H94" i="75"/>
  <c r="F94" i="75"/>
  <c r="E94" i="75"/>
  <c r="BC94" i="75" s="1"/>
  <c r="C94" i="75"/>
  <c r="BB94" i="75" s="1"/>
  <c r="BF94" i="75" s="1"/>
  <c r="B94" i="75"/>
  <c r="I89" i="75" s="1"/>
  <c r="AT93" i="75"/>
  <c r="AQ93" i="75"/>
  <c r="AN93" i="75"/>
  <c r="AK93" i="75"/>
  <c r="AH93" i="75"/>
  <c r="AE93" i="75"/>
  <c r="AB93" i="75"/>
  <c r="Y93" i="75"/>
  <c r="V93" i="75"/>
  <c r="S93" i="75"/>
  <c r="P93" i="75"/>
  <c r="M93" i="75"/>
  <c r="J93" i="75"/>
  <c r="D93" i="75"/>
  <c r="BC92" i="75"/>
  <c r="E92" i="75"/>
  <c r="C92" i="75"/>
  <c r="BB92" i="75" s="1"/>
  <c r="B92" i="75"/>
  <c r="AT91" i="75"/>
  <c r="AQ91" i="75"/>
  <c r="AN91" i="75"/>
  <c r="AK91" i="75"/>
  <c r="AH91" i="75"/>
  <c r="AE91" i="75"/>
  <c r="AB91" i="75"/>
  <c r="Y91" i="75"/>
  <c r="V91" i="75"/>
  <c r="S91" i="75"/>
  <c r="P91" i="75"/>
  <c r="M91" i="75"/>
  <c r="J91" i="75"/>
  <c r="G91" i="75"/>
  <c r="D91" i="75"/>
  <c r="BF90" i="75"/>
  <c r="BC90" i="75"/>
  <c r="AX90" i="75" s="1"/>
  <c r="BB90" i="75"/>
  <c r="BA90" i="75"/>
  <c r="B90" i="75"/>
  <c r="C89" i="75" s="1"/>
  <c r="AG89" i="75"/>
  <c r="AA89" i="75"/>
  <c r="O89" i="75"/>
  <c r="F89" i="75"/>
  <c r="V88" i="75"/>
  <c r="AT86" i="75"/>
  <c r="AQ86" i="75"/>
  <c r="AN86" i="75"/>
  <c r="AH86" i="75"/>
  <c r="AE86" i="75"/>
  <c r="Y86" i="75"/>
  <c r="P86" i="75"/>
  <c r="J86" i="75"/>
  <c r="AO85" i="75"/>
  <c r="AM85" i="75"/>
  <c r="AL85" i="75"/>
  <c r="AJ85" i="75"/>
  <c r="AK86" i="75" s="1"/>
  <c r="AI85" i="75"/>
  <c r="AG85" i="75"/>
  <c r="AF85" i="75"/>
  <c r="AD85" i="75"/>
  <c r="AC85" i="75"/>
  <c r="AA85" i="75"/>
  <c r="AB86" i="75" s="1"/>
  <c r="Z85" i="75"/>
  <c r="X85" i="75"/>
  <c r="W85" i="75"/>
  <c r="U85" i="75"/>
  <c r="V86" i="75" s="1"/>
  <c r="T85" i="75"/>
  <c r="R85" i="75"/>
  <c r="S86" i="75" s="1"/>
  <c r="Q85" i="75"/>
  <c r="O85" i="75"/>
  <c r="N85" i="75"/>
  <c r="L85" i="75"/>
  <c r="M86" i="75" s="1"/>
  <c r="K85" i="75"/>
  <c r="I85" i="75"/>
  <c r="H85" i="75"/>
  <c r="F85" i="75"/>
  <c r="G86" i="75" s="1"/>
  <c r="BA85" i="75" s="1"/>
  <c r="E85" i="75"/>
  <c r="BC85" i="75" s="1"/>
  <c r="C85" i="75"/>
  <c r="D86" i="75" s="1"/>
  <c r="AY85" i="75" s="1"/>
  <c r="B85" i="75"/>
  <c r="AT84" i="75"/>
  <c r="AQ84" i="75"/>
  <c r="AN84" i="75"/>
  <c r="AB84" i="75"/>
  <c r="Y84" i="75"/>
  <c r="S84" i="75"/>
  <c r="D84" i="75"/>
  <c r="AL83" i="75"/>
  <c r="AJ83" i="75"/>
  <c r="AK84" i="75" s="1"/>
  <c r="AI83" i="75"/>
  <c r="AG83" i="75"/>
  <c r="AH84" i="75" s="1"/>
  <c r="AF83" i="75"/>
  <c r="AD83" i="75"/>
  <c r="AE84" i="75" s="1"/>
  <c r="AC83" i="75"/>
  <c r="AA83" i="75"/>
  <c r="Z83" i="75"/>
  <c r="X83" i="75"/>
  <c r="W83" i="75"/>
  <c r="U83" i="75"/>
  <c r="V84" i="75" s="1"/>
  <c r="T83" i="75"/>
  <c r="R83" i="75"/>
  <c r="Q83" i="75"/>
  <c r="O83" i="75"/>
  <c r="P84" i="75" s="1"/>
  <c r="N83" i="75"/>
  <c r="L83" i="75"/>
  <c r="M84" i="75" s="1"/>
  <c r="K83" i="75"/>
  <c r="I83" i="75"/>
  <c r="H83" i="75"/>
  <c r="F83" i="75"/>
  <c r="G84" i="75" s="1"/>
  <c r="E83" i="75"/>
  <c r="BC83" i="75" s="1"/>
  <c r="C83" i="75"/>
  <c r="B83" i="75"/>
  <c r="AT82" i="75"/>
  <c r="AQ82" i="75"/>
  <c r="AH82" i="75"/>
  <c r="BA81" i="75" s="1"/>
  <c r="AE82" i="75"/>
  <c r="AB82" i="75"/>
  <c r="Y82" i="75"/>
  <c r="P82" i="75"/>
  <c r="J82" i="75"/>
  <c r="G82" i="75"/>
  <c r="D82" i="75"/>
  <c r="AI81" i="75"/>
  <c r="AG81" i="75"/>
  <c r="AF81" i="75"/>
  <c r="AD81" i="75"/>
  <c r="AC81" i="75"/>
  <c r="AA81" i="75"/>
  <c r="Z81" i="75"/>
  <c r="X81" i="75"/>
  <c r="W81" i="75"/>
  <c r="U81" i="75"/>
  <c r="V82" i="75" s="1"/>
  <c r="T81" i="75"/>
  <c r="R81" i="75"/>
  <c r="S82" i="75" s="1"/>
  <c r="Q81" i="75"/>
  <c r="O81" i="75"/>
  <c r="N81" i="75"/>
  <c r="L81" i="75"/>
  <c r="M82" i="75" s="1"/>
  <c r="K81" i="75"/>
  <c r="I81" i="75"/>
  <c r="H81" i="75"/>
  <c r="F81" i="75"/>
  <c r="E81" i="75"/>
  <c r="C81" i="75"/>
  <c r="B81" i="75"/>
  <c r="AT80" i="75"/>
  <c r="AQ80" i="75"/>
  <c r="AN80" i="75"/>
  <c r="AK80" i="75"/>
  <c r="M80" i="75"/>
  <c r="J80" i="75"/>
  <c r="D80" i="75"/>
  <c r="BB79" i="75"/>
  <c r="AF79" i="75"/>
  <c r="AD79" i="75"/>
  <c r="AE80" i="75" s="1"/>
  <c r="AC79" i="75"/>
  <c r="AA79" i="75"/>
  <c r="AB80" i="75" s="1"/>
  <c r="Z79" i="75"/>
  <c r="X79" i="75"/>
  <c r="Y80" i="75" s="1"/>
  <c r="W79" i="75"/>
  <c r="U79" i="75"/>
  <c r="V80" i="75" s="1"/>
  <c r="T79" i="75"/>
  <c r="R79" i="75"/>
  <c r="S80" i="75" s="1"/>
  <c r="Q79" i="75"/>
  <c r="O79" i="75"/>
  <c r="P80" i="75" s="1"/>
  <c r="N79" i="75"/>
  <c r="L79" i="75"/>
  <c r="K79" i="75"/>
  <c r="I79" i="75"/>
  <c r="H79" i="75"/>
  <c r="F79" i="75"/>
  <c r="G80" i="75" s="1"/>
  <c r="E79" i="75"/>
  <c r="BC79" i="75" s="1"/>
  <c r="C79" i="75"/>
  <c r="B79" i="75"/>
  <c r="AG58" i="75" s="1"/>
  <c r="AT78" i="75"/>
  <c r="AQ78" i="75"/>
  <c r="AN78" i="75"/>
  <c r="AK78" i="75"/>
  <c r="AH78" i="75"/>
  <c r="J78" i="75"/>
  <c r="AY77" i="75"/>
  <c r="AC77" i="75"/>
  <c r="AA77" i="75"/>
  <c r="AB78" i="75" s="1"/>
  <c r="Z77" i="75"/>
  <c r="X77" i="75"/>
  <c r="Y78" i="75" s="1"/>
  <c r="W77" i="75"/>
  <c r="U77" i="75"/>
  <c r="V78" i="75" s="1"/>
  <c r="T77" i="75"/>
  <c r="R77" i="75"/>
  <c r="S78" i="75" s="1"/>
  <c r="Q77" i="75"/>
  <c r="O77" i="75"/>
  <c r="P78" i="75" s="1"/>
  <c r="N77" i="75"/>
  <c r="L77" i="75"/>
  <c r="M78" i="75" s="1"/>
  <c r="K77" i="75"/>
  <c r="I77" i="75"/>
  <c r="H77" i="75"/>
  <c r="F77" i="75"/>
  <c r="G78" i="75" s="1"/>
  <c r="E77" i="75"/>
  <c r="C77" i="75"/>
  <c r="D78" i="75" s="1"/>
  <c r="B77" i="75"/>
  <c r="AK76" i="75"/>
  <c r="AH76" i="75"/>
  <c r="AE76" i="75"/>
  <c r="V76" i="75"/>
  <c r="J76" i="75"/>
  <c r="BB75" i="75"/>
  <c r="Z75" i="75"/>
  <c r="X75" i="75"/>
  <c r="Y76" i="75" s="1"/>
  <c r="W75" i="75"/>
  <c r="U75" i="75"/>
  <c r="T75" i="75"/>
  <c r="R75" i="75"/>
  <c r="S76" i="75" s="1"/>
  <c r="Q75" i="75"/>
  <c r="O75" i="75"/>
  <c r="P76" i="75" s="1"/>
  <c r="N75" i="75"/>
  <c r="L75" i="75"/>
  <c r="M76" i="75" s="1"/>
  <c r="K75" i="75"/>
  <c r="BC75" i="75" s="1"/>
  <c r="I75" i="75"/>
  <c r="H75" i="75"/>
  <c r="F75" i="75"/>
  <c r="G76" i="75" s="1"/>
  <c r="E75" i="75"/>
  <c r="C75" i="75"/>
  <c r="D76" i="75" s="1"/>
  <c r="BA75" i="75" s="1"/>
  <c r="B75" i="75"/>
  <c r="AA58" i="75" s="1"/>
  <c r="AT74" i="75"/>
  <c r="AQ74" i="75"/>
  <c r="AN74" i="75"/>
  <c r="AK74" i="75"/>
  <c r="AH74" i="75"/>
  <c r="AE74" i="75"/>
  <c r="AB74" i="75"/>
  <c r="V74" i="75"/>
  <c r="S74" i="75"/>
  <c r="G74" i="75"/>
  <c r="W73" i="75"/>
  <c r="U73" i="75"/>
  <c r="T73" i="75"/>
  <c r="R73" i="75"/>
  <c r="Q73" i="75"/>
  <c r="O73" i="75"/>
  <c r="P74" i="75" s="1"/>
  <c r="N73" i="75"/>
  <c r="L73" i="75"/>
  <c r="M74" i="75" s="1"/>
  <c r="K73" i="75"/>
  <c r="I73" i="75"/>
  <c r="J74" i="75" s="1"/>
  <c r="H73" i="75"/>
  <c r="F73" i="75"/>
  <c r="E73" i="75"/>
  <c r="C73" i="75"/>
  <c r="B73" i="75"/>
  <c r="AT72" i="75"/>
  <c r="AQ72" i="75"/>
  <c r="AN72" i="75"/>
  <c r="AK72" i="75"/>
  <c r="AH72" i="75"/>
  <c r="AE72" i="75"/>
  <c r="AB72" i="75"/>
  <c r="Y72" i="75"/>
  <c r="S72" i="75"/>
  <c r="J72" i="75"/>
  <c r="AY71" i="75"/>
  <c r="T71" i="75"/>
  <c r="R71" i="75"/>
  <c r="Q71" i="75"/>
  <c r="O71" i="75"/>
  <c r="P72" i="75" s="1"/>
  <c r="N71" i="75"/>
  <c r="L71" i="75"/>
  <c r="M72" i="75" s="1"/>
  <c r="K71" i="75"/>
  <c r="I71" i="75"/>
  <c r="H71" i="75"/>
  <c r="F71" i="75"/>
  <c r="G72" i="75" s="1"/>
  <c r="E71" i="75"/>
  <c r="BC71" i="75" s="1"/>
  <c r="C71" i="75"/>
  <c r="D72" i="75" s="1"/>
  <c r="B71" i="75"/>
  <c r="AT70" i="75"/>
  <c r="AQ70" i="75"/>
  <c r="AN70" i="75"/>
  <c r="AK70" i="75"/>
  <c r="AH70" i="75"/>
  <c r="AE70" i="75"/>
  <c r="AB70" i="75"/>
  <c r="Y70" i="75"/>
  <c r="V70" i="75"/>
  <c r="P70" i="75"/>
  <c r="D70" i="75"/>
  <c r="Q69" i="75"/>
  <c r="O69" i="75"/>
  <c r="N69" i="75"/>
  <c r="L69" i="75"/>
  <c r="M70" i="75" s="1"/>
  <c r="K69" i="75"/>
  <c r="I69" i="75"/>
  <c r="J70" i="75" s="1"/>
  <c r="H69" i="75"/>
  <c r="F69" i="75"/>
  <c r="G70" i="75" s="1"/>
  <c r="E69" i="75"/>
  <c r="C69" i="75"/>
  <c r="BB69" i="75" s="1"/>
  <c r="B69" i="75"/>
  <c r="AT68" i="75"/>
  <c r="AQ68" i="75"/>
  <c r="AN68" i="75"/>
  <c r="AK68" i="75"/>
  <c r="AH68" i="75"/>
  <c r="AE68" i="75"/>
  <c r="AB68" i="75"/>
  <c r="Y68" i="75"/>
  <c r="V68" i="75"/>
  <c r="S68" i="75"/>
  <c r="J68" i="75"/>
  <c r="BB67" i="75"/>
  <c r="N67" i="75"/>
  <c r="L67" i="75"/>
  <c r="M68" i="75" s="1"/>
  <c r="K67" i="75"/>
  <c r="BC67" i="75" s="1"/>
  <c r="I67" i="75"/>
  <c r="H67" i="75"/>
  <c r="F67" i="75"/>
  <c r="G68" i="75" s="1"/>
  <c r="E67" i="75"/>
  <c r="C67" i="75"/>
  <c r="D68" i="75" s="1"/>
  <c r="BA67" i="75" s="1"/>
  <c r="B67" i="75"/>
  <c r="O58" i="75" s="1"/>
  <c r="AT66" i="75"/>
  <c r="AQ66" i="75"/>
  <c r="AN66" i="75"/>
  <c r="AK66" i="75"/>
  <c r="AH66" i="75"/>
  <c r="AE66" i="75"/>
  <c r="AB66" i="75"/>
  <c r="Y66" i="75"/>
  <c r="V66" i="75"/>
  <c r="S66" i="75"/>
  <c r="P66" i="75"/>
  <c r="G66" i="75"/>
  <c r="K65" i="75"/>
  <c r="I65" i="75"/>
  <c r="J66" i="75" s="1"/>
  <c r="H65" i="75"/>
  <c r="F65" i="75"/>
  <c r="E65" i="75"/>
  <c r="BC65" i="75" s="1"/>
  <c r="C65" i="75"/>
  <c r="B65" i="75"/>
  <c r="L58" i="75" s="1"/>
  <c r="AT64" i="75"/>
  <c r="AQ64" i="75"/>
  <c r="AN64" i="75"/>
  <c r="AK64" i="75"/>
  <c r="AH64" i="75"/>
  <c r="AE64" i="75"/>
  <c r="AB64" i="75"/>
  <c r="Y64" i="75"/>
  <c r="AY63" i="75" s="1"/>
  <c r="V64" i="75"/>
  <c r="S64" i="75"/>
  <c r="P64" i="75"/>
  <c r="M64" i="75"/>
  <c r="D64" i="75"/>
  <c r="H63" i="75"/>
  <c r="F63" i="75"/>
  <c r="G64" i="75" s="1"/>
  <c r="E63" i="75"/>
  <c r="BC63" i="75" s="1"/>
  <c r="C63" i="75"/>
  <c r="BB63" i="75" s="1"/>
  <c r="B63" i="75"/>
  <c r="AT62" i="75"/>
  <c r="AQ62" i="75"/>
  <c r="AN62" i="75"/>
  <c r="AK62" i="75"/>
  <c r="AH62" i="75"/>
  <c r="AE62" i="75"/>
  <c r="AB62" i="75"/>
  <c r="Y62" i="75"/>
  <c r="V62" i="75"/>
  <c r="AZ61" i="75" s="1"/>
  <c r="S62" i="75"/>
  <c r="AY61" i="75" s="1"/>
  <c r="P62" i="75"/>
  <c r="M62" i="75"/>
  <c r="J62" i="75"/>
  <c r="D62" i="75"/>
  <c r="BF61" i="75"/>
  <c r="BA61" i="75"/>
  <c r="AX61" i="75"/>
  <c r="BE61" i="75" s="1"/>
  <c r="E61" i="75"/>
  <c r="BC61" i="75" s="1"/>
  <c r="C61" i="75"/>
  <c r="BB61" i="75" s="1"/>
  <c r="B61" i="75"/>
  <c r="F58" i="75" s="1"/>
  <c r="AT60" i="75"/>
  <c r="AQ60" i="75"/>
  <c r="AN60" i="75"/>
  <c r="AK60" i="75"/>
  <c r="AH60" i="75"/>
  <c r="AE60" i="75"/>
  <c r="AB60" i="75"/>
  <c r="Y60" i="75"/>
  <c r="V60" i="75"/>
  <c r="S60" i="75"/>
  <c r="P60" i="75"/>
  <c r="AY59" i="75" s="1"/>
  <c r="M60" i="75"/>
  <c r="J60" i="75"/>
  <c r="G60" i="75"/>
  <c r="D60" i="75"/>
  <c r="BC59" i="75"/>
  <c r="AX59" i="75" s="1"/>
  <c r="BB59" i="75"/>
  <c r="BF59" i="75" s="1"/>
  <c r="B59" i="75"/>
  <c r="C58" i="75" s="1"/>
  <c r="AP58" i="75"/>
  <c r="AM58" i="75"/>
  <c r="AJ58" i="75"/>
  <c r="AD58" i="75"/>
  <c r="X58" i="75"/>
  <c r="U58" i="75"/>
  <c r="R58" i="75"/>
  <c r="I58" i="75"/>
  <c r="V57" i="75"/>
  <c r="AT55" i="75"/>
  <c r="AQ55" i="75"/>
  <c r="AN55" i="75"/>
  <c r="AH55" i="75"/>
  <c r="V55" i="75"/>
  <c r="S55" i="75"/>
  <c r="M55" i="75"/>
  <c r="J55" i="75"/>
  <c r="AI54" i="75"/>
  <c r="AG54" i="75"/>
  <c r="AF54" i="75"/>
  <c r="AD54" i="75"/>
  <c r="AE55" i="75" s="1"/>
  <c r="AC54" i="75"/>
  <c r="AA54" i="75"/>
  <c r="AB55" i="75" s="1"/>
  <c r="Z54" i="75"/>
  <c r="X54" i="75"/>
  <c r="Y55" i="75" s="1"/>
  <c r="W54" i="75"/>
  <c r="U54" i="75"/>
  <c r="T54" i="75"/>
  <c r="R54" i="75"/>
  <c r="Q54" i="75"/>
  <c r="O54" i="75"/>
  <c r="P55" i="75" s="1"/>
  <c r="N54" i="75"/>
  <c r="L54" i="75"/>
  <c r="K54" i="75"/>
  <c r="I54" i="75"/>
  <c r="H54" i="75"/>
  <c r="BC54" i="75" s="1"/>
  <c r="F54" i="75"/>
  <c r="G55" i="75" s="1"/>
  <c r="BA54" i="75" s="1"/>
  <c r="E54" i="75"/>
  <c r="C54" i="75"/>
  <c r="D55" i="75" s="1"/>
  <c r="B54" i="75"/>
  <c r="AT53" i="75"/>
  <c r="AQ53" i="75"/>
  <c r="AN53" i="75"/>
  <c r="AK53" i="75"/>
  <c r="Y53" i="75"/>
  <c r="P53" i="75"/>
  <c r="J53" i="75"/>
  <c r="AF52" i="75"/>
  <c r="AD52" i="75"/>
  <c r="AE53" i="75" s="1"/>
  <c r="AC52" i="75"/>
  <c r="AA52" i="75"/>
  <c r="AB53" i="75" s="1"/>
  <c r="Z52" i="75"/>
  <c r="X52" i="75"/>
  <c r="W52" i="75"/>
  <c r="U52" i="75"/>
  <c r="V53" i="75" s="1"/>
  <c r="T52" i="75"/>
  <c r="R52" i="75"/>
  <c r="S53" i="75" s="1"/>
  <c r="Q52" i="75"/>
  <c r="O52" i="75"/>
  <c r="N52" i="75"/>
  <c r="L52" i="75"/>
  <c r="M53" i="75" s="1"/>
  <c r="K52" i="75"/>
  <c r="I52" i="75"/>
  <c r="H52" i="75"/>
  <c r="F52" i="75"/>
  <c r="G53" i="75" s="1"/>
  <c r="E52" i="75"/>
  <c r="BC52" i="75" s="1"/>
  <c r="C52" i="75"/>
  <c r="D53" i="75" s="1"/>
  <c r="B52" i="75"/>
  <c r="AT51" i="75"/>
  <c r="AQ51" i="75"/>
  <c r="AN51" i="75"/>
  <c r="AK51" i="75"/>
  <c r="AH51" i="75"/>
  <c r="AB51" i="75"/>
  <c r="P51" i="75"/>
  <c r="M51" i="75"/>
  <c r="G51" i="75"/>
  <c r="BA50" i="75" s="1"/>
  <c r="D51" i="75"/>
  <c r="AC50" i="75"/>
  <c r="AA50" i="75"/>
  <c r="Z50" i="75"/>
  <c r="X50" i="75"/>
  <c r="Y51" i="75" s="1"/>
  <c r="W50" i="75"/>
  <c r="U50" i="75"/>
  <c r="V51" i="75" s="1"/>
  <c r="T50" i="75"/>
  <c r="R50" i="75"/>
  <c r="S51" i="75" s="1"/>
  <c r="Q50" i="75"/>
  <c r="O50" i="75"/>
  <c r="N50" i="75"/>
  <c r="L50" i="75"/>
  <c r="K50" i="75"/>
  <c r="I50" i="75"/>
  <c r="J51" i="75" s="1"/>
  <c r="H50" i="75"/>
  <c r="F50" i="75"/>
  <c r="E50" i="75"/>
  <c r="C50" i="75"/>
  <c r="BB50" i="75" s="1"/>
  <c r="B50" i="75"/>
  <c r="AD31" i="75" s="1"/>
  <c r="AT49" i="75"/>
  <c r="AQ49" i="75"/>
  <c r="AN49" i="75"/>
  <c r="AK49" i="75"/>
  <c r="AH49" i="75"/>
  <c r="AE49" i="75"/>
  <c r="V49" i="75"/>
  <c r="M49" i="75"/>
  <c r="D49" i="75"/>
  <c r="Z48" i="75"/>
  <c r="X48" i="75"/>
  <c r="Y49" i="75" s="1"/>
  <c r="W48" i="75"/>
  <c r="U48" i="75"/>
  <c r="T48" i="75"/>
  <c r="R48" i="75"/>
  <c r="S49" i="75" s="1"/>
  <c r="Q48" i="75"/>
  <c r="O48" i="75"/>
  <c r="P49" i="75" s="1"/>
  <c r="N48" i="75"/>
  <c r="BC48" i="75" s="1"/>
  <c r="L48" i="75"/>
  <c r="K48" i="75"/>
  <c r="I48" i="75"/>
  <c r="J49" i="75" s="1"/>
  <c r="H48" i="75"/>
  <c r="F48" i="75"/>
  <c r="G49" i="75" s="1"/>
  <c r="E48" i="75"/>
  <c r="C48" i="75"/>
  <c r="BB48" i="75" s="1"/>
  <c r="BF48" i="75" s="1"/>
  <c r="B48" i="75"/>
  <c r="AT47" i="75"/>
  <c r="AQ47" i="75"/>
  <c r="AN47" i="75"/>
  <c r="AK47" i="75"/>
  <c r="AH47" i="75"/>
  <c r="AE47" i="75"/>
  <c r="AB47" i="75"/>
  <c r="V47" i="75"/>
  <c r="G47" i="75"/>
  <c r="W46" i="75"/>
  <c r="U46" i="75"/>
  <c r="T46" i="75"/>
  <c r="R46" i="75"/>
  <c r="S47" i="75" s="1"/>
  <c r="Q46" i="75"/>
  <c r="O46" i="75"/>
  <c r="P47" i="75" s="1"/>
  <c r="N46" i="75"/>
  <c r="L46" i="75"/>
  <c r="M47" i="75" s="1"/>
  <c r="K46" i="75"/>
  <c r="I46" i="75"/>
  <c r="J47" i="75" s="1"/>
  <c r="H46" i="75"/>
  <c r="BC46" i="75" s="1"/>
  <c r="F46" i="75"/>
  <c r="E46" i="75"/>
  <c r="C46" i="75"/>
  <c r="BB46" i="75" s="1"/>
  <c r="B46" i="75"/>
  <c r="AT45" i="75"/>
  <c r="AQ45" i="75"/>
  <c r="AN45" i="75"/>
  <c r="AK45" i="75"/>
  <c r="AH45" i="75"/>
  <c r="AE45" i="75"/>
  <c r="AB45" i="75"/>
  <c r="Y45" i="75"/>
  <c r="P45" i="75"/>
  <c r="J45" i="75"/>
  <c r="T44" i="75"/>
  <c r="R44" i="75"/>
  <c r="S45" i="75" s="1"/>
  <c r="Q44" i="75"/>
  <c r="O44" i="75"/>
  <c r="N44" i="75"/>
  <c r="L44" i="75"/>
  <c r="M45" i="75" s="1"/>
  <c r="K44" i="75"/>
  <c r="I44" i="75"/>
  <c r="H44" i="75"/>
  <c r="F44" i="75"/>
  <c r="G45" i="75" s="1"/>
  <c r="E44" i="75"/>
  <c r="BC44" i="75" s="1"/>
  <c r="C44" i="75"/>
  <c r="D45" i="75" s="1"/>
  <c r="B44" i="75"/>
  <c r="U31" i="75" s="1"/>
  <c r="AT43" i="75"/>
  <c r="AQ43" i="75"/>
  <c r="AN43" i="75"/>
  <c r="AK43" i="75"/>
  <c r="AH43" i="75"/>
  <c r="AE43" i="75"/>
  <c r="AB43" i="75"/>
  <c r="Y43" i="75"/>
  <c r="V43" i="75"/>
  <c r="P43" i="75"/>
  <c r="M43" i="75"/>
  <c r="G43" i="75"/>
  <c r="D43" i="75"/>
  <c r="AY42" i="75" s="1"/>
  <c r="Q42" i="75"/>
  <c r="O42" i="75"/>
  <c r="N42" i="75"/>
  <c r="L42" i="75"/>
  <c r="K42" i="75"/>
  <c r="I42" i="75"/>
  <c r="J43" i="75" s="1"/>
  <c r="H42" i="75"/>
  <c r="F42" i="75"/>
  <c r="E42" i="75"/>
  <c r="C42" i="75"/>
  <c r="B42" i="75"/>
  <c r="R31" i="75" s="1"/>
  <c r="AT41" i="75"/>
  <c r="AQ41" i="75"/>
  <c r="AN41" i="75"/>
  <c r="AK41" i="75"/>
  <c r="AH41" i="75"/>
  <c r="AE41" i="75"/>
  <c r="AB41" i="75"/>
  <c r="Y41" i="75"/>
  <c r="V41" i="75"/>
  <c r="S41" i="75"/>
  <c r="M41" i="75"/>
  <c r="D41" i="75"/>
  <c r="N40" i="75"/>
  <c r="BC40" i="75" s="1"/>
  <c r="L40" i="75"/>
  <c r="K40" i="75"/>
  <c r="I40" i="75"/>
  <c r="J41" i="75" s="1"/>
  <c r="H40" i="75"/>
  <c r="F40" i="75"/>
  <c r="G41" i="75" s="1"/>
  <c r="E40" i="75"/>
  <c r="C40" i="75"/>
  <c r="BB40" i="75" s="1"/>
  <c r="BF40" i="75" s="1"/>
  <c r="B40" i="75"/>
  <c r="O31" i="75" s="1"/>
  <c r="AT39" i="75"/>
  <c r="AQ39" i="75"/>
  <c r="AN39" i="75"/>
  <c r="AK39" i="75"/>
  <c r="AH39" i="75"/>
  <c r="AE39" i="75"/>
  <c r="AB39" i="75"/>
  <c r="Y39" i="75"/>
  <c r="V39" i="75"/>
  <c r="S39" i="75"/>
  <c r="P39" i="75"/>
  <c r="G39" i="75"/>
  <c r="K38" i="75"/>
  <c r="I38" i="75"/>
  <c r="J39" i="75" s="1"/>
  <c r="H38" i="75"/>
  <c r="BC38" i="75" s="1"/>
  <c r="F38" i="75"/>
  <c r="E38" i="75"/>
  <c r="C38" i="75"/>
  <c r="B38" i="75"/>
  <c r="L31" i="75" s="1"/>
  <c r="AT37" i="75"/>
  <c r="AQ37" i="75"/>
  <c r="AN37" i="75"/>
  <c r="AK37" i="75"/>
  <c r="AH37" i="75"/>
  <c r="AE37" i="75"/>
  <c r="AB37" i="75"/>
  <c r="Y37" i="75"/>
  <c r="V37" i="75"/>
  <c r="S37" i="75"/>
  <c r="P37" i="75"/>
  <c r="M37" i="75"/>
  <c r="H36" i="75"/>
  <c r="F36" i="75"/>
  <c r="G37" i="75" s="1"/>
  <c r="E36" i="75"/>
  <c r="BC36" i="75" s="1"/>
  <c r="C36" i="75"/>
  <c r="D37" i="75" s="1"/>
  <c r="B36" i="75"/>
  <c r="I31" i="75" s="1"/>
  <c r="AT35" i="75"/>
  <c r="AQ35" i="75"/>
  <c r="AN35" i="75"/>
  <c r="AK35" i="75"/>
  <c r="AH35" i="75"/>
  <c r="AE35" i="75"/>
  <c r="AB35" i="75"/>
  <c r="Y35" i="75"/>
  <c r="V35" i="75"/>
  <c r="S35" i="75"/>
  <c r="P35" i="75"/>
  <c r="M35" i="75"/>
  <c r="J35" i="75"/>
  <c r="D35" i="75"/>
  <c r="E34" i="75"/>
  <c r="BC34" i="75" s="1"/>
  <c r="C34" i="75"/>
  <c r="BB34" i="75" s="1"/>
  <c r="BF34" i="75" s="1"/>
  <c r="B34" i="75"/>
  <c r="F31" i="75" s="1"/>
  <c r="AT33" i="75"/>
  <c r="AQ33" i="75"/>
  <c r="AN33" i="75"/>
  <c r="AK33" i="75"/>
  <c r="AH33" i="75"/>
  <c r="AE33" i="75"/>
  <c r="AB33" i="75"/>
  <c r="Y33" i="75"/>
  <c r="V33" i="75"/>
  <c r="S33" i="75"/>
  <c r="P33" i="75"/>
  <c r="AY32" i="75" s="1"/>
  <c r="M33" i="75"/>
  <c r="J33" i="75"/>
  <c r="G33" i="75"/>
  <c r="D33" i="75"/>
  <c r="BC32" i="75"/>
  <c r="BB32" i="75"/>
  <c r="B32" i="75"/>
  <c r="C31" i="75" s="1"/>
  <c r="AJ31" i="75"/>
  <c r="AG31" i="75"/>
  <c r="AA31" i="75"/>
  <c r="X31" i="75"/>
  <c r="V30" i="75"/>
  <c r="AT28" i="75"/>
  <c r="AQ28" i="75"/>
  <c r="AN28" i="75"/>
  <c r="AK28" i="75"/>
  <c r="AB28" i="75"/>
  <c r="P28" i="75"/>
  <c r="J28" i="75"/>
  <c r="D28" i="75"/>
  <c r="AI27" i="75"/>
  <c r="AG27" i="75"/>
  <c r="AH28" i="75" s="1"/>
  <c r="AF27" i="75"/>
  <c r="AD27" i="75"/>
  <c r="AE28" i="75" s="1"/>
  <c r="AC27" i="75"/>
  <c r="AA27" i="75"/>
  <c r="Z27" i="75"/>
  <c r="X27" i="75"/>
  <c r="Y28" i="75" s="1"/>
  <c r="W27" i="75"/>
  <c r="U27" i="75"/>
  <c r="V28" i="75" s="1"/>
  <c r="T27" i="75"/>
  <c r="R27" i="75"/>
  <c r="S28" i="75" s="1"/>
  <c r="Q27" i="75"/>
  <c r="O27" i="75"/>
  <c r="N27" i="75"/>
  <c r="L27" i="75"/>
  <c r="M28" i="75" s="1"/>
  <c r="K27" i="75"/>
  <c r="I27" i="75"/>
  <c r="H27" i="75"/>
  <c r="F27" i="75"/>
  <c r="G28" i="75" s="1"/>
  <c r="E27" i="75"/>
  <c r="BC27" i="75" s="1"/>
  <c r="C27" i="75"/>
  <c r="B27" i="75"/>
  <c r="AJ4" i="75" s="1"/>
  <c r="AT26" i="75"/>
  <c r="AQ26" i="75"/>
  <c r="AN26" i="75"/>
  <c r="AK26" i="75"/>
  <c r="AE26" i="75"/>
  <c r="V26" i="75"/>
  <c r="S26" i="75"/>
  <c r="G26" i="75"/>
  <c r="BC25" i="75"/>
  <c r="AF25" i="75"/>
  <c r="AD25" i="75"/>
  <c r="AC25" i="75"/>
  <c r="AA25" i="75"/>
  <c r="AB26" i="75" s="1"/>
  <c r="Z25" i="75"/>
  <c r="X25" i="75"/>
  <c r="Y26" i="75" s="1"/>
  <c r="W25" i="75"/>
  <c r="U25" i="75"/>
  <c r="T25" i="75"/>
  <c r="R25" i="75"/>
  <c r="Q25" i="75"/>
  <c r="O25" i="75"/>
  <c r="P26" i="75" s="1"/>
  <c r="N25" i="75"/>
  <c r="L25" i="75"/>
  <c r="M26" i="75" s="1"/>
  <c r="K25" i="75"/>
  <c r="I25" i="75"/>
  <c r="J26" i="75" s="1"/>
  <c r="H25" i="75"/>
  <c r="F25" i="75"/>
  <c r="E25" i="75"/>
  <c r="C25" i="75"/>
  <c r="B25" i="75"/>
  <c r="AG4" i="75" s="1"/>
  <c r="AT24" i="75"/>
  <c r="AQ24" i="75"/>
  <c r="AN24" i="75"/>
  <c r="AK24" i="75"/>
  <c r="AH24" i="75"/>
  <c r="Y24" i="75"/>
  <c r="J24" i="75"/>
  <c r="AC23" i="75"/>
  <c r="AA23" i="75"/>
  <c r="AB24" i="75" s="1"/>
  <c r="Z23" i="75"/>
  <c r="X23" i="75"/>
  <c r="W23" i="75"/>
  <c r="U23" i="75"/>
  <c r="V24" i="75" s="1"/>
  <c r="T23" i="75"/>
  <c r="R23" i="75"/>
  <c r="S24" i="75" s="1"/>
  <c r="Q23" i="75"/>
  <c r="O23" i="75"/>
  <c r="P24" i="75" s="1"/>
  <c r="N23" i="75"/>
  <c r="L23" i="75"/>
  <c r="M24" i="75" s="1"/>
  <c r="K23" i="75"/>
  <c r="I23" i="75"/>
  <c r="H23" i="75"/>
  <c r="F23" i="75"/>
  <c r="G24" i="75" s="1"/>
  <c r="E23" i="75"/>
  <c r="C23" i="75"/>
  <c r="BB23" i="75" s="1"/>
  <c r="B23" i="75"/>
  <c r="AT22" i="75"/>
  <c r="AQ22" i="75"/>
  <c r="AN22" i="75"/>
  <c r="AK22" i="75"/>
  <c r="AH22" i="75"/>
  <c r="AE22" i="75"/>
  <c r="Y22" i="75"/>
  <c r="S22" i="75"/>
  <c r="P22" i="75"/>
  <c r="J22" i="75"/>
  <c r="G22" i="75"/>
  <c r="BB21" i="75"/>
  <c r="BF21" i="75" s="1"/>
  <c r="Z21" i="75"/>
  <c r="X21" i="75"/>
  <c r="W21" i="75"/>
  <c r="U21" i="75"/>
  <c r="V22" i="75" s="1"/>
  <c r="BA21" i="75" s="1"/>
  <c r="T21" i="75"/>
  <c r="R21" i="75"/>
  <c r="Q21" i="75"/>
  <c r="O21" i="75"/>
  <c r="N21" i="75"/>
  <c r="L21" i="75"/>
  <c r="M22" i="75" s="1"/>
  <c r="AY21" i="75" s="1"/>
  <c r="K21" i="75"/>
  <c r="I21" i="75"/>
  <c r="H21" i="75"/>
  <c r="F21" i="75"/>
  <c r="E21" i="75"/>
  <c r="C21" i="75"/>
  <c r="D22" i="75" s="1"/>
  <c r="B21" i="75"/>
  <c r="AT20" i="75"/>
  <c r="AQ20" i="75"/>
  <c r="AN20" i="75"/>
  <c r="AK20" i="75"/>
  <c r="AH20" i="75"/>
  <c r="AE20" i="75"/>
  <c r="AB20" i="75"/>
  <c r="S20" i="75"/>
  <c r="P20" i="75"/>
  <c r="D20" i="75"/>
  <c r="W19" i="75"/>
  <c r="U19" i="75"/>
  <c r="V20" i="75" s="1"/>
  <c r="T19" i="75"/>
  <c r="R19" i="75"/>
  <c r="Q19" i="75"/>
  <c r="O19" i="75"/>
  <c r="N19" i="75"/>
  <c r="L19" i="75"/>
  <c r="M20" i="75" s="1"/>
  <c r="K19" i="75"/>
  <c r="I19" i="75"/>
  <c r="J20" i="75" s="1"/>
  <c r="H19" i="75"/>
  <c r="F19" i="75"/>
  <c r="G20" i="75" s="1"/>
  <c r="E19" i="75"/>
  <c r="BC19" i="75" s="1"/>
  <c r="C19" i="75"/>
  <c r="B19" i="75"/>
  <c r="X4" i="75" s="1"/>
  <c r="AT18" i="75"/>
  <c r="AQ18" i="75"/>
  <c r="AN18" i="75"/>
  <c r="AK18" i="75"/>
  <c r="AH18" i="75"/>
  <c r="AE18" i="75"/>
  <c r="AB18" i="75"/>
  <c r="Y18" i="75"/>
  <c r="S18" i="75"/>
  <c r="G18" i="75"/>
  <c r="T17" i="75"/>
  <c r="R17" i="75"/>
  <c r="Q17" i="75"/>
  <c r="O17" i="75"/>
  <c r="P18" i="75" s="1"/>
  <c r="N17" i="75"/>
  <c r="L17" i="75"/>
  <c r="M18" i="75" s="1"/>
  <c r="K17" i="75"/>
  <c r="BC17" i="75" s="1"/>
  <c r="I17" i="75"/>
  <c r="J18" i="75" s="1"/>
  <c r="H17" i="75"/>
  <c r="F17" i="75"/>
  <c r="E17" i="75"/>
  <c r="C17" i="75"/>
  <c r="B17" i="75"/>
  <c r="AT16" i="75"/>
  <c r="AQ16" i="75"/>
  <c r="AN16" i="75"/>
  <c r="AK16" i="75"/>
  <c r="AH16" i="75"/>
  <c r="AE16" i="75"/>
  <c r="AB16" i="75"/>
  <c r="Y16" i="75"/>
  <c r="V16" i="75"/>
  <c r="P16" i="75"/>
  <c r="J16" i="75"/>
  <c r="Q15" i="75"/>
  <c r="O15" i="75"/>
  <c r="N15" i="75"/>
  <c r="L15" i="75"/>
  <c r="M16" i="75" s="1"/>
  <c r="K15" i="75"/>
  <c r="I15" i="75"/>
  <c r="H15" i="75"/>
  <c r="F15" i="75"/>
  <c r="G16" i="75" s="1"/>
  <c r="E15" i="75"/>
  <c r="C15" i="75"/>
  <c r="D16" i="75" s="1"/>
  <c r="B15" i="75"/>
  <c r="AT14" i="75"/>
  <c r="AQ14" i="75"/>
  <c r="AN14" i="75"/>
  <c r="AK14" i="75"/>
  <c r="AH14" i="75"/>
  <c r="AE14" i="75"/>
  <c r="AB14" i="75"/>
  <c r="Y14" i="75"/>
  <c r="V14" i="75"/>
  <c r="S14" i="75"/>
  <c r="J14" i="75"/>
  <c r="BA13" i="75" s="1"/>
  <c r="G14" i="75"/>
  <c r="AY13" i="75"/>
  <c r="AW13" i="75" s="1"/>
  <c r="N13" i="75"/>
  <c r="L13" i="75"/>
  <c r="M14" i="75" s="1"/>
  <c r="K13" i="75"/>
  <c r="I13" i="75"/>
  <c r="BB13" i="75" s="1"/>
  <c r="H13" i="75"/>
  <c r="F13" i="75"/>
  <c r="E13" i="75"/>
  <c r="BC13" i="75" s="1"/>
  <c r="C13" i="75"/>
  <c r="D14" i="75" s="1"/>
  <c r="B13" i="75"/>
  <c r="AT12" i="75"/>
  <c r="AQ12" i="75"/>
  <c r="AN12" i="75"/>
  <c r="AK12" i="75"/>
  <c r="AH12" i="75"/>
  <c r="AE12" i="75"/>
  <c r="AB12" i="75"/>
  <c r="Y12" i="75"/>
  <c r="V12" i="75"/>
  <c r="S12" i="75"/>
  <c r="P12" i="75"/>
  <c r="J12" i="75"/>
  <c r="D12" i="75"/>
  <c r="BA11" i="75" s="1"/>
  <c r="K11" i="75"/>
  <c r="I11" i="75"/>
  <c r="H11" i="75"/>
  <c r="F11" i="75"/>
  <c r="G12" i="75" s="1"/>
  <c r="E11" i="75"/>
  <c r="BC11" i="75" s="1"/>
  <c r="C11" i="75"/>
  <c r="B11" i="75"/>
  <c r="L4" i="75" s="1"/>
  <c r="AT10" i="75"/>
  <c r="AQ10" i="75"/>
  <c r="AN10" i="75"/>
  <c r="AK10" i="75"/>
  <c r="AH10" i="75"/>
  <c r="AE10" i="75"/>
  <c r="AB10" i="75"/>
  <c r="Y10" i="75"/>
  <c r="V10" i="75"/>
  <c r="S10" i="75"/>
  <c r="P10" i="75"/>
  <c r="M10" i="75"/>
  <c r="G10" i="75"/>
  <c r="D10" i="75"/>
  <c r="BF9" i="75"/>
  <c r="H9" i="75"/>
  <c r="F9" i="75"/>
  <c r="E9" i="75"/>
  <c r="BC9" i="75" s="1"/>
  <c r="AX9" i="75" s="1"/>
  <c r="BE9" i="75" s="1"/>
  <c r="C9" i="75"/>
  <c r="BB9" i="75" s="1"/>
  <c r="B9" i="75"/>
  <c r="I4" i="75" s="1"/>
  <c r="AT8" i="75"/>
  <c r="AQ8" i="75"/>
  <c r="AN8" i="75"/>
  <c r="AK8" i="75"/>
  <c r="AH8" i="75"/>
  <c r="AE8" i="75"/>
  <c r="AB8" i="75"/>
  <c r="Y8" i="75"/>
  <c r="V8" i="75"/>
  <c r="S8" i="75"/>
  <c r="P8" i="75"/>
  <c r="M8" i="75"/>
  <c r="J8" i="75"/>
  <c r="BC7" i="75"/>
  <c r="BB7" i="75"/>
  <c r="E7" i="75"/>
  <c r="C7" i="75"/>
  <c r="D8" i="75" s="1"/>
  <c r="B7" i="75"/>
  <c r="AN6" i="75"/>
  <c r="AK6" i="75"/>
  <c r="AH6" i="75"/>
  <c r="AE6" i="75"/>
  <c r="AB6" i="75"/>
  <c r="Y6" i="75"/>
  <c r="V6" i="75"/>
  <c r="S6" i="75"/>
  <c r="P6" i="75"/>
  <c r="M6" i="75"/>
  <c r="BA5" i="75" s="1"/>
  <c r="J6" i="75"/>
  <c r="G6" i="75"/>
  <c r="AY5" i="75" s="1"/>
  <c r="D6" i="75"/>
  <c r="BC5" i="75"/>
  <c r="AX5" i="75" s="1"/>
  <c r="BB5" i="75"/>
  <c r="BF5" i="75" s="1"/>
  <c r="B5" i="75"/>
  <c r="C4" i="75" s="1"/>
  <c r="AD4" i="75"/>
  <c r="AA4" i="75"/>
  <c r="U4" i="75"/>
  <c r="R4" i="75"/>
  <c r="O4" i="75"/>
  <c r="F4" i="75"/>
  <c r="V3" i="75"/>
  <c r="R95" i="69"/>
  <c r="Q142" i="69"/>
  <c r="J132" i="69" s="1"/>
  <c r="K133" i="69"/>
  <c r="J133" i="69"/>
  <c r="I133" i="69"/>
  <c r="H133" i="69"/>
  <c r="G133" i="69"/>
  <c r="F133" i="69"/>
  <c r="E133" i="69"/>
  <c r="D133" i="69"/>
  <c r="C133" i="69"/>
  <c r="Q108" i="69"/>
  <c r="J97" i="69" s="1"/>
  <c r="L98" i="69"/>
  <c r="K98" i="69"/>
  <c r="J98" i="69"/>
  <c r="I98" i="69"/>
  <c r="H98" i="69"/>
  <c r="G98" i="69"/>
  <c r="F98" i="69"/>
  <c r="E98" i="69"/>
  <c r="D98" i="69"/>
  <c r="C98" i="69"/>
  <c r="P95" i="69"/>
  <c r="O95" i="69"/>
  <c r="N95" i="69"/>
  <c r="M95" i="69"/>
  <c r="L95" i="69"/>
  <c r="K95" i="69"/>
  <c r="J95" i="69"/>
  <c r="I95" i="69"/>
  <c r="H95" i="69"/>
  <c r="G95" i="69"/>
  <c r="F95" i="69"/>
  <c r="E95" i="69"/>
  <c r="D95" i="69"/>
  <c r="C95" i="69"/>
  <c r="Q80" i="69"/>
  <c r="P80" i="69"/>
  <c r="O80" i="69"/>
  <c r="N80" i="69"/>
  <c r="M80" i="69"/>
  <c r="L80" i="69"/>
  <c r="K80" i="69"/>
  <c r="J80" i="69"/>
  <c r="I80" i="69"/>
  <c r="H80" i="69"/>
  <c r="G80" i="69"/>
  <c r="F80" i="69"/>
  <c r="E80" i="69"/>
  <c r="D80" i="69"/>
  <c r="C80" i="69"/>
  <c r="J79" i="69"/>
  <c r="Q77" i="69"/>
  <c r="J64" i="69" s="1"/>
  <c r="N65" i="69"/>
  <c r="M65" i="69"/>
  <c r="L65" i="69"/>
  <c r="K65" i="69"/>
  <c r="J65" i="69"/>
  <c r="I65" i="69"/>
  <c r="H65" i="69"/>
  <c r="G65" i="69"/>
  <c r="F65" i="69"/>
  <c r="E65" i="69"/>
  <c r="D65" i="69"/>
  <c r="C65" i="69"/>
  <c r="Q62" i="69"/>
  <c r="J49" i="69" s="1"/>
  <c r="N50" i="69"/>
  <c r="M50" i="69"/>
  <c r="L50" i="69"/>
  <c r="K50" i="69"/>
  <c r="J50" i="69"/>
  <c r="I50" i="69"/>
  <c r="H50" i="69"/>
  <c r="G50" i="69"/>
  <c r="F50" i="69"/>
  <c r="E50" i="69"/>
  <c r="D50" i="69"/>
  <c r="C50" i="69"/>
  <c r="Q47" i="69"/>
  <c r="J32" i="69" s="1"/>
  <c r="P33" i="69"/>
  <c r="O33" i="69"/>
  <c r="N33" i="69"/>
  <c r="M33" i="69"/>
  <c r="L33" i="69"/>
  <c r="K33" i="69"/>
  <c r="J33" i="69"/>
  <c r="I33" i="69"/>
  <c r="H33" i="69"/>
  <c r="G33" i="69"/>
  <c r="F33" i="69"/>
  <c r="E33" i="69"/>
  <c r="D33" i="69"/>
  <c r="C33" i="69"/>
  <c r="Q30" i="69"/>
  <c r="J17" i="69" s="1"/>
  <c r="N18" i="69"/>
  <c r="M18" i="69"/>
  <c r="L18" i="69"/>
  <c r="K18" i="69"/>
  <c r="J18" i="69"/>
  <c r="I18" i="69"/>
  <c r="H18" i="69"/>
  <c r="G18" i="69"/>
  <c r="F18" i="69"/>
  <c r="E18" i="69"/>
  <c r="D18" i="69"/>
  <c r="C18" i="69"/>
  <c r="Q15" i="69"/>
  <c r="J2" i="69" s="1"/>
  <c r="N3" i="69"/>
  <c r="M3" i="69"/>
  <c r="L3" i="69"/>
  <c r="K3" i="69"/>
  <c r="J3" i="69"/>
  <c r="I3" i="69"/>
  <c r="H3" i="69"/>
  <c r="G3" i="69"/>
  <c r="F3" i="69"/>
  <c r="E3" i="69"/>
  <c r="D3" i="69"/>
  <c r="C3" i="69"/>
  <c r="K122" i="79"/>
  <c r="K121" i="79"/>
  <c r="K120" i="79"/>
  <c r="K119" i="79"/>
  <c r="K117" i="79"/>
  <c r="K116" i="79"/>
  <c r="K115" i="79"/>
  <c r="K114" i="79"/>
  <c r="K113" i="79"/>
  <c r="K112" i="79"/>
  <c r="K111" i="79"/>
  <c r="K110" i="79"/>
  <c r="K109" i="79"/>
  <c r="K107" i="79"/>
  <c r="K106" i="79"/>
  <c r="K105" i="79"/>
  <c r="K104" i="79"/>
  <c r="K103" i="79"/>
  <c r="K102" i="79"/>
  <c r="K101" i="79"/>
  <c r="K100" i="79"/>
  <c r="K99" i="79"/>
  <c r="K98" i="79"/>
  <c r="K96" i="79"/>
  <c r="K95" i="79"/>
  <c r="K94" i="79"/>
  <c r="K93" i="79"/>
  <c r="K92" i="79"/>
  <c r="K91" i="79"/>
  <c r="K90" i="79"/>
  <c r="K89" i="79"/>
  <c r="K88" i="79"/>
  <c r="K87" i="79"/>
  <c r="K85" i="79"/>
  <c r="K84" i="79"/>
  <c r="K83" i="79"/>
  <c r="K82" i="79"/>
  <c r="K81" i="79"/>
  <c r="K80" i="79"/>
  <c r="K79" i="79"/>
  <c r="K78" i="79"/>
  <c r="K77" i="79"/>
  <c r="K76" i="79"/>
  <c r="K75" i="79"/>
  <c r="K74" i="79"/>
  <c r="K73" i="79"/>
  <c r="K72" i="79"/>
  <c r="K71" i="79"/>
  <c r="K69" i="79"/>
  <c r="K68" i="79"/>
  <c r="K67" i="79"/>
  <c r="K66" i="79"/>
  <c r="K65" i="79"/>
  <c r="K64" i="79"/>
  <c r="K63" i="79"/>
  <c r="K62" i="79"/>
  <c r="K61" i="79"/>
  <c r="K60" i="79"/>
  <c r="K59" i="79"/>
  <c r="K58" i="79"/>
  <c r="K56" i="79"/>
  <c r="K55" i="79"/>
  <c r="K54" i="79"/>
  <c r="K53" i="79"/>
  <c r="K52" i="79"/>
  <c r="K51" i="79"/>
  <c r="K50" i="79"/>
  <c r="K49" i="79"/>
  <c r="K48" i="79"/>
  <c r="K47" i="79"/>
  <c r="K46" i="79"/>
  <c r="K45" i="79"/>
  <c r="K40" i="79"/>
  <c r="K39" i="79"/>
  <c r="K38" i="79"/>
  <c r="K37" i="79"/>
  <c r="K36" i="79"/>
  <c r="K35" i="79"/>
  <c r="K34" i="79"/>
  <c r="K33" i="79"/>
  <c r="K32" i="79"/>
  <c r="K31" i="79"/>
  <c r="K30" i="79"/>
  <c r="K29" i="79"/>
  <c r="K27" i="79"/>
  <c r="K26" i="79"/>
  <c r="K25" i="79"/>
  <c r="K24" i="79"/>
  <c r="K23" i="79"/>
  <c r="K22" i="79"/>
  <c r="K21" i="79"/>
  <c r="K20" i="79"/>
  <c r="K19" i="79"/>
  <c r="K18" i="79"/>
  <c r="K17" i="79"/>
  <c r="K16" i="79"/>
  <c r="K14" i="79"/>
  <c r="K13" i="79"/>
  <c r="K12" i="79"/>
  <c r="K11" i="79"/>
  <c r="K10" i="79"/>
  <c r="K9" i="79"/>
  <c r="K8" i="79"/>
  <c r="K7" i="79"/>
  <c r="K6" i="79"/>
  <c r="K5" i="79"/>
  <c r="K4" i="79"/>
  <c r="K3" i="79"/>
  <c r="S292" i="62"/>
  <c r="J292" i="62"/>
  <c r="H292" i="62"/>
  <c r="F292" i="62"/>
  <c r="D292" i="62"/>
  <c r="B292" i="62"/>
  <c r="S290" i="62"/>
  <c r="F289" i="62"/>
  <c r="H289" i="62" s="1"/>
  <c r="J289" i="62" s="1"/>
  <c r="S288" i="62"/>
  <c r="L288" i="62"/>
  <c r="J288" i="62"/>
  <c r="H288" i="62"/>
  <c r="F288" i="62"/>
  <c r="D288" i="62"/>
  <c r="B288" i="62"/>
  <c r="S287" i="62"/>
  <c r="S286" i="62"/>
  <c r="F285" i="62"/>
  <c r="H285" i="62" s="1"/>
  <c r="J285" i="62" s="1"/>
  <c r="L285" i="62" s="1"/>
  <c r="S284" i="62"/>
  <c r="M284" i="62"/>
  <c r="L284" i="62"/>
  <c r="J284" i="62"/>
  <c r="K284" i="62" s="1"/>
  <c r="I284" i="62"/>
  <c r="H284" i="62"/>
  <c r="G284" i="62"/>
  <c r="F284" i="62"/>
  <c r="E284" i="62"/>
  <c r="D284" i="62"/>
  <c r="B284" i="62"/>
  <c r="S283" i="62"/>
  <c r="S282" i="62"/>
  <c r="F281" i="62"/>
  <c r="H281" i="62" s="1"/>
  <c r="J281" i="62" s="1"/>
  <c r="L281" i="62" s="1"/>
  <c r="S280" i="62"/>
  <c r="M280" i="62"/>
  <c r="L280" i="62"/>
  <c r="J280" i="62"/>
  <c r="K280" i="62" s="1"/>
  <c r="I280" i="62"/>
  <c r="H280" i="62"/>
  <c r="G280" i="62"/>
  <c r="F280" i="62"/>
  <c r="E280" i="62"/>
  <c r="D280" i="62"/>
  <c r="B280" i="62"/>
  <c r="S279" i="62"/>
  <c r="S278" i="62"/>
  <c r="F277" i="62"/>
  <c r="H277" i="62" s="1"/>
  <c r="J277" i="62" s="1"/>
  <c r="L277" i="62" s="1"/>
  <c r="J276" i="62"/>
  <c r="H276" i="62"/>
  <c r="F276" i="62"/>
  <c r="D276" i="62"/>
  <c r="F273" i="62"/>
  <c r="H273" i="62" s="1"/>
  <c r="J273" i="62" s="1"/>
  <c r="S272" i="62"/>
  <c r="J272" i="62"/>
  <c r="H272" i="62"/>
  <c r="F272" i="62"/>
  <c r="D272" i="62"/>
  <c r="B272" i="62"/>
  <c r="S270" i="62"/>
  <c r="F269" i="62"/>
  <c r="H269" i="62" s="1"/>
  <c r="J269" i="62" s="1"/>
  <c r="S268" i="62"/>
  <c r="J268" i="62"/>
  <c r="H268" i="62"/>
  <c r="F268" i="62"/>
  <c r="D268" i="62"/>
  <c r="B268" i="62"/>
  <c r="S266" i="62"/>
  <c r="F265" i="62"/>
  <c r="H265" i="62" s="1"/>
  <c r="J265" i="62" s="1"/>
  <c r="S264" i="62"/>
  <c r="L264" i="62"/>
  <c r="J264" i="62"/>
  <c r="H264" i="62"/>
  <c r="F264" i="62"/>
  <c r="D264" i="62"/>
  <c r="B264" i="62"/>
  <c r="S263" i="62"/>
  <c r="S262" i="62"/>
  <c r="F261" i="62"/>
  <c r="H261" i="62" s="1"/>
  <c r="J261" i="62" s="1"/>
  <c r="L261" i="62" s="1"/>
  <c r="S260" i="62"/>
  <c r="M260" i="62"/>
  <c r="L260" i="62"/>
  <c r="J260" i="62"/>
  <c r="K260" i="62" s="1"/>
  <c r="I260" i="62"/>
  <c r="H260" i="62"/>
  <c r="G260" i="62"/>
  <c r="F260" i="62"/>
  <c r="E260" i="62"/>
  <c r="D260" i="62"/>
  <c r="B260" i="62"/>
  <c r="S259" i="62"/>
  <c r="S258" i="62"/>
  <c r="F257" i="62"/>
  <c r="H257" i="62" s="1"/>
  <c r="J257" i="62" s="1"/>
  <c r="L257" i="62" s="1"/>
  <c r="S256" i="62"/>
  <c r="M256" i="62"/>
  <c r="L256" i="62"/>
  <c r="J256" i="62"/>
  <c r="K256" i="62" s="1"/>
  <c r="I256" i="62"/>
  <c r="H256" i="62"/>
  <c r="G256" i="62"/>
  <c r="F256" i="62"/>
  <c r="E256" i="62"/>
  <c r="D256" i="62"/>
  <c r="B256" i="62"/>
  <c r="S255" i="62"/>
  <c r="S254" i="62"/>
  <c r="F253" i="62"/>
  <c r="H253" i="62" s="1"/>
  <c r="J253" i="62" s="1"/>
  <c r="L253" i="62" s="1"/>
  <c r="S252" i="62"/>
  <c r="J252" i="62"/>
  <c r="H252" i="62"/>
  <c r="F252" i="62"/>
  <c r="D252" i="62"/>
  <c r="B252" i="62"/>
  <c r="S250" i="62"/>
  <c r="F249" i="62"/>
  <c r="H249" i="62" s="1"/>
  <c r="J249" i="62" s="1"/>
  <c r="S248" i="62"/>
  <c r="M248" i="62"/>
  <c r="L248" i="62"/>
  <c r="J248" i="62"/>
  <c r="K248" i="62" s="1"/>
  <c r="I248" i="62"/>
  <c r="H248" i="62"/>
  <c r="G248" i="62"/>
  <c r="F248" i="62"/>
  <c r="E248" i="62"/>
  <c r="D248" i="62"/>
  <c r="B248" i="62"/>
  <c r="S247" i="62"/>
  <c r="S246" i="62"/>
  <c r="F245" i="62"/>
  <c r="H245" i="62" s="1"/>
  <c r="J245" i="62" s="1"/>
  <c r="L245" i="62" s="1"/>
  <c r="S244" i="62"/>
  <c r="M244" i="62"/>
  <c r="L244" i="62"/>
  <c r="J244" i="62"/>
  <c r="K244" i="62" s="1"/>
  <c r="I244" i="62"/>
  <c r="H244" i="62"/>
  <c r="G244" i="62"/>
  <c r="F244" i="62"/>
  <c r="E244" i="62"/>
  <c r="D244" i="62"/>
  <c r="B244" i="62"/>
  <c r="S243" i="62"/>
  <c r="S242" i="62"/>
  <c r="F241" i="62"/>
  <c r="H241" i="62" s="1"/>
  <c r="J241" i="62" s="1"/>
  <c r="L241" i="62" s="1"/>
  <c r="S240" i="62"/>
  <c r="M240" i="62"/>
  <c r="L240" i="62"/>
  <c r="J240" i="62"/>
  <c r="K240" i="62" s="1"/>
  <c r="I240" i="62"/>
  <c r="H240" i="62"/>
  <c r="G240" i="62"/>
  <c r="F240" i="62"/>
  <c r="E240" i="62"/>
  <c r="D240" i="62"/>
  <c r="B240" i="62"/>
  <c r="S239" i="62"/>
  <c r="S238" i="62"/>
  <c r="F237" i="62"/>
  <c r="H237" i="62" s="1"/>
  <c r="J237" i="62" s="1"/>
  <c r="L237" i="62" s="1"/>
  <c r="S236" i="62"/>
  <c r="M236" i="62"/>
  <c r="L236" i="62"/>
  <c r="J236" i="62"/>
  <c r="K236" i="62" s="1"/>
  <c r="I236" i="62"/>
  <c r="H236" i="62"/>
  <c r="G236" i="62"/>
  <c r="F236" i="62"/>
  <c r="E236" i="62"/>
  <c r="D236" i="62"/>
  <c r="B236" i="62"/>
  <c r="S235" i="62"/>
  <c r="S234" i="62"/>
  <c r="F233" i="62"/>
  <c r="H233" i="62" s="1"/>
  <c r="J233" i="62" s="1"/>
  <c r="L233" i="62" s="1"/>
  <c r="S232" i="62"/>
  <c r="M232" i="62"/>
  <c r="L232" i="62"/>
  <c r="J232" i="62"/>
  <c r="K232" i="62" s="1"/>
  <c r="I232" i="62"/>
  <c r="H232" i="62"/>
  <c r="G232" i="62"/>
  <c r="F232" i="62"/>
  <c r="E232" i="62"/>
  <c r="D232" i="62"/>
  <c r="B232" i="62"/>
  <c r="S231" i="62"/>
  <c r="S230" i="62"/>
  <c r="F229" i="62"/>
  <c r="H229" i="62" s="1"/>
  <c r="J229" i="62" s="1"/>
  <c r="L229" i="62" s="1"/>
  <c r="S228" i="62"/>
  <c r="L228" i="62"/>
  <c r="J228" i="62"/>
  <c r="H228" i="62"/>
  <c r="F228" i="62"/>
  <c r="D228" i="62"/>
  <c r="B228" i="62"/>
  <c r="S227" i="62"/>
  <c r="S226" i="62"/>
  <c r="F225" i="62"/>
  <c r="H225" i="62" s="1"/>
  <c r="J225" i="62" s="1"/>
  <c r="L225" i="62" s="1"/>
  <c r="S224" i="62"/>
  <c r="L224" i="62"/>
  <c r="J224" i="62"/>
  <c r="H224" i="62"/>
  <c r="F224" i="62"/>
  <c r="D224" i="62"/>
  <c r="B224" i="62"/>
  <c r="S223" i="62"/>
  <c r="S222" i="62"/>
  <c r="F221" i="62"/>
  <c r="H221" i="62" s="1"/>
  <c r="J221" i="62" s="1"/>
  <c r="L221" i="62" s="1"/>
  <c r="S220" i="62"/>
  <c r="M220" i="62"/>
  <c r="L220" i="62"/>
  <c r="J220" i="62"/>
  <c r="K220" i="62" s="1"/>
  <c r="I220" i="62"/>
  <c r="H220" i="62"/>
  <c r="G220" i="62"/>
  <c r="F220" i="62"/>
  <c r="E220" i="62"/>
  <c r="D220" i="62"/>
  <c r="B220" i="62"/>
  <c r="S219" i="62"/>
  <c r="S218" i="62"/>
  <c r="F217" i="62"/>
  <c r="H217" i="62" s="1"/>
  <c r="J217" i="62" s="1"/>
  <c r="L217" i="62" s="1"/>
  <c r="S216" i="62"/>
  <c r="M216" i="62"/>
  <c r="L216" i="62"/>
  <c r="J216" i="62"/>
  <c r="K216" i="62" s="1"/>
  <c r="I216" i="62"/>
  <c r="H216" i="62"/>
  <c r="G216" i="62"/>
  <c r="F216" i="62"/>
  <c r="E216" i="62"/>
  <c r="D216" i="62"/>
  <c r="B216" i="62"/>
  <c r="S215" i="62"/>
  <c r="S214" i="62"/>
  <c r="F213" i="62"/>
  <c r="H213" i="62" s="1"/>
  <c r="J213" i="62" s="1"/>
  <c r="L213" i="62" s="1"/>
  <c r="S212" i="62"/>
  <c r="M212" i="62"/>
  <c r="L212" i="62"/>
  <c r="J212" i="62"/>
  <c r="K212" i="62" s="1"/>
  <c r="I212" i="62"/>
  <c r="H212" i="62"/>
  <c r="G212" i="62"/>
  <c r="F212" i="62"/>
  <c r="E212" i="62"/>
  <c r="D212" i="62"/>
  <c r="B212" i="62"/>
  <c r="S211" i="62"/>
  <c r="S210" i="62"/>
  <c r="F209" i="62"/>
  <c r="H209" i="62" s="1"/>
  <c r="J209" i="62" s="1"/>
  <c r="L209" i="62" s="1"/>
  <c r="G36" i="62"/>
  <c r="F36" i="62"/>
  <c r="E36" i="62"/>
  <c r="D36" i="62"/>
  <c r="B36" i="62"/>
  <c r="F33" i="62"/>
  <c r="H33" i="62" s="1"/>
  <c r="J33" i="62" s="1"/>
  <c r="L33" i="62" s="1"/>
  <c r="G32" i="62"/>
  <c r="F32" i="62"/>
  <c r="E32" i="62"/>
  <c r="D32" i="62"/>
  <c r="B32" i="62"/>
  <c r="F29" i="62"/>
  <c r="H29" i="62" s="1"/>
  <c r="J29" i="62" s="1"/>
  <c r="L29" i="62" s="1"/>
  <c r="G28" i="62"/>
  <c r="F28" i="62"/>
  <c r="E28" i="62"/>
  <c r="D28" i="62"/>
  <c r="B28" i="62"/>
  <c r="F25" i="62"/>
  <c r="H25" i="62" s="1"/>
  <c r="J25" i="62" s="1"/>
  <c r="L25" i="62" s="1"/>
  <c r="S24" i="62"/>
  <c r="B24" i="62"/>
  <c r="S23" i="62"/>
  <c r="S22" i="62"/>
  <c r="S20" i="62"/>
  <c r="B20" i="62"/>
  <c r="S19" i="62"/>
  <c r="S18" i="62"/>
  <c r="B16" i="62"/>
  <c r="S12" i="62"/>
  <c r="H12" i="62"/>
  <c r="F12" i="62"/>
  <c r="D12" i="62"/>
  <c r="B12" i="62"/>
  <c r="S11" i="62"/>
  <c r="S10" i="62"/>
  <c r="F9" i="62"/>
  <c r="H9" i="62" s="1"/>
  <c r="V291" i="62" l="1"/>
  <c r="AW21" i="75"/>
  <c r="AX13" i="75"/>
  <c r="BE13" i="75" s="1"/>
  <c r="BF13" i="75"/>
  <c r="AW32" i="75"/>
  <c r="BA7" i="75"/>
  <c r="AY7" i="75"/>
  <c r="AZ7" i="75"/>
  <c r="BA15" i="75"/>
  <c r="AY15" i="75"/>
  <c r="AZ15" i="75"/>
  <c r="BE5" i="75"/>
  <c r="AZ27" i="75"/>
  <c r="BG13" i="75"/>
  <c r="AW5" i="75"/>
  <c r="BG5" i="75" s="1"/>
  <c r="AY19" i="75"/>
  <c r="AX23" i="75"/>
  <c r="BE23" i="75" s="1"/>
  <c r="BF23" i="75"/>
  <c r="D24" i="75"/>
  <c r="BF67" i="75"/>
  <c r="AX67" i="75"/>
  <c r="BE67" i="75" s="1"/>
  <c r="BF92" i="75"/>
  <c r="AX92" i="75"/>
  <c r="BE92" i="75" s="1"/>
  <c r="AX7" i="75"/>
  <c r="BE7" i="75" s="1"/>
  <c r="AY11" i="75"/>
  <c r="BB15" i="75"/>
  <c r="BC23" i="75"/>
  <c r="AY34" i="75"/>
  <c r="AZ42" i="75"/>
  <c r="BA48" i="75"/>
  <c r="AZ48" i="75"/>
  <c r="AY48" i="75"/>
  <c r="AZ52" i="75"/>
  <c r="AY52" i="75"/>
  <c r="BA52" i="75"/>
  <c r="AX63" i="75"/>
  <c r="BE63" i="75" s="1"/>
  <c r="D136" i="75"/>
  <c r="BB135" i="75"/>
  <c r="AY9" i="75"/>
  <c r="AZ11" i="75"/>
  <c r="BB17" i="75"/>
  <c r="AZ34" i="75"/>
  <c r="BB44" i="75"/>
  <c r="BA19" i="75"/>
  <c r="AZ36" i="75"/>
  <c r="BA36" i="75"/>
  <c r="AW85" i="75"/>
  <c r="BI85" i="75"/>
  <c r="BB11" i="75"/>
  <c r="AZ19" i="75"/>
  <c r="BB25" i="75"/>
  <c r="D26" i="75"/>
  <c r="AZ32" i="75"/>
  <c r="BI32" i="75" s="1"/>
  <c r="AX40" i="75"/>
  <c r="BE40" i="75" s="1"/>
  <c r="BB42" i="75"/>
  <c r="AX50" i="75"/>
  <c r="BE50" i="75" s="1"/>
  <c r="BF50" i="75"/>
  <c r="J84" i="75"/>
  <c r="AY83" i="75" s="1"/>
  <c r="BB83" i="75"/>
  <c r="BA129" i="75"/>
  <c r="BI42" i="75"/>
  <c r="BF7" i="75"/>
  <c r="AZ9" i="75"/>
  <c r="BC15" i="75"/>
  <c r="BB19" i="75"/>
  <c r="AZ21" i="75"/>
  <c r="BI21" i="75" s="1"/>
  <c r="BA32" i="75"/>
  <c r="BC42" i="75"/>
  <c r="BC50" i="75"/>
  <c r="BE59" i="75"/>
  <c r="BA71" i="75"/>
  <c r="AW71" i="75" s="1"/>
  <c r="AZ71" i="75"/>
  <c r="AX79" i="75"/>
  <c r="BE79" i="75" s="1"/>
  <c r="BF79" i="75"/>
  <c r="BB102" i="75"/>
  <c r="D103" i="75"/>
  <c r="BI71" i="75"/>
  <c r="BA9" i="75"/>
  <c r="D18" i="75"/>
  <c r="BC21" i="75"/>
  <c r="AX21" i="75" s="1"/>
  <c r="BE21" i="75" s="1"/>
  <c r="BB27" i="75"/>
  <c r="AX34" i="75"/>
  <c r="BE34" i="75" s="1"/>
  <c r="AY36" i="75"/>
  <c r="BB38" i="75"/>
  <c r="D39" i="75"/>
  <c r="BA40" i="75"/>
  <c r="AZ40" i="75"/>
  <c r="BB52" i="75"/>
  <c r="BF63" i="75"/>
  <c r="AZ79" i="75"/>
  <c r="AY106" i="75"/>
  <c r="AZ5" i="75"/>
  <c r="AZ13" i="75"/>
  <c r="BI13" i="75" s="1"/>
  <c r="BF32" i="75"/>
  <c r="AX32" i="75"/>
  <c r="BA34" i="75"/>
  <c r="BB36" i="75"/>
  <c r="AY40" i="75"/>
  <c r="BA42" i="75"/>
  <c r="AW42" i="75" s="1"/>
  <c r="AZ44" i="75"/>
  <c r="AY44" i="75"/>
  <c r="BA44" i="75"/>
  <c r="AX46" i="75"/>
  <c r="BE46" i="75" s="1"/>
  <c r="BF46" i="75"/>
  <c r="AY50" i="75"/>
  <c r="AY54" i="75"/>
  <c r="BI61" i="75"/>
  <c r="AW61" i="75"/>
  <c r="BG61" i="75" s="1"/>
  <c r="BA77" i="75"/>
  <c r="AW77" i="75" s="1"/>
  <c r="AZ77" i="75"/>
  <c r="BI77" i="75" s="1"/>
  <c r="M107" i="75"/>
  <c r="BA106" i="75" s="1"/>
  <c r="BB106" i="75"/>
  <c r="Y1" i="75"/>
  <c r="BA27" i="75"/>
  <c r="AY27" i="75"/>
  <c r="AX48" i="75"/>
  <c r="BE48" i="75" s="1"/>
  <c r="AZ50" i="75"/>
  <c r="AZ69" i="75"/>
  <c r="AY69" i="75"/>
  <c r="BA69" i="75"/>
  <c r="BF75" i="75"/>
  <c r="AX75" i="75"/>
  <c r="BE75" i="75" s="1"/>
  <c r="AX98" i="75"/>
  <c r="BE98" i="75" s="1"/>
  <c r="BF98" i="75"/>
  <c r="BA108" i="75"/>
  <c r="AZ108" i="75"/>
  <c r="BA119" i="75"/>
  <c r="AZ119" i="75"/>
  <c r="AY119" i="75"/>
  <c r="D47" i="75"/>
  <c r="AZ54" i="75"/>
  <c r="BA92" i="75"/>
  <c r="AY104" i="75"/>
  <c r="BA104" i="75"/>
  <c r="BF108" i="75"/>
  <c r="BB110" i="75"/>
  <c r="J128" i="75"/>
  <c r="AY127" i="75" s="1"/>
  <c r="AZ148" i="75"/>
  <c r="AY148" i="75"/>
  <c r="BA148" i="75"/>
  <c r="BB54" i="75"/>
  <c r="BB65" i="75"/>
  <c r="D66" i="75"/>
  <c r="BB85" i="75"/>
  <c r="AZ90" i="75"/>
  <c r="AY90" i="75"/>
  <c r="BB100" i="75"/>
  <c r="G109" i="75"/>
  <c r="AY108" i="75" s="1"/>
  <c r="BB121" i="75"/>
  <c r="BF69" i="75"/>
  <c r="BB71" i="75"/>
  <c r="BB73" i="75"/>
  <c r="D74" i="75"/>
  <c r="AZ81" i="75"/>
  <c r="BA83" i="75"/>
  <c r="AZ92" i="75"/>
  <c r="AZ117" i="75"/>
  <c r="AY117" i="75"/>
  <c r="BA123" i="75"/>
  <c r="AW123" i="75" s="1"/>
  <c r="BG123" i="75" s="1"/>
  <c r="AZ123" i="75"/>
  <c r="BI123" i="75" s="1"/>
  <c r="BC125" i="75"/>
  <c r="AY129" i="75"/>
  <c r="AX188" i="75"/>
  <c r="BE188" i="75" s="1"/>
  <c r="BF188" i="75"/>
  <c r="BA63" i="75"/>
  <c r="AW63" i="75" s="1"/>
  <c r="BG63" i="75" s="1"/>
  <c r="BC69" i="75"/>
  <c r="AX69" i="75" s="1"/>
  <c r="BE69" i="75" s="1"/>
  <c r="BC73" i="75"/>
  <c r="BB77" i="75"/>
  <c r="AY79" i="75"/>
  <c r="BA79" i="75"/>
  <c r="M99" i="75"/>
  <c r="BA98" i="75" s="1"/>
  <c r="BA110" i="75"/>
  <c r="AY110" i="75"/>
  <c r="AZ110" i="75"/>
  <c r="BF112" i="75"/>
  <c r="BA139" i="75"/>
  <c r="AZ139" i="75"/>
  <c r="AY139" i="75"/>
  <c r="BE178" i="75"/>
  <c r="AY81" i="75"/>
  <c r="AZ85" i="75"/>
  <c r="AX104" i="75"/>
  <c r="BE104" i="75" s="1"/>
  <c r="BF104" i="75"/>
  <c r="BC110" i="75"/>
  <c r="BC112" i="75"/>
  <c r="AX112" i="75" s="1"/>
  <c r="BE112" i="75" s="1"/>
  <c r="AZ67" i="75"/>
  <c r="AY67" i="75"/>
  <c r="AZ75" i="75"/>
  <c r="AY75" i="75"/>
  <c r="AZ100" i="75"/>
  <c r="AZ106" i="75"/>
  <c r="BA121" i="75"/>
  <c r="AZ121" i="75"/>
  <c r="AY121" i="75"/>
  <c r="BF127" i="75"/>
  <c r="AX127" i="75"/>
  <c r="BE127" i="75" s="1"/>
  <c r="BA127" i="75"/>
  <c r="AZ131" i="75"/>
  <c r="BI131" i="75" s="1"/>
  <c r="BB137" i="75"/>
  <c r="D138" i="75"/>
  <c r="BA59" i="75"/>
  <c r="AW59" i="75" s="1"/>
  <c r="BG59" i="75" s="1"/>
  <c r="AZ59" i="75"/>
  <c r="BI59" i="75" s="1"/>
  <c r="AZ63" i="75"/>
  <c r="BI63" i="75" s="1"/>
  <c r="BC77" i="75"/>
  <c r="BC81" i="75"/>
  <c r="BB81" i="75"/>
  <c r="AZ83" i="75"/>
  <c r="BE90" i="75"/>
  <c r="BB96" i="75"/>
  <c r="D97" i="75"/>
  <c r="AY112" i="75"/>
  <c r="BC121" i="75"/>
  <c r="AZ129" i="75"/>
  <c r="BB131" i="75"/>
  <c r="BA131" i="75"/>
  <c r="AW131" i="75" s="1"/>
  <c r="AX156" i="75"/>
  <c r="BE156" i="75" s="1"/>
  <c r="BF156" i="75"/>
  <c r="AZ112" i="75"/>
  <c r="AX119" i="75"/>
  <c r="BE119" i="75" s="1"/>
  <c r="BB125" i="75"/>
  <c r="D126" i="75"/>
  <c r="BC137" i="75"/>
  <c r="AZ158" i="75"/>
  <c r="BA160" i="75"/>
  <c r="AW160" i="75" s="1"/>
  <c r="BG160" i="75" s="1"/>
  <c r="AY164" i="75"/>
  <c r="AY207" i="75"/>
  <c r="AW144" i="75"/>
  <c r="BB146" i="75"/>
  <c r="BA170" i="75"/>
  <c r="AZ170" i="75"/>
  <c r="AX172" i="75"/>
  <c r="BE172" i="75" s="1"/>
  <c r="BB228" i="75"/>
  <c r="D229" i="75"/>
  <c r="BB236" i="75"/>
  <c r="D237" i="75"/>
  <c r="AY92" i="75"/>
  <c r="D95" i="75"/>
  <c r="G101" i="75"/>
  <c r="AY100" i="75" s="1"/>
  <c r="BB129" i="75"/>
  <c r="BC135" i="75"/>
  <c r="AZ144" i="75"/>
  <c r="BB150" i="75"/>
  <c r="BB152" i="75"/>
  <c r="AY162" i="75"/>
  <c r="AZ162" i="75"/>
  <c r="BA162" i="75"/>
  <c r="AY170" i="75"/>
  <c r="BF172" i="75"/>
  <c r="AY253" i="75"/>
  <c r="BA253" i="75"/>
  <c r="AZ253" i="75"/>
  <c r="BB133" i="75"/>
  <c r="D134" i="75"/>
  <c r="AY150" i="75"/>
  <c r="AY154" i="75"/>
  <c r="AZ154" i="75"/>
  <c r="AX160" i="75"/>
  <c r="BE160" i="75" s="1"/>
  <c r="AX184" i="75"/>
  <c r="BE184" i="75" s="1"/>
  <c r="BF184" i="75"/>
  <c r="BA196" i="75"/>
  <c r="AZ196" i="75"/>
  <c r="AX234" i="75"/>
  <c r="BE234" i="75" s="1"/>
  <c r="BF234" i="75"/>
  <c r="AX249" i="75"/>
  <c r="BE249" i="75" s="1"/>
  <c r="BF249" i="75"/>
  <c r="BC106" i="75"/>
  <c r="BA117" i="75"/>
  <c r="BB139" i="75"/>
  <c r="AX148" i="75"/>
  <c r="BE148" i="75" s="1"/>
  <c r="BF148" i="75"/>
  <c r="AZ150" i="75"/>
  <c r="AZ152" i="75"/>
  <c r="BI152" i="75" s="1"/>
  <c r="AZ156" i="75"/>
  <c r="AY156" i="75"/>
  <c r="BA156" i="75"/>
  <c r="BA158" i="75"/>
  <c r="BC160" i="75"/>
  <c r="BB162" i="75"/>
  <c r="AX253" i="75"/>
  <c r="BE253" i="75" s="1"/>
  <c r="BF253" i="75"/>
  <c r="BC139" i="75"/>
  <c r="BI144" i="75"/>
  <c r="BA154" i="75"/>
  <c r="AX158" i="75"/>
  <c r="BE158" i="75" s="1"/>
  <c r="BF158" i="75"/>
  <c r="AZ160" i="75"/>
  <c r="BI160" i="75" s="1"/>
  <c r="BB166" i="75"/>
  <c r="G167" i="75"/>
  <c r="BA172" i="75"/>
  <c r="AZ178" i="75"/>
  <c r="BA178" i="75"/>
  <c r="AY146" i="75"/>
  <c r="AZ146" i="75"/>
  <c r="BA152" i="75"/>
  <c r="AX154" i="75"/>
  <c r="BE154" i="75" s="1"/>
  <c r="BF154" i="75"/>
  <c r="AY158" i="75"/>
  <c r="AX164" i="75"/>
  <c r="BE164" i="75" s="1"/>
  <c r="AX215" i="75"/>
  <c r="BE215" i="75" s="1"/>
  <c r="BF215" i="75"/>
  <c r="AY166" i="75"/>
  <c r="BB168" i="75"/>
  <c r="BC170" i="75"/>
  <c r="AY178" i="75"/>
  <c r="BF209" i="75"/>
  <c r="AZ209" i="75"/>
  <c r="AY215" i="75"/>
  <c r="AY224" i="75"/>
  <c r="AZ230" i="75"/>
  <c r="BI230" i="75" s="1"/>
  <c r="BB261" i="75"/>
  <c r="D262" i="75"/>
  <c r="AZ172" i="75"/>
  <c r="AY172" i="75"/>
  <c r="BA182" i="75"/>
  <c r="AZ182" i="75"/>
  <c r="AY182" i="75"/>
  <c r="AY196" i="75"/>
  <c r="AX203" i="75"/>
  <c r="BF203" i="75"/>
  <c r="BA203" i="75"/>
  <c r="AZ203" i="75"/>
  <c r="AX207" i="75"/>
  <c r="BE207" i="75" s="1"/>
  <c r="BF207" i="75"/>
  <c r="BA226" i="75"/>
  <c r="BI226" i="75" s="1"/>
  <c r="BB232" i="75"/>
  <c r="D233" i="75"/>
  <c r="AX238" i="75"/>
  <c r="BE238" i="75" s="1"/>
  <c r="BF238" i="75"/>
  <c r="BI245" i="75"/>
  <c r="AW245" i="75"/>
  <c r="BA257" i="75"/>
  <c r="AZ257" i="75"/>
  <c r="AY257" i="75"/>
  <c r="AZ164" i="75"/>
  <c r="BA164" i="75"/>
  <c r="BC172" i="75"/>
  <c r="BA180" i="75"/>
  <c r="AY180" i="75"/>
  <c r="AZ186" i="75"/>
  <c r="AY186" i="75"/>
  <c r="BA186" i="75"/>
  <c r="AX190" i="75"/>
  <c r="BE190" i="75" s="1"/>
  <c r="BI201" i="75"/>
  <c r="AW201" i="75"/>
  <c r="BG201" i="75" s="1"/>
  <c r="BA215" i="75"/>
  <c r="BA217" i="75"/>
  <c r="AZ217" i="75"/>
  <c r="AY217" i="75"/>
  <c r="AX217" i="75"/>
  <c r="BE217" i="75" s="1"/>
  <c r="BF217" i="75"/>
  <c r="AZ234" i="75"/>
  <c r="AY234" i="75"/>
  <c r="AY249" i="75"/>
  <c r="BA249" i="75"/>
  <c r="AX182" i="75"/>
  <c r="BE182" i="75" s="1"/>
  <c r="BC186" i="75"/>
  <c r="BA188" i="75"/>
  <c r="BB192" i="75"/>
  <c r="AZ194" i="75"/>
  <c r="AY194" i="75"/>
  <c r="BA194" i="75"/>
  <c r="BB211" i="75"/>
  <c r="BB240" i="75"/>
  <c r="D241" i="75"/>
  <c r="BE144" i="75"/>
  <c r="BC168" i="75"/>
  <c r="BC194" i="75"/>
  <c r="BA205" i="75"/>
  <c r="BA213" i="75"/>
  <c r="AZ213" i="75"/>
  <c r="AY213" i="75"/>
  <c r="AX230" i="75"/>
  <c r="BE230" i="75" s="1"/>
  <c r="BF230" i="75"/>
  <c r="BA230" i="75"/>
  <c r="AW230" i="75" s="1"/>
  <c r="BG230" i="75" s="1"/>
  <c r="BA234" i="75"/>
  <c r="BA168" i="75"/>
  <c r="AZ168" i="75"/>
  <c r="AY168" i="75"/>
  <c r="BB170" i="75"/>
  <c r="AX180" i="75"/>
  <c r="BE180" i="75" s="1"/>
  <c r="BF180" i="75"/>
  <c r="BA184" i="75"/>
  <c r="BF190" i="75"/>
  <c r="BB196" i="75"/>
  <c r="AY203" i="75"/>
  <c r="BC209" i="75"/>
  <c r="AX209" i="75" s="1"/>
  <c r="BE209" i="75" s="1"/>
  <c r="AY209" i="75"/>
  <c r="BA211" i="75"/>
  <c r="AW211" i="75" s="1"/>
  <c r="AZ211" i="75"/>
  <c r="BI211" i="75" s="1"/>
  <c r="BC213" i="75"/>
  <c r="AX213" i="75" s="1"/>
  <c r="BE213" i="75" s="1"/>
  <c r="AX226" i="75"/>
  <c r="BE226" i="75" s="1"/>
  <c r="BF226" i="75"/>
  <c r="BB257" i="75"/>
  <c r="BB186" i="75"/>
  <c r="BB194" i="75"/>
  <c r="D239" i="75"/>
  <c r="BF245" i="75"/>
  <c r="D220" i="75"/>
  <c r="AY188" i="75"/>
  <c r="G191" i="75"/>
  <c r="BA190" i="75" s="1"/>
  <c r="G206" i="75"/>
  <c r="AY205" i="75" s="1"/>
  <c r="G214" i="75"/>
  <c r="G185" i="75"/>
  <c r="AZ184" i="75" s="1"/>
  <c r="G193" i="75"/>
  <c r="G208" i="75"/>
  <c r="G79" i="69"/>
  <c r="H79" i="69" s="1"/>
  <c r="G32" i="69"/>
  <c r="H32" i="69" s="1"/>
  <c r="G49" i="69"/>
  <c r="H49" i="69" s="1"/>
  <c r="G64" i="69"/>
  <c r="H64" i="69" s="1"/>
  <c r="G97" i="69"/>
  <c r="G132" i="69"/>
  <c r="H132" i="69" s="1"/>
  <c r="G2" i="69"/>
  <c r="H2" i="69" s="1"/>
  <c r="G17" i="69"/>
  <c r="H17" i="69" s="1"/>
  <c r="H97" i="69" l="1"/>
  <c r="Q160" i="69"/>
  <c r="AW205" i="75"/>
  <c r="BG205" i="75" s="1"/>
  <c r="AW100" i="75"/>
  <c r="BI108" i="75"/>
  <c r="AW108" i="75"/>
  <c r="BG108" i="75" s="1"/>
  <c r="BG42" i="75"/>
  <c r="AX129" i="75"/>
  <c r="BE129" i="75" s="1"/>
  <c r="BF129" i="75"/>
  <c r="AX186" i="75"/>
  <c r="BF186" i="75"/>
  <c r="BI182" i="75"/>
  <c r="AW182" i="75"/>
  <c r="BG182" i="75" s="1"/>
  <c r="AX211" i="75"/>
  <c r="BE211" i="75" s="1"/>
  <c r="BG211" i="75" s="1"/>
  <c r="BF211" i="75"/>
  <c r="BA207" i="75"/>
  <c r="AW207" i="75" s="1"/>
  <c r="BG207" i="75" s="1"/>
  <c r="AZ207" i="75"/>
  <c r="BI207" i="75" s="1"/>
  <c r="BA219" i="75"/>
  <c r="AZ219" i="75"/>
  <c r="AY219" i="75"/>
  <c r="AZ205" i="75"/>
  <c r="BI205" i="75" s="1"/>
  <c r="BI172" i="75"/>
  <c r="AW172" i="75"/>
  <c r="BG172" i="75" s="1"/>
  <c r="AW166" i="75"/>
  <c r="BA166" i="75"/>
  <c r="BA174" i="75" s="1"/>
  <c r="AZ166" i="75"/>
  <c r="BI166" i="75" s="1"/>
  <c r="AX228" i="75"/>
  <c r="BF228" i="75"/>
  <c r="AX137" i="75"/>
  <c r="BE137" i="75" s="1"/>
  <c r="BF137" i="75"/>
  <c r="AW226" i="75"/>
  <c r="BG226" i="75" s="1"/>
  <c r="AZ73" i="75"/>
  <c r="BA73" i="75"/>
  <c r="AY73" i="75"/>
  <c r="AX100" i="75"/>
  <c r="BE100" i="75" s="1"/>
  <c r="BF100" i="75"/>
  <c r="BI148" i="75"/>
  <c r="AW148" i="75"/>
  <c r="BG148" i="75" s="1"/>
  <c r="AW69" i="75"/>
  <c r="BG69" i="75" s="1"/>
  <c r="BI69" i="75"/>
  <c r="BE32" i="75"/>
  <c r="AX27" i="75"/>
  <c r="BE27" i="75" s="1"/>
  <c r="BF27" i="75"/>
  <c r="BF102" i="75"/>
  <c r="AX102" i="75"/>
  <c r="BE102" i="75" s="1"/>
  <c r="AX11" i="75"/>
  <c r="BF11" i="75"/>
  <c r="AX17" i="75"/>
  <c r="BE17" i="75" s="1"/>
  <c r="BF17" i="75"/>
  <c r="AY98" i="75"/>
  <c r="BI48" i="75"/>
  <c r="AW48" i="75"/>
  <c r="BG48" i="75" s="1"/>
  <c r="BI257" i="75"/>
  <c r="AW257" i="75"/>
  <c r="BF131" i="75"/>
  <c r="AX131" i="75"/>
  <c r="BE131" i="75" s="1"/>
  <c r="BG131" i="75" s="1"/>
  <c r="AY46" i="75"/>
  <c r="AZ46" i="75"/>
  <c r="BA46" i="75"/>
  <c r="BA56" i="75" s="1"/>
  <c r="BG32" i="75"/>
  <c r="BA261" i="75"/>
  <c r="BA263" i="75" s="1"/>
  <c r="AZ261" i="75"/>
  <c r="AZ263" i="75" s="1"/>
  <c r="AY261" i="75"/>
  <c r="BI146" i="75"/>
  <c r="AW146" i="75"/>
  <c r="BI150" i="75"/>
  <c r="AW150" i="75"/>
  <c r="AY190" i="75"/>
  <c r="BF125" i="75"/>
  <c r="AX125" i="75"/>
  <c r="BE125" i="75" s="1"/>
  <c r="BA100" i="75"/>
  <c r="BI100" i="75" s="1"/>
  <c r="BF71" i="75"/>
  <c r="AX71" i="75"/>
  <c r="BE71" i="75" s="1"/>
  <c r="BG71" i="75" s="1"/>
  <c r="AW127" i="75"/>
  <c r="BG127" i="75" s="1"/>
  <c r="BI44" i="75"/>
  <c r="AW44" i="75"/>
  <c r="AY17" i="75"/>
  <c r="BA17" i="75"/>
  <c r="BA29" i="75" s="1"/>
  <c r="AZ17" i="75"/>
  <c r="AX19" i="75"/>
  <c r="BE19" i="75" s="1"/>
  <c r="BF19" i="75"/>
  <c r="BF42" i="75"/>
  <c r="AX42" i="75"/>
  <c r="BE42" i="75" s="1"/>
  <c r="BI9" i="75"/>
  <c r="AW9" i="75"/>
  <c r="BG9" i="75" s="1"/>
  <c r="BI19" i="75"/>
  <c r="AW19" i="75"/>
  <c r="BI110" i="75"/>
  <c r="AW110" i="75"/>
  <c r="AX52" i="75"/>
  <c r="BE52" i="75" s="1"/>
  <c r="BF52" i="75"/>
  <c r="BA238" i="75"/>
  <c r="AZ238" i="75"/>
  <c r="AY238" i="75"/>
  <c r="BI194" i="75"/>
  <c r="AW194" i="75"/>
  <c r="BG194" i="75" s="1"/>
  <c r="BI186" i="75"/>
  <c r="AW186" i="75"/>
  <c r="AX232" i="75"/>
  <c r="BE232" i="75" s="1"/>
  <c r="BF232" i="75"/>
  <c r="BE203" i="75"/>
  <c r="AX162" i="75"/>
  <c r="BE162" i="75" s="1"/>
  <c r="BF162" i="75"/>
  <c r="AX194" i="75"/>
  <c r="BE194" i="75" s="1"/>
  <c r="BF194" i="75"/>
  <c r="AW234" i="75"/>
  <c r="BG234" i="75" s="1"/>
  <c r="BI234" i="75"/>
  <c r="BI196" i="75"/>
  <c r="AW196" i="75"/>
  <c r="AX261" i="75"/>
  <c r="BE261" i="75" s="1"/>
  <c r="BF261" i="75"/>
  <c r="BA133" i="75"/>
  <c r="AZ133" i="75"/>
  <c r="AY133" i="75"/>
  <c r="BA94" i="75"/>
  <c r="AZ94" i="75"/>
  <c r="AZ114" i="75" s="1"/>
  <c r="AY94" i="75"/>
  <c r="AZ190" i="75"/>
  <c r="AW139" i="75"/>
  <c r="BI139" i="75"/>
  <c r="BI117" i="75"/>
  <c r="AW117" i="75"/>
  <c r="BG117" i="75" s="1"/>
  <c r="AX85" i="75"/>
  <c r="BE85" i="75" s="1"/>
  <c r="BG85" i="75" s="1"/>
  <c r="BF85" i="75"/>
  <c r="AX110" i="75"/>
  <c r="BE110" i="75" s="1"/>
  <c r="BF110" i="75"/>
  <c r="AX83" i="75"/>
  <c r="BE83" i="75" s="1"/>
  <c r="BF83" i="75"/>
  <c r="BF135" i="75"/>
  <c r="AX135" i="75"/>
  <c r="BE135" i="75" s="1"/>
  <c r="AW15" i="75"/>
  <c r="BI15" i="75"/>
  <c r="BA192" i="75"/>
  <c r="AZ192" i="75"/>
  <c r="BI154" i="75"/>
  <c r="AW154" i="75"/>
  <c r="BG154" i="75" s="1"/>
  <c r="BI90" i="75"/>
  <c r="AW90" i="75"/>
  <c r="BG90" i="75" s="1"/>
  <c r="BI209" i="75"/>
  <c r="AW209" i="75"/>
  <c r="BG209" i="75" s="1"/>
  <c r="AX170" i="75"/>
  <c r="BE170" i="75" s="1"/>
  <c r="BF170" i="75"/>
  <c r="BI213" i="75"/>
  <c r="AW213" i="75"/>
  <c r="BG213" i="75" s="1"/>
  <c r="AX192" i="75"/>
  <c r="BE192" i="75" s="1"/>
  <c r="BF192" i="75"/>
  <c r="BI180" i="75"/>
  <c r="AW180" i="75"/>
  <c r="BG180" i="75" s="1"/>
  <c r="BG245" i="75"/>
  <c r="AY192" i="75"/>
  <c r="BF139" i="75"/>
  <c r="AX139" i="75"/>
  <c r="BE139" i="75" s="1"/>
  <c r="AX133" i="75"/>
  <c r="BE133" i="75" s="1"/>
  <c r="BF133" i="75"/>
  <c r="BI162" i="75"/>
  <c r="AW162" i="75"/>
  <c r="BI92" i="75"/>
  <c r="AW92" i="75"/>
  <c r="BG92" i="75" s="1"/>
  <c r="AX146" i="75"/>
  <c r="BF146" i="75"/>
  <c r="BI112" i="75"/>
  <c r="AW112" i="75"/>
  <c r="BG112" i="75" s="1"/>
  <c r="BI75" i="75"/>
  <c r="AW75" i="75"/>
  <c r="BG75" i="75" s="1"/>
  <c r="AZ65" i="75"/>
  <c r="AZ87" i="75" s="1"/>
  <c r="BA65" i="75"/>
  <c r="BA87" i="75" s="1"/>
  <c r="AY65" i="75"/>
  <c r="AZ127" i="75"/>
  <c r="BI127" i="75" s="1"/>
  <c r="BI27" i="75"/>
  <c r="AW27" i="75"/>
  <c r="BI106" i="75"/>
  <c r="AW106" i="75"/>
  <c r="AY38" i="75"/>
  <c r="AZ38" i="75"/>
  <c r="AZ56" i="75" s="1"/>
  <c r="BA38" i="75"/>
  <c r="AW83" i="75"/>
  <c r="BI83" i="75"/>
  <c r="AZ135" i="75"/>
  <c r="AY135" i="75"/>
  <c r="BA135" i="75"/>
  <c r="BI34" i="75"/>
  <c r="AW34" i="75"/>
  <c r="BG34" i="75" s="1"/>
  <c r="BI5" i="75"/>
  <c r="BF166" i="75"/>
  <c r="AX166" i="75"/>
  <c r="BE166" i="75" s="1"/>
  <c r="BF73" i="75"/>
  <c r="AX73" i="75"/>
  <c r="BE73" i="75" s="1"/>
  <c r="BI178" i="75"/>
  <c r="AY198" i="75"/>
  <c r="BB198" i="75" s="1"/>
  <c r="AW178" i="75"/>
  <c r="BG178" i="75" s="1"/>
  <c r="BI158" i="75"/>
  <c r="AW158" i="75"/>
  <c r="BG158" i="75" s="1"/>
  <c r="BA198" i="75"/>
  <c r="BF152" i="75"/>
  <c r="AX152" i="75"/>
  <c r="BE152" i="75" s="1"/>
  <c r="AY236" i="75"/>
  <c r="BA236" i="75"/>
  <c r="AZ236" i="75"/>
  <c r="BG144" i="75"/>
  <c r="AW164" i="75"/>
  <c r="BG164" i="75" s="1"/>
  <c r="BI164" i="75"/>
  <c r="BA96" i="75"/>
  <c r="AZ96" i="75"/>
  <c r="AY96" i="75"/>
  <c r="AY114" i="75" s="1"/>
  <c r="AW121" i="75"/>
  <c r="BI121" i="75"/>
  <c r="AW152" i="75"/>
  <c r="BF65" i="75"/>
  <c r="AX65" i="75"/>
  <c r="BE65" i="75" s="1"/>
  <c r="AW119" i="75"/>
  <c r="BG119" i="75" s="1"/>
  <c r="BI119" i="75"/>
  <c r="BI54" i="75"/>
  <c r="AW54" i="75"/>
  <c r="BI40" i="75"/>
  <c r="AW40" i="75"/>
  <c r="BG40" i="75" s="1"/>
  <c r="BF38" i="75"/>
  <c r="AX38" i="75"/>
  <c r="BE38" i="75" s="1"/>
  <c r="AZ25" i="75"/>
  <c r="AY25" i="75"/>
  <c r="BA25" i="75"/>
  <c r="BI217" i="75"/>
  <c r="AW217" i="75"/>
  <c r="BG217" i="75" s="1"/>
  <c r="BA232" i="75"/>
  <c r="AZ232" i="75"/>
  <c r="AY232" i="75"/>
  <c r="AW170" i="75"/>
  <c r="BG170" i="75" s="1"/>
  <c r="BI170" i="75"/>
  <c r="BA125" i="75"/>
  <c r="BA141" i="75" s="1"/>
  <c r="AZ125" i="75"/>
  <c r="AZ141" i="75" s="1"/>
  <c r="AY125" i="75"/>
  <c r="AX81" i="75"/>
  <c r="BE81" i="75" s="1"/>
  <c r="BF81" i="75"/>
  <c r="AX257" i="75"/>
  <c r="BE257" i="75" s="1"/>
  <c r="BF257" i="75"/>
  <c r="BI203" i="75"/>
  <c r="AW203" i="75"/>
  <c r="AX240" i="75"/>
  <c r="BE240" i="75" s="1"/>
  <c r="BF240" i="75"/>
  <c r="BI224" i="75"/>
  <c r="AW224" i="75"/>
  <c r="BG224" i="75" s="1"/>
  <c r="AZ198" i="75"/>
  <c r="BI156" i="75"/>
  <c r="AW156" i="75"/>
  <c r="BG156" i="75" s="1"/>
  <c r="AX150" i="75"/>
  <c r="BE150" i="75" s="1"/>
  <c r="BF150" i="75"/>
  <c r="AX236" i="75"/>
  <c r="BE236" i="75" s="1"/>
  <c r="BF236" i="75"/>
  <c r="AY174" i="75"/>
  <c r="AX96" i="75"/>
  <c r="BF96" i="75"/>
  <c r="BI67" i="75"/>
  <c r="AW67" i="75"/>
  <c r="BG67" i="75" s="1"/>
  <c r="AW81" i="75"/>
  <c r="BI81" i="75"/>
  <c r="BI79" i="75"/>
  <c r="AW79" i="75"/>
  <c r="BG79" i="75" s="1"/>
  <c r="AX121" i="75"/>
  <c r="BE121" i="75" s="1"/>
  <c r="BF121" i="75"/>
  <c r="AX54" i="75"/>
  <c r="BE54" i="75" s="1"/>
  <c r="BF54" i="75"/>
  <c r="BI104" i="75"/>
  <c r="AW104" i="75"/>
  <c r="BG104" i="75" s="1"/>
  <c r="BI50" i="75"/>
  <c r="AW50" i="75"/>
  <c r="BG50" i="75" s="1"/>
  <c r="AX36" i="75"/>
  <c r="BE36" i="75" s="1"/>
  <c r="BF36" i="75"/>
  <c r="BI36" i="75"/>
  <c r="AW36" i="75"/>
  <c r="BF25" i="75"/>
  <c r="AX25" i="75"/>
  <c r="BE25" i="75" s="1"/>
  <c r="AX44" i="75"/>
  <c r="BE44" i="75" s="1"/>
  <c r="BF44" i="75"/>
  <c r="AZ98" i="75"/>
  <c r="BI52" i="75"/>
  <c r="AW52" i="75"/>
  <c r="BG52" i="75" s="1"/>
  <c r="AX15" i="75"/>
  <c r="BE15" i="75" s="1"/>
  <c r="BF15" i="75"/>
  <c r="AW7" i="75"/>
  <c r="BG7" i="75" s="1"/>
  <c r="BI7" i="75"/>
  <c r="BI249" i="75"/>
  <c r="AW249" i="75"/>
  <c r="BG249" i="75" s="1"/>
  <c r="AW168" i="75"/>
  <c r="BI168" i="75"/>
  <c r="BA240" i="75"/>
  <c r="AZ240" i="75"/>
  <c r="AY240" i="75"/>
  <c r="BI188" i="75"/>
  <c r="AW188" i="75"/>
  <c r="BG188" i="75" s="1"/>
  <c r="AY184" i="75"/>
  <c r="AX196" i="75"/>
  <c r="BE196" i="75" s="1"/>
  <c r="BF196" i="75"/>
  <c r="BI215" i="75"/>
  <c r="AW215" i="75"/>
  <c r="BG215" i="75" s="1"/>
  <c r="AX168" i="75"/>
  <c r="BE168" i="75" s="1"/>
  <c r="BF168" i="75"/>
  <c r="BI253" i="75"/>
  <c r="AW253" i="75"/>
  <c r="BG253" i="75" s="1"/>
  <c r="AZ174" i="75"/>
  <c r="AY228" i="75"/>
  <c r="AY242" i="75" s="1"/>
  <c r="BA228" i="75"/>
  <c r="BA242" i="75" s="1"/>
  <c r="AZ228" i="75"/>
  <c r="BA137" i="75"/>
  <c r="AZ137" i="75"/>
  <c r="AY137" i="75"/>
  <c r="AY141" i="75" s="1"/>
  <c r="BB141" i="75" s="1"/>
  <c r="AX77" i="75"/>
  <c r="BE77" i="75" s="1"/>
  <c r="BG77" i="75" s="1"/>
  <c r="BF77" i="75"/>
  <c r="AW129" i="75"/>
  <c r="BG129" i="75" s="1"/>
  <c r="BI129" i="75"/>
  <c r="AX106" i="75"/>
  <c r="BE106" i="75" s="1"/>
  <c r="BF106" i="75"/>
  <c r="AY102" i="75"/>
  <c r="AZ102" i="75"/>
  <c r="BA102" i="75"/>
  <c r="BI11" i="75"/>
  <c r="AW11" i="75"/>
  <c r="BA23" i="75"/>
  <c r="AZ23" i="75"/>
  <c r="AZ29" i="75" s="1"/>
  <c r="AY23" i="75"/>
  <c r="BG21" i="75"/>
  <c r="BB242" i="75" l="1"/>
  <c r="BI25" i="75"/>
  <c r="AW25" i="75"/>
  <c r="BG25" i="75" s="1"/>
  <c r="BI23" i="75"/>
  <c r="AW23" i="75"/>
  <c r="BG23" i="75" s="1"/>
  <c r="BI102" i="75"/>
  <c r="AW102" i="75"/>
  <c r="BG102" i="75" s="1"/>
  <c r="BE96" i="75"/>
  <c r="AX114" i="75"/>
  <c r="BI65" i="75"/>
  <c r="AW65" i="75"/>
  <c r="BG65" i="75" s="1"/>
  <c r="AY87" i="75"/>
  <c r="BB87" i="75" s="1"/>
  <c r="AW94" i="75"/>
  <c r="BG94" i="75" s="1"/>
  <c r="AV104" i="75" s="1"/>
  <c r="BI94" i="75"/>
  <c r="BG196" i="75"/>
  <c r="AX221" i="75"/>
  <c r="AW238" i="75"/>
  <c r="BG238" i="75" s="1"/>
  <c r="BI238" i="75"/>
  <c r="BI46" i="75"/>
  <c r="AW46" i="75"/>
  <c r="BG46" i="75" s="1"/>
  <c r="BA221" i="75"/>
  <c r="BI240" i="75"/>
  <c r="AW240" i="75"/>
  <c r="BG240" i="75" s="1"/>
  <c r="AV215" i="75"/>
  <c r="BI38" i="75"/>
  <c r="AW38" i="75"/>
  <c r="BG38" i="75" s="1"/>
  <c r="AX263" i="75"/>
  <c r="BA114" i="75"/>
  <c r="BB114" i="75" s="1"/>
  <c r="BI17" i="75"/>
  <c r="AW17" i="75"/>
  <c r="BG17" i="75" s="1"/>
  <c r="BI261" i="75"/>
  <c r="AW261" i="75"/>
  <c r="BG261" i="75" s="1"/>
  <c r="AY56" i="75"/>
  <c r="BB56" i="75" s="1"/>
  <c r="AZ221" i="75"/>
  <c r="BI236" i="75"/>
  <c r="AW236" i="75"/>
  <c r="BG236" i="75" s="1"/>
  <c r="BI98" i="75"/>
  <c r="AW98" i="75"/>
  <c r="BG98" i="75" s="1"/>
  <c r="BI232" i="75"/>
  <c r="AW232" i="75"/>
  <c r="BG232" i="75" s="1"/>
  <c r="BG81" i="75"/>
  <c r="AW135" i="75"/>
  <c r="BG135" i="75" s="1"/>
  <c r="BI135" i="75"/>
  <c r="BG106" i="75"/>
  <c r="BI192" i="75"/>
  <c r="AW192" i="75"/>
  <c r="BG192" i="75" s="1"/>
  <c r="AW133" i="75"/>
  <c r="BG133" i="75" s="1"/>
  <c r="BI133" i="75"/>
  <c r="BG44" i="75"/>
  <c r="AV44" i="75" s="1"/>
  <c r="AW73" i="75"/>
  <c r="BG73" i="75" s="1"/>
  <c r="BI73" i="75"/>
  <c r="BE228" i="75"/>
  <c r="AX242" i="75"/>
  <c r="AW219" i="75"/>
  <c r="BG219" i="75" s="1"/>
  <c r="BI219" i="75"/>
  <c r="AY263" i="75"/>
  <c r="BB263" i="75" s="1"/>
  <c r="BG100" i="75"/>
  <c r="AV108" i="75" s="1"/>
  <c r="AV245" i="75"/>
  <c r="BG186" i="75"/>
  <c r="AX56" i="75"/>
  <c r="AY221" i="75"/>
  <c r="BB221" i="75" s="1"/>
  <c r="BI96" i="75"/>
  <c r="AW96" i="75"/>
  <c r="BG96" i="75" s="1"/>
  <c r="AZ242" i="75"/>
  <c r="BI228" i="75"/>
  <c r="AW228" i="75"/>
  <c r="BG36" i="75"/>
  <c r="AV67" i="75"/>
  <c r="BG162" i="75"/>
  <c r="AX87" i="75"/>
  <c r="BG168" i="75"/>
  <c r="BI125" i="75"/>
  <c r="AW125" i="75"/>
  <c r="BG125" i="75" s="1"/>
  <c r="BG152" i="75"/>
  <c r="BG27" i="75"/>
  <c r="BG110" i="75"/>
  <c r="AV110" i="75" s="1"/>
  <c r="BI190" i="75"/>
  <c r="AW190" i="75"/>
  <c r="BG190" i="75" s="1"/>
  <c r="BG257" i="75"/>
  <c r="AV257" i="75" s="1"/>
  <c r="BE11" i="75"/>
  <c r="BG11" i="75" s="1"/>
  <c r="AX29" i="75"/>
  <c r="BE186" i="75"/>
  <c r="AX198" i="75"/>
  <c r="BB174" i="75"/>
  <c r="BE146" i="75"/>
  <c r="BG146" i="75" s="1"/>
  <c r="AX174" i="75"/>
  <c r="BI184" i="75"/>
  <c r="AW184" i="75"/>
  <c r="BG184" i="75" s="1"/>
  <c r="AV184" i="75" s="1"/>
  <c r="AV249" i="75"/>
  <c r="BG139" i="75"/>
  <c r="AV127" i="75"/>
  <c r="BG150" i="75"/>
  <c r="AV69" i="75"/>
  <c r="BG166" i="75"/>
  <c r="AV253" i="75"/>
  <c r="AW137" i="75"/>
  <c r="BG137" i="75" s="1"/>
  <c r="AV137" i="75" s="1"/>
  <c r="BI137" i="75"/>
  <c r="BG203" i="75"/>
  <c r="AV207" i="75" s="1"/>
  <c r="BG54" i="75"/>
  <c r="BG121" i="75"/>
  <c r="AV121" i="75" s="1"/>
  <c r="BG83" i="75"/>
  <c r="AV83" i="75" s="1"/>
  <c r="BG15" i="75"/>
  <c r="BG19" i="75"/>
  <c r="AX141" i="75"/>
  <c r="AY29" i="75"/>
  <c r="BB29" i="75" s="1"/>
  <c r="V247" i="62"/>
  <c r="AV11" i="75" l="1"/>
  <c r="AV5" i="75"/>
  <c r="AV9" i="75"/>
  <c r="AV21" i="75"/>
  <c r="AV13" i="75"/>
  <c r="AV7" i="75"/>
  <c r="AV146" i="75"/>
  <c r="AV156" i="75"/>
  <c r="AV164" i="75"/>
  <c r="AV158" i="75"/>
  <c r="AV160" i="75"/>
  <c r="AV154" i="75"/>
  <c r="AV170" i="75"/>
  <c r="AV144" i="75"/>
  <c r="AV148" i="75"/>
  <c r="AV190" i="75"/>
  <c r="AV36" i="75"/>
  <c r="AV19" i="75"/>
  <c r="AV188" i="75"/>
  <c r="AV150" i="75"/>
  <c r="AV205" i="75"/>
  <c r="AV125" i="75"/>
  <c r="BG228" i="75"/>
  <c r="AV73" i="75"/>
  <c r="AV106" i="75"/>
  <c r="AV236" i="75"/>
  <c r="AV65" i="75"/>
  <c r="AV63" i="75"/>
  <c r="AV61" i="75"/>
  <c r="AV59" i="75"/>
  <c r="AV102" i="75"/>
  <c r="AV186" i="75"/>
  <c r="AV209" i="75"/>
  <c r="AV238" i="75"/>
  <c r="AV34" i="75"/>
  <c r="AV23" i="75"/>
  <c r="AV71" i="75"/>
  <c r="AV90" i="75"/>
  <c r="AV194" i="75"/>
  <c r="AV52" i="75"/>
  <c r="AV135" i="75"/>
  <c r="AV139" i="75"/>
  <c r="AV42" i="75"/>
  <c r="AV180" i="75"/>
  <c r="AV168" i="75"/>
  <c r="AV213" i="75"/>
  <c r="AV75" i="75"/>
  <c r="AV81" i="75"/>
  <c r="AV240" i="75"/>
  <c r="AV178" i="75"/>
  <c r="AV123" i="75"/>
  <c r="AV112" i="75"/>
  <c r="AV27" i="75"/>
  <c r="AV129" i="75"/>
  <c r="AV133" i="75"/>
  <c r="AV182" i="75"/>
  <c r="AV196" i="75"/>
  <c r="AV25" i="75"/>
  <c r="AV15" i="75"/>
  <c r="AV96" i="75"/>
  <c r="AV232" i="75"/>
  <c r="AV92" i="75"/>
  <c r="AV54" i="75"/>
  <c r="AV166" i="75"/>
  <c r="AV162" i="75"/>
  <c r="AV117" i="75"/>
  <c r="AV38" i="75"/>
  <c r="AV131" i="75"/>
  <c r="AV152" i="75"/>
  <c r="AV100" i="75"/>
  <c r="AV192" i="75"/>
  <c r="AV98" i="75"/>
  <c r="AV46" i="75"/>
  <c r="AV94" i="75"/>
  <c r="AV79" i="75"/>
  <c r="AV77" i="75"/>
  <c r="AV32" i="75"/>
  <c r="AV48" i="75"/>
  <c r="AV203" i="75"/>
  <c r="AV201" i="75"/>
  <c r="AV40" i="75"/>
  <c r="AV17" i="75"/>
  <c r="AV119" i="75"/>
  <c r="AV50" i="75"/>
  <c r="AV211" i="75"/>
  <c r="AV85" i="75"/>
  <c r="V287" i="62"/>
  <c r="V279" i="62"/>
  <c r="V275" i="62"/>
  <c r="V267" i="62"/>
  <c r="V251" i="62"/>
  <c r="V239" i="62"/>
  <c r="V255" i="62"/>
  <c r="V231" i="62"/>
  <c r="V227" i="62"/>
  <c r="V23" i="62"/>
  <c r="V19" i="62"/>
  <c r="V15" i="62"/>
  <c r="V11" i="62"/>
  <c r="AV228" i="75" l="1"/>
  <c r="AV230" i="75"/>
  <c r="AV226" i="75"/>
  <c r="AV224" i="75"/>
  <c r="AV234" i="75"/>
  <c r="V283" i="62"/>
  <c r="V263" i="62"/>
  <c r="V259" i="62"/>
  <c r="V243" i="62"/>
  <c r="V235" i="62"/>
  <c r="V223" i="62"/>
  <c r="V219" i="62"/>
  <c r="V215" i="62"/>
  <c r="V211" i="62"/>
  <c r="V207" i="62"/>
  <c r="V187" i="62"/>
  <c r="V179" i="62"/>
  <c r="V171" i="62"/>
  <c r="W171" i="62" s="1"/>
  <c r="V163" i="62"/>
  <c r="V159" i="62"/>
  <c r="V150" i="62"/>
  <c r="V146" i="62"/>
  <c r="V134" i="62"/>
  <c r="V130" i="62"/>
  <c r="V126" i="62"/>
  <c r="V118" i="62"/>
  <c r="V114" i="62"/>
  <c r="V100" i="62"/>
  <c r="V92" i="62"/>
  <c r="V79" i="62"/>
  <c r="V27" i="62"/>
  <c r="V75" i="62"/>
  <c r="V71" i="62"/>
  <c r="V43" i="62"/>
  <c r="W51" i="62"/>
  <c r="V67" i="62"/>
  <c r="V191" i="62" l="1"/>
  <c r="W191" i="62" s="1"/>
  <c r="V199" i="62"/>
  <c r="V195" i="62"/>
  <c r="V183" i="62"/>
  <c r="V167" i="62"/>
  <c r="V175" i="62"/>
  <c r="V155" i="62"/>
  <c r="V142" i="62"/>
  <c r="V138" i="62"/>
  <c r="V122" i="62"/>
  <c r="V108" i="62"/>
  <c r="V104" i="62"/>
  <c r="X110" i="62" s="1"/>
  <c r="X111" i="62" s="1"/>
  <c r="V88" i="62"/>
  <c r="V96" i="62"/>
  <c r="V84" i="62"/>
  <c r="V35" i="62"/>
  <c r="V31" i="62"/>
  <c r="V39" i="62"/>
  <c r="V47" i="62"/>
  <c r="W195" i="62" l="1"/>
  <c r="W231" i="62" s="1"/>
  <c r="S5" i="62"/>
  <c r="U7" i="62"/>
  <c r="U6" i="62"/>
  <c r="S7" i="62"/>
  <c r="Q7" i="62"/>
  <c r="P7" i="62"/>
  <c r="O7" i="62"/>
  <c r="N7" i="62"/>
  <c r="M7" i="62"/>
  <c r="L7" i="62"/>
  <c r="S6" i="62"/>
  <c r="K7" i="62"/>
  <c r="J7" i="62"/>
  <c r="I7" i="62"/>
  <c r="H7" i="62"/>
  <c r="G7" i="62"/>
  <c r="F7" i="62"/>
  <c r="E7" i="62"/>
  <c r="D7" i="62"/>
  <c r="F4" i="62"/>
  <c r="H4" i="62" s="1"/>
  <c r="J4" i="62" s="1"/>
  <c r="L4" i="62" s="1"/>
  <c r="N4" i="62" s="1"/>
  <c r="P4" i="62" s="1"/>
  <c r="B7" i="62" l="1"/>
  <c r="V6" i="62" l="1"/>
  <c r="X6" i="62" l="1"/>
  <c r="X84" i="62" l="1"/>
  <c r="X88" i="62" l="1"/>
  <c r="X104" i="62" s="1"/>
  <c r="W55" i="62"/>
  <c r="W59" i="62" s="1"/>
  <c r="W63" i="62" s="1"/>
  <c r="W67" i="62" s="1"/>
  <c r="W71" i="62" s="1"/>
  <c r="W75" i="62" s="1"/>
  <c r="W79" i="62" s="1"/>
  <c r="W81" i="62" s="1"/>
  <c r="W92" i="62" s="1"/>
  <c r="W96" i="62" s="1"/>
  <c r="W100" i="62" s="1"/>
  <c r="W108" i="62" s="1"/>
  <c r="X114" i="62" l="1"/>
  <c r="X122" i="62" s="1"/>
  <c r="X130" i="62" s="1"/>
  <c r="X142" i="62" s="1"/>
  <c r="X146" i="62" s="1"/>
  <c r="X155" i="62" l="1"/>
  <c r="X167" i="62" s="1"/>
  <c r="X179" i="62" s="1"/>
  <c r="X183" i="62" s="1"/>
  <c r="X187" i="62" s="1"/>
  <c r="X195" i="62" s="1"/>
  <c r="X199" i="62" s="1"/>
  <c r="W118" i="62" l="1"/>
  <c r="W126" i="62" s="1"/>
  <c r="W134" i="62" s="1"/>
  <c r="X150" i="62" l="1"/>
  <c r="X152" i="62" s="1"/>
  <c r="X159" i="62"/>
  <c r="X163" i="62" s="1"/>
  <c r="W138" i="62"/>
  <c r="W142" i="62" s="1"/>
  <c r="V271" i="62" l="1"/>
  <c r="W271" i="62" s="1"/>
  <c r="V203" i="62" l="1"/>
  <c r="X203" i="62" s="1"/>
  <c r="X207" i="62" s="1"/>
  <c r="X211" i="62" s="1"/>
  <c r="X215" i="62" s="1"/>
  <c r="X219" i="62" s="1"/>
  <c r="X223" i="62" s="1"/>
  <c r="X227" i="62" s="1"/>
  <c r="X231" i="62" s="1"/>
  <c r="X235" i="62" s="1"/>
  <c r="X239" i="62" s="1"/>
  <c r="X243" i="62" s="1"/>
  <c r="X247" i="62" s="1"/>
  <c r="X251" i="62" s="1"/>
  <c r="X255" i="62" s="1"/>
  <c r="X259" i="62" s="1"/>
  <c r="X263" i="62" s="1"/>
  <c r="X267" i="62" s="1"/>
  <c r="X275" i="62" s="1"/>
  <c r="X279" i="62" s="1"/>
  <c r="X283" i="62" s="1"/>
  <c r="X287" i="62" s="1"/>
  <c r="V1" i="62" l="1"/>
</calcChain>
</file>

<file path=xl/sharedStrings.xml><?xml version="1.0" encoding="utf-8"?>
<sst xmlns="http://schemas.openxmlformats.org/spreadsheetml/2006/main" count="3771" uniqueCount="702">
  <si>
    <t>更新</t>
    <rPh sb="0" eb="2">
      <t>コウシン</t>
    </rPh>
    <phoneticPr fontId="24"/>
  </si>
  <si>
    <t>リーグ（入替戦込）</t>
    <rPh sb="4" eb="9">
      <t>イレカエセ</t>
    </rPh>
    <phoneticPr fontId="23"/>
  </si>
  <si>
    <t>試合</t>
    <rPh sb="0" eb="2">
      <t>シアイ</t>
    </rPh>
    <phoneticPr fontId="23"/>
  </si>
  <si>
    <t>確定日</t>
    <rPh sb="0" eb="2">
      <t>カクテイ</t>
    </rPh>
    <rPh sb="2" eb="3">
      <t>ビ</t>
    </rPh>
    <phoneticPr fontId="25"/>
  </si>
  <si>
    <t>※ｲﾝﾀｰﾊﾞﾙ5分、ﾛｽﾀｲﾑ無(25分ﾊｰﾌ･60代25分ﾊｰﾌ)</t>
    <rPh sb="9" eb="10">
      <t>フン</t>
    </rPh>
    <rPh sb="16" eb="17">
      <t>ナシ</t>
    </rPh>
    <rPh sb="20" eb="21">
      <t>フン</t>
    </rPh>
    <rPh sb="27" eb="28">
      <t>ダイ</t>
    </rPh>
    <rPh sb="30" eb="31">
      <t>フン</t>
    </rPh>
    <phoneticPr fontId="25"/>
  </si>
  <si>
    <t>訂正部</t>
    <rPh sb="0" eb="2">
      <t>テイセイ</t>
    </rPh>
    <rPh sb="2" eb="3">
      <t>ブ</t>
    </rPh>
    <phoneticPr fontId="24"/>
  </si>
  <si>
    <t>前回</t>
    <rPh sb="0" eb="2">
      <t>ゼンカイ</t>
    </rPh>
    <phoneticPr fontId="27"/>
  </si>
  <si>
    <t>選手権</t>
    <rPh sb="0" eb="3">
      <t>センシュケン</t>
    </rPh>
    <phoneticPr fontId="23"/>
  </si>
  <si>
    <t>日</t>
    <rPh sb="0" eb="1">
      <t>ニチ</t>
    </rPh>
    <phoneticPr fontId="23"/>
  </si>
  <si>
    <t>市津G</t>
    <rPh sb="0" eb="2">
      <t>シヅ</t>
    </rPh>
    <phoneticPr fontId="23"/>
  </si>
  <si>
    <t>天台B</t>
    <rPh sb="0" eb="2">
      <t>テンダイ</t>
    </rPh>
    <phoneticPr fontId="23"/>
  </si>
  <si>
    <t>ブラゼンチン</t>
  </si>
  <si>
    <t>後2試合</t>
  </si>
  <si>
    <t>ATSU</t>
    <phoneticPr fontId="23"/>
  </si>
  <si>
    <t>前2試合</t>
    <phoneticPr fontId="23"/>
  </si>
  <si>
    <t>本部</t>
    <phoneticPr fontId="23"/>
  </si>
  <si>
    <t>ﾃ:天台Ｓ</t>
    <rPh sb="2" eb="4">
      <t>テンダイ</t>
    </rPh>
    <phoneticPr fontId="24"/>
  </si>
  <si>
    <t>ｲ：岩名佐倉</t>
    <rPh sb="2" eb="4">
      <t>イワナ</t>
    </rPh>
    <rPh sb="4" eb="6">
      <t>サクラ</t>
    </rPh>
    <phoneticPr fontId="24"/>
  </si>
  <si>
    <t>ｱ：姉ヶ崎G</t>
    <rPh sb="2" eb="5">
      <t>アネガサキ</t>
    </rPh>
    <phoneticPr fontId="24"/>
  </si>
  <si>
    <t>ｶﾓ：加茂G</t>
    <rPh sb="3" eb="5">
      <t>カモ</t>
    </rPh>
    <phoneticPr fontId="24"/>
  </si>
  <si>
    <t>ｶｼ：柏の葉</t>
    <rPh sb="3" eb="4">
      <t>カシワ</t>
    </rPh>
    <rPh sb="5" eb="6">
      <t>ハ</t>
    </rPh>
    <phoneticPr fontId="24"/>
  </si>
  <si>
    <t>ﾄ：東総競</t>
    <rPh sb="2" eb="4">
      <t>トウソウ</t>
    </rPh>
    <rPh sb="4" eb="5">
      <t>セリ</t>
    </rPh>
    <phoneticPr fontId="24"/>
  </si>
  <si>
    <t>更新</t>
    <phoneticPr fontId="24"/>
  </si>
  <si>
    <t>資料４-②</t>
    <rPh sb="0" eb="1">
      <t>シ</t>
    </rPh>
    <rPh sb="1" eb="2">
      <t>リョウ</t>
    </rPh>
    <phoneticPr fontId="24"/>
  </si>
  <si>
    <t>合計
試合</t>
    <phoneticPr fontId="24"/>
  </si>
  <si>
    <t>残試合数</t>
    <rPh sb="0" eb="1">
      <t>ザン</t>
    </rPh>
    <rPh sb="1" eb="3">
      <t>シアイ</t>
    </rPh>
    <rPh sb="3" eb="4">
      <t>スウ</t>
    </rPh>
    <phoneticPr fontId="24"/>
  </si>
  <si>
    <t>試合</t>
  </si>
  <si>
    <t>前回</t>
    <rPh sb="0" eb="2">
      <t>ゼンカイ</t>
    </rPh>
    <phoneticPr fontId="24"/>
  </si>
  <si>
    <t>試合</t>
    <rPh sb="0" eb="2">
      <t>シアイ</t>
    </rPh>
    <phoneticPr fontId="24"/>
  </si>
  <si>
    <t>①</t>
  </si>
  <si>
    <t>②</t>
  </si>
  <si>
    <t>③</t>
  </si>
  <si>
    <t>④</t>
  </si>
  <si>
    <t>⑤</t>
  </si>
  <si>
    <t>⑥</t>
  </si>
  <si>
    <t>⑦</t>
    <phoneticPr fontId="24"/>
  </si>
  <si>
    <t>⑧</t>
    <phoneticPr fontId="24"/>
  </si>
  <si>
    <t>⑨</t>
    <phoneticPr fontId="24"/>
  </si>
  <si>
    <t>⑩</t>
    <phoneticPr fontId="24"/>
  </si>
  <si>
    <t>⑪</t>
    <phoneticPr fontId="24"/>
  </si>
  <si>
    <t>⑫</t>
    <phoneticPr fontId="24"/>
  </si>
  <si>
    <t>⑫</t>
    <phoneticPr fontId="23"/>
  </si>
  <si>
    <t>⑦</t>
  </si>
  <si>
    <t>⑥</t>
    <phoneticPr fontId="23"/>
  </si>
  <si>
    <t>日程終了</t>
  </si>
  <si>
    <t>確認中</t>
  </si>
  <si>
    <t>雨順延分</t>
    <rPh sb="0" eb="1">
      <t>アメ</t>
    </rPh>
    <rPh sb="1" eb="3">
      <t>ジュンエン</t>
    </rPh>
    <rPh sb="3" eb="4">
      <t>ブン</t>
    </rPh>
    <phoneticPr fontId="24"/>
  </si>
  <si>
    <t>今後のスケジュール</t>
    <rPh sb="0" eb="2">
      <t>コンゴ</t>
    </rPh>
    <phoneticPr fontId="24"/>
  </si>
  <si>
    <t>変更分</t>
    <rPh sb="0" eb="2">
      <t>ヘンコウ</t>
    </rPh>
    <rPh sb="2" eb="3">
      <t>ブン</t>
    </rPh>
    <phoneticPr fontId="24"/>
  </si>
  <si>
    <t>合計試合数</t>
    <rPh sb="0" eb="2">
      <t>ゴウケイ</t>
    </rPh>
    <rPh sb="2" eb="4">
      <t>シアイ</t>
    </rPh>
    <rPh sb="4" eb="5">
      <t>スウ</t>
    </rPh>
    <phoneticPr fontId="25"/>
  </si>
  <si>
    <t>更新</t>
    <rPh sb="0" eb="2">
      <t>コウシン</t>
    </rPh>
    <phoneticPr fontId="25"/>
  </si>
  <si>
    <t>完了</t>
    <rPh sb="0" eb="2">
      <t>カンリョウ</t>
    </rPh>
    <phoneticPr fontId="25"/>
  </si>
  <si>
    <t>資料③-1</t>
    <rPh sb="0" eb="2">
      <t>シリョウ</t>
    </rPh>
    <phoneticPr fontId="27"/>
  </si>
  <si>
    <t>前回</t>
    <rPh sb="0" eb="2">
      <t>ゼンカイ</t>
    </rPh>
    <phoneticPr fontId="25"/>
  </si>
  <si>
    <t>試合</t>
    <rPh sb="0" eb="2">
      <t>シアイ</t>
    </rPh>
    <phoneticPr fontId="25"/>
  </si>
  <si>
    <t>チーム</t>
    <phoneticPr fontId="25"/>
  </si>
  <si>
    <t>順位</t>
    <rPh sb="0" eb="2">
      <t>ジュンイ</t>
    </rPh>
    <phoneticPr fontId="25"/>
  </si>
  <si>
    <t>勝点</t>
    <rPh sb="0" eb="1">
      <t>カチ</t>
    </rPh>
    <rPh sb="1" eb="2">
      <t>テン</t>
    </rPh>
    <phoneticPr fontId="25"/>
  </si>
  <si>
    <t>得失差</t>
    <rPh sb="0" eb="2">
      <t>トクシツ</t>
    </rPh>
    <rPh sb="2" eb="3">
      <t>サ</t>
    </rPh>
    <phoneticPr fontId="25"/>
  </si>
  <si>
    <t>勝</t>
    <rPh sb="0" eb="1">
      <t>カ</t>
    </rPh>
    <phoneticPr fontId="25"/>
  </si>
  <si>
    <t>負</t>
    <rPh sb="0" eb="1">
      <t>マ</t>
    </rPh>
    <phoneticPr fontId="25"/>
  </si>
  <si>
    <t>分</t>
    <rPh sb="0" eb="1">
      <t>ブン</t>
    </rPh>
    <phoneticPr fontId="25"/>
  </si>
  <si>
    <t>得点</t>
    <rPh sb="0" eb="2">
      <t>トクテン</t>
    </rPh>
    <phoneticPr fontId="25"/>
  </si>
  <si>
    <t>失点</t>
    <rPh sb="0" eb="2">
      <t>シッテン</t>
    </rPh>
    <phoneticPr fontId="25"/>
  </si>
  <si>
    <t>得失</t>
    <rPh sb="0" eb="2">
      <t>トクシツ</t>
    </rPh>
    <phoneticPr fontId="25"/>
  </si>
  <si>
    <t>合計</t>
    <rPh sb="0" eb="2">
      <t>ゴウケイ</t>
    </rPh>
    <phoneticPr fontId="25"/>
  </si>
  <si>
    <t>①</t>
    <phoneticPr fontId="25"/>
  </si>
  <si>
    <t>-</t>
  </si>
  <si>
    <t>-</t>
    <phoneticPr fontId="25"/>
  </si>
  <si>
    <t>②</t>
    <phoneticPr fontId="25"/>
  </si>
  <si>
    <t>③</t>
    <phoneticPr fontId="25"/>
  </si>
  <si>
    <t>④</t>
    <phoneticPr fontId="25"/>
  </si>
  <si>
    <t>⑤</t>
    <phoneticPr fontId="25"/>
  </si>
  <si>
    <t>⑥</t>
    <phoneticPr fontId="25"/>
  </si>
  <si>
    <t>⑦</t>
    <phoneticPr fontId="25"/>
  </si>
  <si>
    <t>⑧</t>
    <phoneticPr fontId="25"/>
  </si>
  <si>
    <t>⑨</t>
    <phoneticPr fontId="25"/>
  </si>
  <si>
    <t>⑩</t>
    <phoneticPr fontId="25"/>
  </si>
  <si>
    <t>⑪</t>
    <phoneticPr fontId="25"/>
  </si>
  <si>
    <t>⑫</t>
    <phoneticPr fontId="25"/>
  </si>
  <si>
    <t>加茂G</t>
    <rPh sb="0" eb="2">
      <t>カモ</t>
    </rPh>
    <phoneticPr fontId="23"/>
  </si>
  <si>
    <t>CFA幕張</t>
    <rPh sb="3" eb="5">
      <t>マクハリ</t>
    </rPh>
    <phoneticPr fontId="23"/>
  </si>
  <si>
    <t>-</t>
    <phoneticPr fontId="23"/>
  </si>
  <si>
    <t>ハルオ</t>
  </si>
  <si>
    <t>カラクテル</t>
  </si>
  <si>
    <t>アスレタ</t>
  </si>
  <si>
    <t>e</t>
    <phoneticPr fontId="23"/>
  </si>
  <si>
    <t>リーグ構成</t>
    <rPh sb="3" eb="5">
      <t>コウセイ</t>
    </rPh>
    <phoneticPr fontId="27"/>
  </si>
  <si>
    <t>更新</t>
    <rPh sb="0" eb="2">
      <t>コウシン</t>
    </rPh>
    <phoneticPr fontId="27"/>
  </si>
  <si>
    <t>（プルダウン登録名）</t>
  </si>
  <si>
    <t>世代・リーグ名</t>
    <rPh sb="0" eb="2">
      <t>セダイ</t>
    </rPh>
    <rPh sb="6" eb="7">
      <t>メイ</t>
    </rPh>
    <phoneticPr fontId="27"/>
  </si>
  <si>
    <t>チーム名</t>
    <rPh sb="3" eb="4">
      <t>メイ</t>
    </rPh>
    <phoneticPr fontId="27"/>
  </si>
  <si>
    <t>かな（カタカナ）</t>
    <phoneticPr fontId="27"/>
  </si>
  <si>
    <t>正式名称</t>
    <rPh sb="0" eb="4">
      <t>セイシキメイショウ</t>
    </rPh>
    <phoneticPr fontId="27"/>
  </si>
  <si>
    <t>略称：チーム名</t>
    <rPh sb="0" eb="2">
      <t>リャクショウ</t>
    </rPh>
    <rPh sb="6" eb="7">
      <t>メイ</t>
    </rPh>
    <phoneticPr fontId="27"/>
  </si>
  <si>
    <t>４０代１部</t>
    <rPh sb="2" eb="3">
      <t>ダイ</t>
    </rPh>
    <rPh sb="4" eb="5">
      <t>ブ</t>
    </rPh>
    <phoneticPr fontId="27"/>
  </si>
  <si>
    <t>40代1部</t>
    <rPh sb="2" eb="3">
      <t>ダイ</t>
    </rPh>
    <rPh sb="4" eb="5">
      <t>ブ</t>
    </rPh>
    <phoneticPr fontId="27"/>
  </si>
  <si>
    <t>トキガネ</t>
  </si>
  <si>
    <t>レーベン</t>
  </si>
  <si>
    <t>４０代２部</t>
    <rPh sb="2" eb="3">
      <t>ダイ</t>
    </rPh>
    <rPh sb="4" eb="5">
      <t>ブ</t>
    </rPh>
    <phoneticPr fontId="27"/>
  </si>
  <si>
    <t>40代2部</t>
    <rPh sb="2" eb="3">
      <t>ダイ</t>
    </rPh>
    <rPh sb="4" eb="5">
      <t>ブ</t>
    </rPh>
    <phoneticPr fontId="27"/>
  </si>
  <si>
    <t>４０代３部</t>
    <rPh sb="2" eb="3">
      <t>ダイ</t>
    </rPh>
    <rPh sb="4" eb="5">
      <t>ブ</t>
    </rPh>
    <phoneticPr fontId="27"/>
  </si>
  <si>
    <t>40代3部</t>
    <rPh sb="2" eb="3">
      <t>ダイ</t>
    </rPh>
    <rPh sb="4" eb="5">
      <t>ブ</t>
    </rPh>
    <phoneticPr fontId="27"/>
  </si>
  <si>
    <t>50代</t>
    <rPh sb="2" eb="3">
      <t>ダイ</t>
    </rPh>
    <phoneticPr fontId="27"/>
  </si>
  <si>
    <t>５０代１部</t>
    <rPh sb="2" eb="3">
      <t>ダイ</t>
    </rPh>
    <rPh sb="4" eb="5">
      <t>ブ</t>
    </rPh>
    <phoneticPr fontId="27"/>
  </si>
  <si>
    <t>50代1部</t>
    <rPh sb="2" eb="3">
      <t>ダイ</t>
    </rPh>
    <rPh sb="4" eb="5">
      <t>ブ</t>
    </rPh>
    <phoneticPr fontId="27"/>
  </si>
  <si>
    <t>５０代２部</t>
    <rPh sb="2" eb="3">
      <t>ダイ</t>
    </rPh>
    <rPh sb="4" eb="5">
      <t>ブ</t>
    </rPh>
    <phoneticPr fontId="27"/>
  </si>
  <si>
    <t>50代2部</t>
    <rPh sb="2" eb="3">
      <t>ダイ</t>
    </rPh>
    <rPh sb="4" eb="5">
      <t>ブ</t>
    </rPh>
    <phoneticPr fontId="27"/>
  </si>
  <si>
    <t>５０代３部</t>
    <rPh sb="2" eb="3">
      <t>ダイ</t>
    </rPh>
    <rPh sb="4" eb="5">
      <t>ブ</t>
    </rPh>
    <phoneticPr fontId="27"/>
  </si>
  <si>
    <t>50代3部</t>
    <rPh sb="2" eb="3">
      <t>ダイ</t>
    </rPh>
    <rPh sb="4" eb="5">
      <t>ブ</t>
    </rPh>
    <phoneticPr fontId="27"/>
  </si>
  <si>
    <t>６０代１部</t>
    <rPh sb="2" eb="3">
      <t>ダイ</t>
    </rPh>
    <rPh sb="4" eb="5">
      <t>ブ</t>
    </rPh>
    <phoneticPr fontId="27"/>
  </si>
  <si>
    <t>60代1部</t>
    <rPh sb="2" eb="3">
      <t>ダイ</t>
    </rPh>
    <rPh sb="4" eb="5">
      <t>ブ</t>
    </rPh>
    <phoneticPr fontId="27"/>
  </si>
  <si>
    <t>６０代２部</t>
    <rPh sb="2" eb="3">
      <t>ダイ</t>
    </rPh>
    <rPh sb="4" eb="5">
      <t>ブ</t>
    </rPh>
    <phoneticPr fontId="27"/>
  </si>
  <si>
    <t>60代2部</t>
    <rPh sb="2" eb="3">
      <t>ダイ</t>
    </rPh>
    <rPh sb="4" eb="5">
      <t>ブ</t>
    </rPh>
    <phoneticPr fontId="27"/>
  </si>
  <si>
    <t>A組1位</t>
  </si>
  <si>
    <t>６５-７０代</t>
    <rPh sb="5" eb="6">
      <t>ダイ</t>
    </rPh>
    <phoneticPr fontId="27"/>
  </si>
  <si>
    <t>BAY65</t>
  </si>
  <si>
    <t>C組2位</t>
    <phoneticPr fontId="27"/>
  </si>
  <si>
    <t>選手権</t>
    <rPh sb="0" eb="3">
      <t>センシュケン</t>
    </rPh>
    <phoneticPr fontId="27"/>
  </si>
  <si>
    <t>D組2位</t>
    <phoneticPr fontId="27"/>
  </si>
  <si>
    <t>E組2位</t>
    <phoneticPr fontId="27"/>
  </si>
  <si>
    <t>F組2位</t>
    <phoneticPr fontId="27"/>
  </si>
  <si>
    <t>２位G-１位</t>
    <rPh sb="1" eb="2">
      <t>イ</t>
    </rPh>
    <rPh sb="5" eb="6">
      <t>イ</t>
    </rPh>
    <phoneticPr fontId="27"/>
  </si>
  <si>
    <t>２位G-２位</t>
    <rPh sb="1" eb="2">
      <t>イ</t>
    </rPh>
    <rPh sb="5" eb="6">
      <t>イ</t>
    </rPh>
    <phoneticPr fontId="27"/>
  </si>
  <si>
    <t>４０代選手権</t>
    <rPh sb="2" eb="3">
      <t>ダイ</t>
    </rPh>
    <rPh sb="3" eb="6">
      <t>センシュケン</t>
    </rPh>
    <phoneticPr fontId="27"/>
  </si>
  <si>
    <t>５０代選手権</t>
    <rPh sb="2" eb="3">
      <t>ダイ</t>
    </rPh>
    <rPh sb="3" eb="6">
      <t>センシュケン</t>
    </rPh>
    <phoneticPr fontId="27"/>
  </si>
  <si>
    <t>６０代選手権</t>
    <rPh sb="2" eb="3">
      <t>ダイ</t>
    </rPh>
    <rPh sb="3" eb="6">
      <t>センシュケン</t>
    </rPh>
    <phoneticPr fontId="27"/>
  </si>
  <si>
    <t>７０代選手権</t>
    <rPh sb="2" eb="3">
      <t>ダイ</t>
    </rPh>
    <rPh sb="3" eb="6">
      <t>センシュケン</t>
    </rPh>
    <phoneticPr fontId="27"/>
  </si>
  <si>
    <t>55CE-B</t>
  </si>
  <si>
    <t>準々①勝利</t>
    <rPh sb="0" eb="1">
      <t>ジュン</t>
    </rPh>
    <rPh sb="3" eb="5">
      <t>ショウリ</t>
    </rPh>
    <phoneticPr fontId="27"/>
  </si>
  <si>
    <t>準々②勝利</t>
    <rPh sb="0" eb="1">
      <t>ジュン</t>
    </rPh>
    <rPh sb="3" eb="5">
      <t>ショウリ</t>
    </rPh>
    <phoneticPr fontId="27"/>
  </si>
  <si>
    <t>準々③勝利</t>
    <rPh sb="0" eb="1">
      <t>ジュン</t>
    </rPh>
    <rPh sb="3" eb="5">
      <t>ショウリ</t>
    </rPh>
    <phoneticPr fontId="27"/>
  </si>
  <si>
    <t>準々④勝利</t>
    <rPh sb="0" eb="1">
      <t>ジュン</t>
    </rPh>
    <rPh sb="3" eb="5">
      <t>ショウリ</t>
    </rPh>
    <phoneticPr fontId="27"/>
  </si>
  <si>
    <t>準々①敗者</t>
    <rPh sb="0" eb="1">
      <t>ジュン</t>
    </rPh>
    <rPh sb="3" eb="5">
      <t>ハイシャ</t>
    </rPh>
    <phoneticPr fontId="27"/>
  </si>
  <si>
    <t>準々②敗者</t>
    <rPh sb="0" eb="1">
      <t>ジュン</t>
    </rPh>
    <rPh sb="3" eb="5">
      <t>ハイシャ</t>
    </rPh>
    <phoneticPr fontId="27"/>
  </si>
  <si>
    <t>準々③敗者</t>
    <rPh sb="0" eb="1">
      <t>ジュン</t>
    </rPh>
    <rPh sb="3" eb="5">
      <t>ハイシャ</t>
    </rPh>
    <phoneticPr fontId="27"/>
  </si>
  <si>
    <t>準々④敗者</t>
    <rPh sb="0" eb="1">
      <t>ジュン</t>
    </rPh>
    <phoneticPr fontId="27"/>
  </si>
  <si>
    <t>準決①勝利</t>
    <rPh sb="0" eb="2">
      <t>ジュンケツ</t>
    </rPh>
    <rPh sb="3" eb="5">
      <t>ショウリ</t>
    </rPh>
    <phoneticPr fontId="27"/>
  </si>
  <si>
    <t>準決②勝利</t>
    <rPh sb="0" eb="2">
      <t>ジュンケツ</t>
    </rPh>
    <rPh sb="3" eb="5">
      <t>ショウリ</t>
    </rPh>
    <phoneticPr fontId="27"/>
  </si>
  <si>
    <t>準決①敗者</t>
    <rPh sb="0" eb="2">
      <t>ジュンケツ</t>
    </rPh>
    <rPh sb="3" eb="5">
      <t>ハイシャ</t>
    </rPh>
    <phoneticPr fontId="27"/>
  </si>
  <si>
    <t>準決②敗者</t>
    <rPh sb="0" eb="2">
      <t>ジュンケツ</t>
    </rPh>
    <rPh sb="3" eb="5">
      <t>ハイシャ</t>
    </rPh>
    <phoneticPr fontId="27"/>
  </si>
  <si>
    <t>スポレクB</t>
    <phoneticPr fontId="23"/>
  </si>
  <si>
    <t>天台A</t>
    <rPh sb="0" eb="2">
      <t>テンダイ</t>
    </rPh>
    <phoneticPr fontId="23"/>
  </si>
  <si>
    <t>9-15時</t>
    <rPh sb="4" eb="5">
      <t>ジ</t>
    </rPh>
    <phoneticPr fontId="23"/>
  </si>
  <si>
    <t>ｴ：江川競</t>
    <rPh sb="2" eb="4">
      <t>エガワ</t>
    </rPh>
    <rPh sb="4" eb="5">
      <t>キョウ</t>
    </rPh>
    <phoneticPr fontId="24"/>
  </si>
  <si>
    <t>中2試合</t>
    <rPh sb="0" eb="1">
      <t>ナカ</t>
    </rPh>
    <phoneticPr fontId="23"/>
  </si>
  <si>
    <t>船橋40</t>
  </si>
  <si>
    <t>MITシニア</t>
  </si>
  <si>
    <t>千葉40</t>
  </si>
  <si>
    <t>花園SC40</t>
  </si>
  <si>
    <t>四十雀ク東京40</t>
  </si>
  <si>
    <t>大倉商40</t>
  </si>
  <si>
    <t>マクハリ40</t>
  </si>
  <si>
    <t>千葉50</t>
  </si>
  <si>
    <t>四十雀ク東京50</t>
  </si>
  <si>
    <t>古河シ50</t>
  </si>
  <si>
    <t>大倉商50</t>
  </si>
  <si>
    <t>浦安シ50</t>
  </si>
  <si>
    <t>習志野50</t>
  </si>
  <si>
    <t>佐倉シ50</t>
  </si>
  <si>
    <t>55浜野シ</t>
  </si>
  <si>
    <t>龍子会シ50</t>
  </si>
  <si>
    <t>八日市場</t>
  </si>
  <si>
    <t>習台シ60</t>
  </si>
  <si>
    <t>東京60</t>
  </si>
  <si>
    <t>古河シ60</t>
  </si>
  <si>
    <t>ねんりん</t>
  </si>
  <si>
    <t>65習台シ</t>
  </si>
  <si>
    <t>習志野60</t>
  </si>
  <si>
    <t>コスモス60</t>
  </si>
  <si>
    <t>B組1位</t>
  </si>
  <si>
    <t>C組1位</t>
  </si>
  <si>
    <t>D組1位</t>
  </si>
  <si>
    <t>E組1位</t>
  </si>
  <si>
    <t>F組1位</t>
  </si>
  <si>
    <t>A組2位</t>
  </si>
  <si>
    <t>B組2位</t>
  </si>
  <si>
    <t>フォルテ40</t>
  </si>
  <si>
    <t>九十九40</t>
  </si>
  <si>
    <t>Y-AJA40</t>
  </si>
  <si>
    <t>３位G-１位</t>
    <rPh sb="1" eb="2">
      <t>イ</t>
    </rPh>
    <rPh sb="5" eb="6">
      <t>イ</t>
    </rPh>
    <phoneticPr fontId="27"/>
  </si>
  <si>
    <t>３位G-２位</t>
    <rPh sb="1" eb="2">
      <t>イ</t>
    </rPh>
    <rPh sb="5" eb="6">
      <t>イ</t>
    </rPh>
    <phoneticPr fontId="27"/>
  </si>
  <si>
    <t>浦安シ40</t>
  </si>
  <si>
    <t>習台シ40</t>
  </si>
  <si>
    <t>袖ヶ浦シ40</t>
  </si>
  <si>
    <t>商大ク40</t>
  </si>
  <si>
    <t>古河シ40</t>
  </si>
  <si>
    <t>東京40</t>
  </si>
  <si>
    <t>浜野シ40</t>
  </si>
  <si>
    <t>佐倉シ40</t>
  </si>
  <si>
    <t>エスペ40</t>
  </si>
  <si>
    <t>八千代40</t>
  </si>
  <si>
    <t>エスペ50</t>
  </si>
  <si>
    <t>55船橋</t>
  </si>
  <si>
    <t>Y-AJA50</t>
  </si>
  <si>
    <t>大木戸50</t>
  </si>
  <si>
    <t>50花園</t>
  </si>
  <si>
    <t>55千葉</t>
  </si>
  <si>
    <t>マクハリ50</t>
  </si>
  <si>
    <t>55袖ヶ浦シ</t>
  </si>
  <si>
    <t>千葉60</t>
  </si>
  <si>
    <t>袖ヶ浦シ60</t>
  </si>
  <si>
    <t>大木戸60</t>
  </si>
  <si>
    <t>佐倉シ65</t>
  </si>
  <si>
    <t>船橋50</t>
  </si>
  <si>
    <t>商大ク50</t>
  </si>
  <si>
    <t>袖ヶ浦シ50</t>
  </si>
  <si>
    <t>東京50</t>
  </si>
  <si>
    <t>40代リーグ・２部</t>
    <phoneticPr fontId="23"/>
  </si>
  <si>
    <t>40代リーグ：1部</t>
    <phoneticPr fontId="23"/>
  </si>
  <si>
    <t>50代リーグ・１部</t>
    <rPh sb="8" eb="9">
      <t>ブ</t>
    </rPh>
    <phoneticPr fontId="24"/>
  </si>
  <si>
    <t>50代リーグ・２部</t>
    <rPh sb="8" eb="9">
      <t>ブ</t>
    </rPh>
    <phoneticPr fontId="24"/>
  </si>
  <si>
    <t>60代リーグ・１部</t>
    <rPh sb="8" eb="9">
      <t>ブ</t>
    </rPh>
    <phoneticPr fontId="24"/>
  </si>
  <si>
    <t>65･70代リーグ</t>
    <phoneticPr fontId="23"/>
  </si>
  <si>
    <t>【シニアリーグ40代】：1部</t>
    <rPh sb="9" eb="10">
      <t>ダイ</t>
    </rPh>
    <rPh sb="13" eb="14">
      <t>ブ</t>
    </rPh>
    <phoneticPr fontId="25"/>
  </si>
  <si>
    <t>【シニアリーグ40代】：2部</t>
    <rPh sb="9" eb="10">
      <t>ダイ</t>
    </rPh>
    <rPh sb="13" eb="14">
      <t>ブ</t>
    </rPh>
    <phoneticPr fontId="25"/>
  </si>
  <si>
    <t>【シニアリーグ50代】：1部</t>
    <rPh sb="9" eb="10">
      <t>ダイ</t>
    </rPh>
    <rPh sb="13" eb="14">
      <t>ブ</t>
    </rPh>
    <phoneticPr fontId="25"/>
  </si>
  <si>
    <t>【シニアリーグ50代】：2部</t>
    <rPh sb="9" eb="10">
      <t>ダイ</t>
    </rPh>
    <rPh sb="13" eb="14">
      <t>ブ</t>
    </rPh>
    <phoneticPr fontId="25"/>
  </si>
  <si>
    <t>【シニアリーグ60代】：1部</t>
    <rPh sb="9" eb="10">
      <t>ダイ</t>
    </rPh>
    <rPh sb="13" eb="14">
      <t>ブ</t>
    </rPh>
    <phoneticPr fontId="25"/>
  </si>
  <si>
    <t>【シニアリーグ60代】：2部</t>
    <rPh sb="9" eb="10">
      <t>ダイ</t>
    </rPh>
    <rPh sb="13" eb="14">
      <t>ブ</t>
    </rPh>
    <phoneticPr fontId="25"/>
  </si>
  <si>
    <t>【シニアリーグ65・70代】：</t>
    <rPh sb="12" eb="13">
      <t>ダイ</t>
    </rPh>
    <phoneticPr fontId="25"/>
  </si>
  <si>
    <t>【シニアリーグ40代】：3部</t>
    <rPh sb="9" eb="10">
      <t>ダイ</t>
    </rPh>
    <rPh sb="13" eb="14">
      <t>ブ</t>
    </rPh>
    <phoneticPr fontId="25"/>
  </si>
  <si>
    <t>40代リーグ・３部</t>
    <phoneticPr fontId="23"/>
  </si>
  <si>
    <t>中1試合</t>
    <rPh sb="0" eb="1">
      <t>ナカ</t>
    </rPh>
    <phoneticPr fontId="23"/>
  </si>
  <si>
    <t>回</t>
    <rPh sb="0" eb="1">
      <t>カイ</t>
    </rPh>
    <phoneticPr fontId="23"/>
  </si>
  <si>
    <t>★はフレンドリー</t>
  </si>
  <si>
    <t>後2試合</t>
    <rPh sb="0" eb="1">
      <t>アト</t>
    </rPh>
    <phoneticPr fontId="23"/>
  </si>
  <si>
    <t>第5回会議</t>
    <rPh sb="0" eb="1">
      <t>ダイ</t>
    </rPh>
    <rPh sb="2" eb="3">
      <t>カイ</t>
    </rPh>
    <rPh sb="3" eb="5">
      <t>カイギ</t>
    </rPh>
    <phoneticPr fontId="23"/>
  </si>
  <si>
    <t>高校OBフェスタ</t>
    <rPh sb="0" eb="2">
      <t>コウコウ</t>
    </rPh>
    <phoneticPr fontId="23"/>
  </si>
  <si>
    <t>略称：チーム名</t>
    <rPh sb="0" eb="2">
      <t>リャクショウ</t>
    </rPh>
    <rPh sb="6" eb="7">
      <t>メイ</t>
    </rPh>
    <phoneticPr fontId="21"/>
  </si>
  <si>
    <t>50代</t>
    <rPh sb="2" eb="3">
      <t>ダイ</t>
    </rPh>
    <phoneticPr fontId="21"/>
  </si>
  <si>
    <t>準決勝①勝者</t>
    <rPh sb="0" eb="4">
      <t>ジュンケッショウ1</t>
    </rPh>
    <rPh sb="4" eb="6">
      <t>ショウシャ</t>
    </rPh>
    <phoneticPr fontId="21"/>
  </si>
  <si>
    <t>準決勝②勝者</t>
    <rPh sb="0" eb="3">
      <t>ジュンケッショウ</t>
    </rPh>
    <rPh sb="4" eb="6">
      <t>ショウシャ</t>
    </rPh>
    <phoneticPr fontId="21"/>
  </si>
  <si>
    <t>準決勝①敗者</t>
    <rPh sb="0" eb="4">
      <t>ジュンケッショウ1</t>
    </rPh>
    <rPh sb="4" eb="6">
      <t>ハイシャ</t>
    </rPh>
    <phoneticPr fontId="21"/>
  </si>
  <si>
    <t>準決勝②敗者</t>
    <rPh sb="0" eb="4">
      <t>ジュンケッショウ2</t>
    </rPh>
    <rPh sb="4" eb="6">
      <t>ハイシャ</t>
    </rPh>
    <phoneticPr fontId="21"/>
  </si>
  <si>
    <t>副審</t>
    <rPh sb="0" eb="2">
      <t>フクシン</t>
    </rPh>
    <phoneticPr fontId="21"/>
  </si>
  <si>
    <t>準々決勝①勝利</t>
    <rPh sb="0" eb="4">
      <t>ジュンジュンケッショウ</t>
    </rPh>
    <rPh sb="5" eb="7">
      <t>ショウリ</t>
    </rPh>
    <phoneticPr fontId="117"/>
  </si>
  <si>
    <t>準々決勝③勝利</t>
    <rPh sb="0" eb="4">
      <t>ジュンジュンケッショウ</t>
    </rPh>
    <rPh sb="5" eb="7">
      <t>ショウリ</t>
    </rPh>
    <phoneticPr fontId="117"/>
  </si>
  <si>
    <t>準々決勝②勝利</t>
    <rPh sb="0" eb="4">
      <t>ジュンジュンケッショウ</t>
    </rPh>
    <rPh sb="5" eb="7">
      <t>ショウリ</t>
    </rPh>
    <phoneticPr fontId="117"/>
  </si>
  <si>
    <t>準々決勝④勝利</t>
    <rPh sb="0" eb="4">
      <t>ジュンジュンケッショウ</t>
    </rPh>
    <rPh sb="5" eb="7">
      <t>ショウリ</t>
    </rPh>
    <phoneticPr fontId="117"/>
  </si>
  <si>
    <t>選手権・リーグ構成</t>
    <rPh sb="0" eb="3">
      <t>センシュケン</t>
    </rPh>
    <rPh sb="7" eb="9">
      <t>コウセイ</t>
    </rPh>
    <phoneticPr fontId="21"/>
  </si>
  <si>
    <t>４０代１部</t>
    <rPh sb="2" eb="3">
      <t>ダイ</t>
    </rPh>
    <rPh sb="4" eb="5">
      <t>ブ</t>
    </rPh>
    <phoneticPr fontId="21"/>
  </si>
  <si>
    <t>４０代２部</t>
    <rPh sb="2" eb="3">
      <t>ダイ</t>
    </rPh>
    <rPh sb="4" eb="5">
      <t>ブ</t>
    </rPh>
    <phoneticPr fontId="21"/>
  </si>
  <si>
    <t>４０代３部</t>
    <rPh sb="2" eb="3">
      <t>ダイ</t>
    </rPh>
    <rPh sb="4" eb="5">
      <t>ブ</t>
    </rPh>
    <phoneticPr fontId="21"/>
  </si>
  <si>
    <t>５０代１部</t>
    <rPh sb="2" eb="3">
      <t>ダイ</t>
    </rPh>
    <rPh sb="4" eb="5">
      <t>ブ</t>
    </rPh>
    <phoneticPr fontId="21"/>
  </si>
  <si>
    <t>５０代２部</t>
    <rPh sb="2" eb="3">
      <t>ダイ</t>
    </rPh>
    <rPh sb="4" eb="5">
      <t>ブ</t>
    </rPh>
    <phoneticPr fontId="21"/>
  </si>
  <si>
    <t>５０代３部</t>
    <rPh sb="2" eb="3">
      <t>ダイ</t>
    </rPh>
    <rPh sb="4" eb="5">
      <t>ブ</t>
    </rPh>
    <phoneticPr fontId="21"/>
  </si>
  <si>
    <t>６０代１部</t>
    <rPh sb="2" eb="3">
      <t>ダイ</t>
    </rPh>
    <rPh sb="4" eb="5">
      <t>ブ</t>
    </rPh>
    <phoneticPr fontId="21"/>
  </si>
  <si>
    <t>６０代２部</t>
    <rPh sb="2" eb="3">
      <t>ダイ</t>
    </rPh>
    <rPh sb="4" eb="5">
      <t>ブ</t>
    </rPh>
    <phoneticPr fontId="21"/>
  </si>
  <si>
    <t>６５・７０代</t>
    <rPh sb="5" eb="6">
      <t>ダイ</t>
    </rPh>
    <phoneticPr fontId="21"/>
  </si>
  <si>
    <t>L・カップ戦</t>
    <rPh sb="5" eb="6">
      <t>セン</t>
    </rPh>
    <phoneticPr fontId="21"/>
  </si>
  <si>
    <t>L・カップ決勝・T</t>
    <rPh sb="5" eb="7">
      <t>ケッショウ</t>
    </rPh>
    <phoneticPr fontId="21"/>
  </si>
  <si>
    <t>４０代選手権</t>
    <rPh sb="2" eb="3">
      <t>ダイ</t>
    </rPh>
    <rPh sb="3" eb="6">
      <t>センシュケン</t>
    </rPh>
    <phoneticPr fontId="21"/>
  </si>
  <si>
    <t>５０代選手権</t>
    <rPh sb="2" eb="3">
      <t>ダイ</t>
    </rPh>
    <rPh sb="3" eb="6">
      <t>センシュケン</t>
    </rPh>
    <phoneticPr fontId="21"/>
  </si>
  <si>
    <t>６０代選手権</t>
    <rPh sb="2" eb="3">
      <t>ダイ</t>
    </rPh>
    <rPh sb="3" eb="6">
      <t>センシュケン</t>
    </rPh>
    <phoneticPr fontId="21"/>
  </si>
  <si>
    <t>７０代選手権</t>
    <rPh sb="2" eb="3">
      <t>ダイ</t>
    </rPh>
    <rPh sb="3" eb="6">
      <t>センシュケン</t>
    </rPh>
    <phoneticPr fontId="21"/>
  </si>
  <si>
    <t>審判委員会</t>
    <rPh sb="0" eb="2">
      <t>シンパン</t>
    </rPh>
    <rPh sb="2" eb="5">
      <t>イインカイ</t>
    </rPh>
    <phoneticPr fontId="21"/>
  </si>
  <si>
    <t>カップ戦リーグ別</t>
    <rPh sb="3" eb="4">
      <t>セン</t>
    </rPh>
    <rPh sb="7" eb="8">
      <t>ベツ</t>
    </rPh>
    <phoneticPr fontId="21"/>
  </si>
  <si>
    <t>４０代・１・２部上位カップ予選・L</t>
    <rPh sb="2" eb="3">
      <t>ダイ</t>
    </rPh>
    <rPh sb="7" eb="8">
      <t>ブ</t>
    </rPh>
    <rPh sb="8" eb="10">
      <t>ジョウイ</t>
    </rPh>
    <rPh sb="13" eb="15">
      <t>ヨセン</t>
    </rPh>
    <phoneticPr fontId="21"/>
  </si>
  <si>
    <t>４０代２・３部カップ予選・L</t>
    <rPh sb="2" eb="3">
      <t>ダイ</t>
    </rPh>
    <rPh sb="6" eb="7">
      <t>ブ</t>
    </rPh>
    <rPh sb="10" eb="12">
      <t>ヨセン</t>
    </rPh>
    <phoneticPr fontId="21"/>
  </si>
  <si>
    <t>５０代1部カップ予選・L</t>
    <rPh sb="2" eb="3">
      <t>ダイ</t>
    </rPh>
    <rPh sb="4" eb="5">
      <t>ブ</t>
    </rPh>
    <rPh sb="8" eb="10">
      <t>ヨセン</t>
    </rPh>
    <phoneticPr fontId="21"/>
  </si>
  <si>
    <t>５０代２・３部カップ予選・L</t>
    <rPh sb="2" eb="3">
      <t>ダイ</t>
    </rPh>
    <rPh sb="6" eb="7">
      <t>ブ</t>
    </rPh>
    <rPh sb="10" eb="12">
      <t>ヨセン</t>
    </rPh>
    <phoneticPr fontId="21"/>
  </si>
  <si>
    <t>６０代カップ予選・L</t>
    <rPh sb="2" eb="3">
      <t>ダイ</t>
    </rPh>
    <rPh sb="6" eb="8">
      <t>ヨセン</t>
    </rPh>
    <phoneticPr fontId="21"/>
  </si>
  <si>
    <t>４０代１・２部上位カップ決勝・T</t>
    <rPh sb="2" eb="3">
      <t>ダイ</t>
    </rPh>
    <rPh sb="6" eb="7">
      <t>ブ</t>
    </rPh>
    <rPh sb="7" eb="9">
      <t>ジョウイ</t>
    </rPh>
    <rPh sb="12" eb="14">
      <t>ケッショウ</t>
    </rPh>
    <phoneticPr fontId="21"/>
  </si>
  <si>
    <t>４０代２・３部カップ決勝・T</t>
    <rPh sb="2" eb="3">
      <t>ダイ</t>
    </rPh>
    <rPh sb="6" eb="7">
      <t>ブ</t>
    </rPh>
    <rPh sb="10" eb="12">
      <t>ケッショウ</t>
    </rPh>
    <phoneticPr fontId="21"/>
  </si>
  <si>
    <t>５０代1部カップ決勝・T</t>
    <rPh sb="2" eb="3">
      <t>ダイ</t>
    </rPh>
    <rPh sb="4" eb="5">
      <t>ブ</t>
    </rPh>
    <rPh sb="8" eb="10">
      <t>ケッショウ</t>
    </rPh>
    <phoneticPr fontId="21"/>
  </si>
  <si>
    <t>５０代２・３部カップ決勝・T</t>
    <rPh sb="2" eb="3">
      <t>ダイ</t>
    </rPh>
    <rPh sb="6" eb="7">
      <t>ブ</t>
    </rPh>
    <rPh sb="10" eb="12">
      <t>ケッショウ</t>
    </rPh>
    <phoneticPr fontId="21"/>
  </si>
  <si>
    <t>６０代カップ決勝・T</t>
    <rPh sb="2" eb="3">
      <t>ダイ</t>
    </rPh>
    <rPh sb="6" eb="8">
      <t>ケッショウ</t>
    </rPh>
    <phoneticPr fontId="21"/>
  </si>
  <si>
    <t>GNC</t>
    <phoneticPr fontId="23"/>
  </si>
  <si>
    <t>準々決勝①敗者</t>
    <rPh sb="0" eb="4">
      <t>ジュンジュンケッショウ</t>
    </rPh>
    <rPh sb="5" eb="7">
      <t>ハイシャ</t>
    </rPh>
    <phoneticPr fontId="117"/>
  </si>
  <si>
    <t>準々決勝②敗者</t>
    <rPh sb="0" eb="4">
      <t>ジュンジュンケッショウ</t>
    </rPh>
    <phoneticPr fontId="117"/>
  </si>
  <si>
    <t>準々決勝③敗者</t>
    <rPh sb="0" eb="4">
      <t>ジュンジュンケッショウ</t>
    </rPh>
    <phoneticPr fontId="117"/>
  </si>
  <si>
    <t>準々決勝④敗者</t>
    <rPh sb="0" eb="4">
      <t>ジュンジュンケッショウ</t>
    </rPh>
    <phoneticPr fontId="117"/>
  </si>
  <si>
    <t>7試合</t>
    <rPh sb="1" eb="3">
      <t>シアイ</t>
    </rPh>
    <phoneticPr fontId="23"/>
  </si>
  <si>
    <t>ｽ：スポレクG</t>
  </si>
  <si>
    <t>ﾌｸ：ﾌｸｽｸG）</t>
  </si>
  <si>
    <t>ｼｵ：しおさい</t>
    <phoneticPr fontId="24"/>
  </si>
  <si>
    <t>MVCC</t>
  </si>
  <si>
    <t>MCFC40</t>
  </si>
  <si>
    <t>45トキガネ</t>
  </si>
  <si>
    <t>55エスペ</t>
  </si>
  <si>
    <t>8:30-16:30</t>
    <phoneticPr fontId="23"/>
  </si>
  <si>
    <t>岩名球技場</t>
    <rPh sb="0" eb="2">
      <t>イワナ</t>
    </rPh>
    <rPh sb="2" eb="5">
      <t>キュウギジョウ</t>
    </rPh>
    <phoneticPr fontId="23"/>
  </si>
  <si>
    <t>C組2位</t>
  </si>
  <si>
    <t>D組2位</t>
  </si>
  <si>
    <t>E組2位</t>
  </si>
  <si>
    <t>F組2位</t>
  </si>
  <si>
    <t>65・70</t>
    <phoneticPr fontId="23"/>
  </si>
  <si>
    <t>フクアリ</t>
    <phoneticPr fontId="23"/>
  </si>
  <si>
    <t>５０代３部A</t>
    <rPh sb="2" eb="3">
      <t>ダイ</t>
    </rPh>
    <rPh sb="4" eb="5">
      <t>ブ</t>
    </rPh>
    <phoneticPr fontId="21"/>
  </si>
  <si>
    <t>５０代３部B</t>
    <rPh sb="2" eb="3">
      <t>ダイ</t>
    </rPh>
    <rPh sb="4" eb="5">
      <t>ブ</t>
    </rPh>
    <phoneticPr fontId="21"/>
  </si>
  <si>
    <t>60代リーグ・2部</t>
    <rPh sb="8" eb="9">
      <t>ブ</t>
    </rPh>
    <phoneticPr fontId="24"/>
  </si>
  <si>
    <t>50代リーグ・３部</t>
    <rPh sb="8" eb="9">
      <t>ブ</t>
    </rPh>
    <phoneticPr fontId="24"/>
  </si>
  <si>
    <t>【シニアリーグ50代】：3部</t>
    <rPh sb="9" eb="10">
      <t>ダイ</t>
    </rPh>
    <rPh sb="13" eb="14">
      <t>ブ</t>
    </rPh>
    <phoneticPr fontId="25"/>
  </si>
  <si>
    <t>⑬</t>
    <phoneticPr fontId="25"/>
  </si>
  <si>
    <t>⑭</t>
    <phoneticPr fontId="25"/>
  </si>
  <si>
    <t>浦安シ60</t>
  </si>
  <si>
    <t>佐倉シ60</t>
  </si>
  <si>
    <t>習志野40</t>
  </si>
  <si>
    <t>船橋60</t>
  </si>
  <si>
    <t>習台シ50</t>
  </si>
  <si>
    <t>習台6570</t>
  </si>
  <si>
    <t>浜野シ50</t>
  </si>
  <si>
    <t>九十九シ40</t>
  </si>
  <si>
    <t>九十九シ50</t>
  </si>
  <si>
    <t>八千代50</t>
  </si>
  <si>
    <t>55八千代</t>
  </si>
  <si>
    <t>八千代60</t>
  </si>
  <si>
    <t>MIT</t>
  </si>
  <si>
    <t>AKECHI</t>
  </si>
  <si>
    <t>JSC</t>
  </si>
  <si>
    <t>★⑨</t>
    <phoneticPr fontId="24"/>
  </si>
  <si>
    <t>★⑧</t>
    <phoneticPr fontId="24"/>
  </si>
  <si>
    <t>★⑩</t>
    <phoneticPr fontId="24"/>
  </si>
  <si>
    <t>★⑪</t>
    <phoneticPr fontId="24"/>
  </si>
  <si>
    <t>DUO</t>
  </si>
  <si>
    <t>交流戦</t>
    <rPh sb="0" eb="3">
      <t>コウリュウセン</t>
    </rPh>
    <phoneticPr fontId="23"/>
  </si>
  <si>
    <t>スクデット</t>
  </si>
  <si>
    <t>MCFC50</t>
  </si>
  <si>
    <t>ACちば</t>
  </si>
  <si>
    <t>ACちば60</t>
  </si>
  <si>
    <t>AC65</t>
  </si>
  <si>
    <t>古河シ65</t>
  </si>
  <si>
    <t>FC船橋40</t>
  </si>
  <si>
    <t>FC船橋50</t>
  </si>
  <si>
    <t>緑町シ</t>
  </si>
  <si>
    <t>龍子会60</t>
  </si>
  <si>
    <t>葛城クラブ</t>
  </si>
  <si>
    <t>大木戸ぱ60</t>
  </si>
  <si>
    <t>コスモス</t>
  </si>
  <si>
    <t>九十九50</t>
  </si>
  <si>
    <t>55九十九</t>
  </si>
  <si>
    <t>1985八千代</t>
  </si>
  <si>
    <t>市原シニア</t>
  </si>
  <si>
    <t>★ねんりん</t>
  </si>
  <si>
    <t>CHECK</t>
    <phoneticPr fontId="23"/>
  </si>
  <si>
    <t>スポレクD</t>
    <phoneticPr fontId="23"/>
  </si>
  <si>
    <t>トータル</t>
    <phoneticPr fontId="23"/>
  </si>
  <si>
    <t>前1試合</t>
    <phoneticPr fontId="23"/>
  </si>
  <si>
    <t>後1試合</t>
    <rPh sb="0" eb="1">
      <t>アト</t>
    </rPh>
    <phoneticPr fontId="23"/>
  </si>
  <si>
    <t>9-13時</t>
    <rPh sb="4" eb="5">
      <t>ジ</t>
    </rPh>
    <phoneticPr fontId="23"/>
  </si>
  <si>
    <t>会場支払</t>
    <rPh sb="0" eb="4">
      <t>カイジョウシハライ</t>
    </rPh>
    <phoneticPr fontId="27"/>
  </si>
  <si>
    <t>振込み</t>
    <rPh sb="0" eb="2">
      <t>フリコ</t>
    </rPh>
    <phoneticPr fontId="27"/>
  </si>
  <si>
    <t>鈴木一夫</t>
    <rPh sb="0" eb="4">
      <t>スズキカズオ</t>
    </rPh>
    <phoneticPr fontId="27"/>
  </si>
  <si>
    <t>9-16時</t>
    <rPh sb="4" eb="5">
      <t>ジ</t>
    </rPh>
    <phoneticPr fontId="23"/>
  </si>
  <si>
    <t>フクフィ</t>
    <phoneticPr fontId="23"/>
  </si>
  <si>
    <t>8-16時</t>
    <rPh sb="4" eb="5">
      <t>ジ</t>
    </rPh>
    <phoneticPr fontId="23"/>
  </si>
  <si>
    <t>第1試合</t>
    <rPh sb="0" eb="1">
      <t>ダイ</t>
    </rPh>
    <phoneticPr fontId="23"/>
  </si>
  <si>
    <t>9-17時</t>
    <rPh sb="4" eb="5">
      <t>ジ</t>
    </rPh>
    <phoneticPr fontId="23"/>
  </si>
  <si>
    <t>選手権の審判、本部はオフィシャル</t>
    <rPh sb="0" eb="3">
      <t>センシュケン</t>
    </rPh>
    <rPh sb="4" eb="6">
      <t>シンパン</t>
    </rPh>
    <rPh sb="7" eb="9">
      <t>ホンブ</t>
    </rPh>
    <phoneticPr fontId="23"/>
  </si>
  <si>
    <t>（ボール係：３名、</t>
    <rPh sb="4" eb="5">
      <t>カカリ</t>
    </rPh>
    <rPh sb="7" eb="8">
      <t>メイ</t>
    </rPh>
    <phoneticPr fontId="23"/>
  </si>
  <si>
    <t>担架係：２名）</t>
    <rPh sb="0" eb="2">
      <t>タンカ</t>
    </rPh>
    <rPh sb="2" eb="3">
      <t>カカリ</t>
    </rPh>
    <rPh sb="5" eb="6">
      <t>メイ</t>
    </rPh>
    <phoneticPr fontId="23"/>
  </si>
  <si>
    <t>※記載チームから５名ずつ</t>
    <rPh sb="1" eb="3">
      <t>キサイ</t>
    </rPh>
    <rPh sb="9" eb="10">
      <t>メイ</t>
    </rPh>
    <phoneticPr fontId="23"/>
  </si>
  <si>
    <t>リーグ</t>
    <phoneticPr fontId="23"/>
  </si>
  <si>
    <t>八千代総合</t>
    <rPh sb="0" eb="3">
      <t>ヤチヨ</t>
    </rPh>
    <rPh sb="3" eb="5">
      <t>ソウゴウ</t>
    </rPh>
    <phoneticPr fontId="23"/>
  </si>
  <si>
    <t>5試合</t>
    <phoneticPr fontId="23"/>
  </si>
  <si>
    <t>6試合</t>
    <rPh sb="1" eb="3">
      <t>シアイ</t>
    </rPh>
    <phoneticPr fontId="23"/>
  </si>
  <si>
    <t>第5-7 ボール係は夫々3名</t>
    <rPh sb="0" eb="1">
      <t>ダイ</t>
    </rPh>
    <rPh sb="8" eb="9">
      <t>カカリ</t>
    </rPh>
    <rPh sb="10" eb="12">
      <t>ソレゾレ</t>
    </rPh>
    <rPh sb="13" eb="14">
      <t>メイ</t>
    </rPh>
    <phoneticPr fontId="23"/>
  </si>
  <si>
    <t>申請済</t>
    <rPh sb="0" eb="3">
      <t>シンセイスミ</t>
    </rPh>
    <phoneticPr fontId="23"/>
  </si>
  <si>
    <t>:</t>
    <phoneticPr fontId="23"/>
  </si>
  <si>
    <t>自動昇降格</t>
    <rPh sb="0" eb="2">
      <t>ジドウ</t>
    </rPh>
    <rPh sb="2" eb="4">
      <t>ショウコウ</t>
    </rPh>
    <rPh sb="4" eb="5">
      <t>カク</t>
    </rPh>
    <phoneticPr fontId="23"/>
  </si>
  <si>
    <t>入替戦</t>
    <rPh sb="0" eb="3">
      <t>イレカエセン</t>
    </rPh>
    <phoneticPr fontId="23"/>
  </si>
  <si>
    <t>２６年度スケジュール</t>
    <phoneticPr fontId="24"/>
  </si>
  <si>
    <t>26'試合数</t>
    <rPh sb="3" eb="6">
      <t>シアイスウ</t>
    </rPh>
    <phoneticPr fontId="23"/>
  </si>
  <si>
    <t>2026</t>
    <phoneticPr fontId="23"/>
  </si>
  <si>
    <t>2026年度　千葉県シニアリーグ結果表</t>
    <rPh sb="4" eb="6">
      <t>ネンド</t>
    </rPh>
    <rPh sb="7" eb="10">
      <t>チバケン</t>
    </rPh>
    <rPh sb="16" eb="18">
      <t>ケッカ</t>
    </rPh>
    <rPh sb="18" eb="19">
      <t>ヒョウ</t>
    </rPh>
    <phoneticPr fontId="25"/>
  </si>
  <si>
    <t>2026年度シニアリーグ</t>
    <phoneticPr fontId="24"/>
  </si>
  <si>
    <t>千葉四十雀主管による交流戦</t>
    <rPh sb="2" eb="5">
      <t>シジュウカラ</t>
    </rPh>
    <rPh sb="5" eb="7">
      <t>シュカン</t>
    </rPh>
    <rPh sb="10" eb="13">
      <t>コウリュウセン</t>
    </rPh>
    <phoneticPr fontId="23"/>
  </si>
  <si>
    <t>八千代主管による交流戦</t>
    <rPh sb="0" eb="3">
      <t>ヤチヨ</t>
    </rPh>
    <phoneticPr fontId="23"/>
  </si>
  <si>
    <t>MIT50</t>
    <phoneticPr fontId="23"/>
  </si>
  <si>
    <t>成東総合</t>
    <rPh sb="0" eb="4">
      <t>ナルトウソウゴウ</t>
    </rPh>
    <phoneticPr fontId="23"/>
  </si>
  <si>
    <t>九十九里主管による交流戦</t>
    <rPh sb="0" eb="4">
      <t>クジュウクリ</t>
    </rPh>
    <phoneticPr fontId="23"/>
  </si>
  <si>
    <t>【第1試合の入替戦】</t>
    <phoneticPr fontId="27"/>
  </si>
  <si>
    <t>本部、MC</t>
    <rPh sb="0" eb="2">
      <t>ホンブ</t>
    </rPh>
    <phoneticPr fontId="27"/>
  </si>
  <si>
    <t>40代2-3部入替戦</t>
    <rPh sb="2" eb="3">
      <t>ダイ</t>
    </rPh>
    <rPh sb="6" eb="7">
      <t>ブ</t>
    </rPh>
    <rPh sb="7" eb="10">
      <t>イレカエセン</t>
    </rPh>
    <phoneticPr fontId="23"/>
  </si>
  <si>
    <t>第4審判１名</t>
    <rPh sb="0" eb="1">
      <t>ダイ</t>
    </rPh>
    <rPh sb="2" eb="4">
      <t>シンパン</t>
    </rPh>
    <rPh sb="5" eb="6">
      <t>メイ</t>
    </rPh>
    <phoneticPr fontId="27"/>
  </si>
  <si>
    <t>ボール係：</t>
    <rPh sb="3" eb="4">
      <t>カカリ</t>
    </rPh>
    <phoneticPr fontId="27"/>
  </si>
  <si>
    <t>9-1５時</t>
    <rPh sb="4" eb="5">
      <t>ジ</t>
    </rPh>
    <phoneticPr fontId="23"/>
  </si>
  <si>
    <t>リアン40</t>
    <phoneticPr fontId="23"/>
  </si>
  <si>
    <t>フォルテ50</t>
    <phoneticPr fontId="23"/>
  </si>
  <si>
    <t>第6回会議</t>
    <rPh sb="0" eb="1">
      <t>ダイ</t>
    </rPh>
    <rPh sb="2" eb="3">
      <t>カイ</t>
    </rPh>
    <rPh sb="3" eb="5">
      <t>カイギ</t>
    </rPh>
    <phoneticPr fontId="23"/>
  </si>
  <si>
    <t>姉崎G</t>
    <rPh sb="0" eb="2">
      <t>アネサキ</t>
    </rPh>
    <phoneticPr fontId="23"/>
  </si>
  <si>
    <t>のぞみ野</t>
    <rPh sb="3" eb="4">
      <t>ノ</t>
    </rPh>
    <phoneticPr fontId="23"/>
  </si>
  <si>
    <t>時間確認</t>
    <rPh sb="0" eb="2">
      <t>ジカン</t>
    </rPh>
    <rPh sb="2" eb="4">
      <t>カクニン</t>
    </rPh>
    <phoneticPr fontId="23"/>
  </si>
  <si>
    <t>9-14時</t>
    <rPh sb="4" eb="5">
      <t>ジ</t>
    </rPh>
    <phoneticPr fontId="23"/>
  </si>
  <si>
    <t>※ボール係役員必要G：東金ｱﾘｰﾅ・柏の葉・東総運動場・八千代総合・成東総合・市津G・天台・スポレク・姉崎・袖ヶ浦</t>
    <rPh sb="4" eb="5">
      <t>カカリ</t>
    </rPh>
    <rPh sb="5" eb="7">
      <t>ヤクイン</t>
    </rPh>
    <rPh sb="7" eb="9">
      <t>ヒツヨウ</t>
    </rPh>
    <rPh sb="11" eb="13">
      <t>トウガネ</t>
    </rPh>
    <rPh sb="18" eb="19">
      <t>カシワ</t>
    </rPh>
    <rPh sb="20" eb="21">
      <t>ハ</t>
    </rPh>
    <rPh sb="22" eb="24">
      <t>トウソウ</t>
    </rPh>
    <rPh sb="24" eb="27">
      <t>ウンドウジョウ</t>
    </rPh>
    <rPh sb="28" eb="31">
      <t>ヤチヨ</t>
    </rPh>
    <rPh sb="31" eb="33">
      <t>ソウゴウ</t>
    </rPh>
    <rPh sb="34" eb="38">
      <t>ナルトウソウゴウ</t>
    </rPh>
    <rPh sb="39" eb="41">
      <t>シヅ</t>
    </rPh>
    <rPh sb="43" eb="45">
      <t>テンダイ</t>
    </rPh>
    <rPh sb="51" eb="53">
      <t>アネサキ</t>
    </rPh>
    <rPh sb="54" eb="57">
      <t>ソデガウラ</t>
    </rPh>
    <phoneticPr fontId="25"/>
  </si>
  <si>
    <t>袖ヶ浦競技場</t>
    <rPh sb="0" eb="3">
      <t>ソデガウラ</t>
    </rPh>
    <rPh sb="3" eb="6">
      <t>キョウギジョウ</t>
    </rPh>
    <phoneticPr fontId="23"/>
  </si>
  <si>
    <t>スポレクC</t>
    <phoneticPr fontId="23"/>
  </si>
  <si>
    <t>八幡球技場</t>
    <rPh sb="0" eb="2">
      <t>ヤワタ</t>
    </rPh>
    <rPh sb="2" eb="5">
      <t>キュウギジョウ</t>
    </rPh>
    <phoneticPr fontId="23"/>
  </si>
  <si>
    <t>成東総合</t>
    <rPh sb="0" eb="2">
      <t>ナルトウ</t>
    </rPh>
    <rPh sb="2" eb="4">
      <t>ソウゴウ</t>
    </rPh>
    <phoneticPr fontId="23"/>
  </si>
  <si>
    <t>8-1３時</t>
    <rPh sb="4" eb="5">
      <t>ジ</t>
    </rPh>
    <phoneticPr fontId="23"/>
  </si>
  <si>
    <t xml:space="preserve">選手権準々決勝 </t>
    <rPh sb="0" eb="3">
      <t>センシュケン</t>
    </rPh>
    <rPh sb="3" eb="7">
      <t>ジュンジュンケッショウ</t>
    </rPh>
    <phoneticPr fontId="23"/>
  </si>
  <si>
    <t>MITシニア40</t>
  </si>
  <si>
    <t>Y-AJACK40</t>
  </si>
  <si>
    <t>浦安シニア40</t>
  </si>
  <si>
    <t>商大クラブ40</t>
  </si>
  <si>
    <t>習台シニア40</t>
  </si>
  <si>
    <t>古河シニア40</t>
  </si>
  <si>
    <t>袖ヶ浦シニア40</t>
  </si>
  <si>
    <t>フォルティシモ40</t>
  </si>
  <si>
    <t>八千代FC40</t>
  </si>
  <si>
    <t>九十九里40</t>
  </si>
  <si>
    <t>FC AKECHI</t>
  </si>
  <si>
    <t>H-AJACK</t>
  </si>
  <si>
    <t>佐倉シニア40</t>
  </si>
  <si>
    <t>マクハリシニア40</t>
  </si>
  <si>
    <t>エスペランサ40</t>
  </si>
  <si>
    <t>浜野シニア40</t>
  </si>
  <si>
    <t>ZEAL</t>
  </si>
  <si>
    <t>Lien  Chiba40</t>
  </si>
  <si>
    <t>FCソルジャ</t>
  </si>
  <si>
    <t>八千代FC50</t>
  </si>
  <si>
    <t>古河シニア50</t>
  </si>
  <si>
    <t>袖ヶ浦シニア50</t>
  </si>
  <si>
    <t>商大クラブ50</t>
  </si>
  <si>
    <t>Y-AJACK50</t>
  </si>
  <si>
    <t>浦安シニア50</t>
  </si>
  <si>
    <t>習台シニア50</t>
  </si>
  <si>
    <t>マクハリシニア50</t>
  </si>
  <si>
    <t>浜野シニア50</t>
  </si>
  <si>
    <t>★55FC船橋</t>
  </si>
  <si>
    <t>エスペランサ50</t>
  </si>
  <si>
    <t>八千代FC55</t>
  </si>
  <si>
    <t>大木戸ぱ50</t>
  </si>
  <si>
    <t>佐倉シニア50</t>
  </si>
  <si>
    <t>Lien  Chiba50</t>
  </si>
  <si>
    <t>緑町シニア50</t>
  </si>
  <si>
    <t>スクデット50</t>
  </si>
  <si>
    <t>花園SC50</t>
  </si>
  <si>
    <t>★1985八千代FC</t>
  </si>
  <si>
    <t>55浜野シニア</t>
  </si>
  <si>
    <t>★55袖ヶ浦シニア</t>
  </si>
  <si>
    <t>★50ちばコスモス</t>
  </si>
  <si>
    <t>★55エスペランサ</t>
  </si>
  <si>
    <t>★龍子会50</t>
  </si>
  <si>
    <t>フォルティシモ50</t>
  </si>
  <si>
    <t>習台シニア60</t>
  </si>
  <si>
    <t>ECアスレタ60</t>
  </si>
  <si>
    <t>古河シニア60</t>
  </si>
  <si>
    <t>袖ヶ浦シニア60</t>
  </si>
  <si>
    <t>四十雀ク東京60</t>
  </si>
  <si>
    <t>ちばコスモス60</t>
  </si>
  <si>
    <t>FC船橋60</t>
  </si>
  <si>
    <t>佐倉シニア60</t>
  </si>
  <si>
    <t>浦安シニア60</t>
  </si>
  <si>
    <t>65習台シニア</t>
  </si>
  <si>
    <t>ACちば65</t>
  </si>
  <si>
    <t>佐倉シニア65</t>
  </si>
  <si>
    <t>65・70習台シニア</t>
  </si>
  <si>
    <t>古河シニア65</t>
  </si>
  <si>
    <t>65ECアスレタ</t>
  </si>
  <si>
    <t>ACちば70-Y</t>
  </si>
  <si>
    <t>ACちば70-W</t>
  </si>
  <si>
    <t>古河シニア70</t>
  </si>
  <si>
    <t>AC70Y</t>
  </si>
  <si>
    <t>AC70Y</t>
    <phoneticPr fontId="23"/>
  </si>
  <si>
    <t>AC71W</t>
  </si>
  <si>
    <t>AC71W</t>
    <phoneticPr fontId="23"/>
  </si>
  <si>
    <t>古河シ70</t>
    <rPh sb="0" eb="2">
      <t>フルカワ</t>
    </rPh>
    <phoneticPr fontId="23"/>
  </si>
  <si>
    <t>千葉70</t>
    <rPh sb="0" eb="2">
      <t>チバ</t>
    </rPh>
    <phoneticPr fontId="23"/>
  </si>
  <si>
    <t>AC65</t>
    <phoneticPr fontId="23"/>
  </si>
  <si>
    <t>千葉65</t>
  </si>
  <si>
    <t>千葉65</t>
    <phoneticPr fontId="23"/>
  </si>
  <si>
    <t>65龍子会</t>
  </si>
  <si>
    <t>65龍子会</t>
    <phoneticPr fontId="23"/>
  </si>
  <si>
    <t>45八千代</t>
    <rPh sb="2" eb="5">
      <t>ヤチヨ</t>
    </rPh>
    <phoneticPr fontId="23"/>
  </si>
  <si>
    <t>Duo</t>
  </si>
  <si>
    <t>Duo</t>
    <phoneticPr fontId="23"/>
  </si>
  <si>
    <t>花園40</t>
  </si>
  <si>
    <t>花園40</t>
    <phoneticPr fontId="23"/>
  </si>
  <si>
    <t>ハルオ</t>
    <phoneticPr fontId="23"/>
  </si>
  <si>
    <t>MITシ50</t>
  </si>
  <si>
    <t>MITシ50</t>
    <phoneticPr fontId="23"/>
  </si>
  <si>
    <t>フォルテ50</t>
  </si>
  <si>
    <t>MCFC40</t>
    <phoneticPr fontId="23"/>
  </si>
  <si>
    <t>MCFC50</t>
    <phoneticPr fontId="23"/>
  </si>
  <si>
    <t>JSC</t>
    <phoneticPr fontId="23"/>
  </si>
  <si>
    <t>ねんりん</t>
    <phoneticPr fontId="23"/>
  </si>
  <si>
    <t>市船OB40</t>
    <rPh sb="0" eb="2">
      <t>イチフナ</t>
    </rPh>
    <phoneticPr fontId="23"/>
  </si>
  <si>
    <t>市船OB50</t>
    <rPh sb="0" eb="2">
      <t>イチフナ</t>
    </rPh>
    <phoneticPr fontId="23"/>
  </si>
  <si>
    <t>スクデット</t>
    <phoneticPr fontId="23"/>
  </si>
  <si>
    <t>55エスペ</t>
    <phoneticPr fontId="23"/>
  </si>
  <si>
    <t>ZEAL</t>
    <phoneticPr fontId="23"/>
  </si>
  <si>
    <t>Lien50</t>
  </si>
  <si>
    <t>Lien50</t>
    <phoneticPr fontId="23"/>
  </si>
  <si>
    <t>Lien40</t>
  </si>
  <si>
    <t>Lien40</t>
    <phoneticPr fontId="23"/>
  </si>
  <si>
    <t>ソルジャ</t>
  </si>
  <si>
    <t>ソルジャ</t>
    <phoneticPr fontId="23"/>
  </si>
  <si>
    <t>65アスレタ</t>
  </si>
  <si>
    <t>65アスレタ</t>
    <phoneticPr fontId="23"/>
  </si>
  <si>
    <t>H-AJA</t>
  </si>
  <si>
    <t>H-AJA</t>
    <phoneticPr fontId="23"/>
  </si>
  <si>
    <t>②</t>
    <phoneticPr fontId="23"/>
  </si>
  <si>
    <t>⑮</t>
    <phoneticPr fontId="23"/>
  </si>
  <si>
    <t>③</t>
    <phoneticPr fontId="23"/>
  </si>
  <si>
    <t>⑦</t>
    <phoneticPr fontId="23"/>
  </si>
  <si>
    <t>★⑬</t>
    <phoneticPr fontId="24"/>
  </si>
  <si>
    <t>70代</t>
    <rPh sb="2" eb="3">
      <t>ダイ</t>
    </rPh>
    <phoneticPr fontId="23"/>
  </si>
  <si>
    <t>７０代</t>
    <rPh sb="2" eb="3">
      <t>ダイ</t>
    </rPh>
    <phoneticPr fontId="21"/>
  </si>
  <si>
    <t>70代リーグ</t>
    <phoneticPr fontId="23"/>
  </si>
  <si>
    <t>④</t>
    <phoneticPr fontId="24"/>
  </si>
  <si>
    <t>⑮</t>
    <phoneticPr fontId="25"/>
  </si>
  <si>
    <t>【シニアリーグ70代】：</t>
    <rPh sb="9" eb="10">
      <t>ダイ</t>
    </rPh>
    <phoneticPr fontId="25"/>
  </si>
  <si>
    <t xml:space="preserve">選手権決勝T </t>
    <rPh sb="0" eb="3">
      <t>センシュケン</t>
    </rPh>
    <rPh sb="3" eb="5">
      <t>ケッショウ</t>
    </rPh>
    <phoneticPr fontId="23"/>
  </si>
  <si>
    <t>7-15時</t>
    <rPh sb="4" eb="5">
      <t>ジ</t>
    </rPh>
    <phoneticPr fontId="23"/>
  </si>
  <si>
    <t>50代準々決勝①</t>
    <rPh sb="2" eb="3">
      <t>ダイ</t>
    </rPh>
    <rPh sb="3" eb="7">
      <t>ジュンジュンケッショウ</t>
    </rPh>
    <phoneticPr fontId="23"/>
  </si>
  <si>
    <t>40代準々決勝①</t>
    <rPh sb="2" eb="3">
      <t>ダイ</t>
    </rPh>
    <rPh sb="3" eb="7">
      <t>ジュンジュンケッショウ</t>
    </rPh>
    <phoneticPr fontId="23"/>
  </si>
  <si>
    <t>50代準々決勝③</t>
    <rPh sb="2" eb="3">
      <t>ダイ</t>
    </rPh>
    <rPh sb="3" eb="7">
      <t>ジュンジュンケッショウ</t>
    </rPh>
    <phoneticPr fontId="23"/>
  </si>
  <si>
    <t>40代準々決勝③</t>
    <rPh sb="2" eb="3">
      <t>ダイ</t>
    </rPh>
    <rPh sb="3" eb="7">
      <t>ジュンジュンケッショウ</t>
    </rPh>
    <phoneticPr fontId="23"/>
  </si>
  <si>
    <t>50代準決勝①</t>
    <rPh sb="2" eb="3">
      <t>ダイ</t>
    </rPh>
    <rPh sb="3" eb="6">
      <t>ジュンケッショウ</t>
    </rPh>
    <phoneticPr fontId="23"/>
  </si>
  <si>
    <t>40代準決勝①</t>
    <rPh sb="2" eb="3">
      <t>ダイ</t>
    </rPh>
    <rPh sb="3" eb="6">
      <t>ジュンケッショウ</t>
    </rPh>
    <phoneticPr fontId="23"/>
  </si>
  <si>
    <t>50代準々決勝②</t>
    <rPh sb="2" eb="3">
      <t>ダイ</t>
    </rPh>
    <rPh sb="3" eb="7">
      <t>ジュンジュンケッショウ</t>
    </rPh>
    <phoneticPr fontId="23"/>
  </si>
  <si>
    <t>40代準々決勝②</t>
    <rPh sb="2" eb="3">
      <t>ダイ</t>
    </rPh>
    <rPh sb="3" eb="7">
      <t>ジュンジュンケッショウ</t>
    </rPh>
    <phoneticPr fontId="23"/>
  </si>
  <si>
    <t>50代準々決勝④</t>
    <rPh sb="2" eb="3">
      <t>ダイ</t>
    </rPh>
    <rPh sb="3" eb="7">
      <t>ジュンジュンケッショウ</t>
    </rPh>
    <phoneticPr fontId="23"/>
  </si>
  <si>
    <t>50代準決勝②</t>
    <rPh sb="2" eb="3">
      <t>ダイ</t>
    </rPh>
    <rPh sb="3" eb="6">
      <t>ジュンケッショウ</t>
    </rPh>
    <phoneticPr fontId="23"/>
  </si>
  <si>
    <t>40代準決勝②</t>
    <rPh sb="2" eb="3">
      <t>ダイ</t>
    </rPh>
    <rPh sb="3" eb="6">
      <t>ジュンケッショウ</t>
    </rPh>
    <phoneticPr fontId="23"/>
  </si>
  <si>
    <t>選手権予選：本部３名、副審３名</t>
    <rPh sb="0" eb="3">
      <t>センシュケン</t>
    </rPh>
    <rPh sb="3" eb="5">
      <t>ヨセン</t>
    </rPh>
    <rPh sb="6" eb="8">
      <t>ホンブ</t>
    </rPh>
    <rPh sb="9" eb="10">
      <t>メイ</t>
    </rPh>
    <rPh sb="11" eb="13">
      <t>フクシン</t>
    </rPh>
    <rPh sb="14" eb="15">
      <t>メイ</t>
    </rPh>
    <phoneticPr fontId="23"/>
  </si>
  <si>
    <t>50代</t>
    <rPh sb="2" eb="3">
      <t>ダイ</t>
    </rPh>
    <phoneticPr fontId="23"/>
  </si>
  <si>
    <t>備品搬出</t>
    <phoneticPr fontId="23"/>
  </si>
  <si>
    <t>選手権予選：本部3名、副審3名、ﾎﾞｰﾙ係6名</t>
    <rPh sb="0" eb="3">
      <t>センシュケン</t>
    </rPh>
    <rPh sb="3" eb="5">
      <t>ヨセン</t>
    </rPh>
    <rPh sb="6" eb="8">
      <t>ホンブ</t>
    </rPh>
    <rPh sb="9" eb="10">
      <t>メイ</t>
    </rPh>
    <rPh sb="11" eb="13">
      <t>フクシン</t>
    </rPh>
    <rPh sb="14" eb="15">
      <t>メイ</t>
    </rPh>
    <rPh sb="20" eb="21">
      <t>カカリ</t>
    </rPh>
    <rPh sb="22" eb="23">
      <t>メイ</t>
    </rPh>
    <phoneticPr fontId="23"/>
  </si>
  <si>
    <t>40代</t>
    <rPh sb="2" eb="3">
      <t>ダイ</t>
    </rPh>
    <phoneticPr fontId="23"/>
  </si>
  <si>
    <t>備品搬出</t>
    <rPh sb="0" eb="2">
      <t>ビヒン</t>
    </rPh>
    <rPh sb="2" eb="4">
      <t>ハンシュツ</t>
    </rPh>
    <phoneticPr fontId="23"/>
  </si>
  <si>
    <t>取り消し</t>
    <rPh sb="0" eb="1">
      <t>ト</t>
    </rPh>
    <rPh sb="2" eb="3">
      <t>ケ</t>
    </rPh>
    <phoneticPr fontId="23"/>
  </si>
  <si>
    <t>時間変更</t>
    <rPh sb="0" eb="2">
      <t>ジカン</t>
    </rPh>
    <rPh sb="2" eb="4">
      <t>ヘンコウ</t>
    </rPh>
    <phoneticPr fontId="23"/>
  </si>
  <si>
    <t>40代1回戦①</t>
    <rPh sb="2" eb="3">
      <t>ダイ</t>
    </rPh>
    <rPh sb="4" eb="6">
      <t>カイセン</t>
    </rPh>
    <phoneticPr fontId="23"/>
  </si>
  <si>
    <t>50代1回戦①</t>
    <rPh sb="2" eb="3">
      <t>ダイ</t>
    </rPh>
    <rPh sb="4" eb="6">
      <t>カイセン</t>
    </rPh>
    <phoneticPr fontId="23"/>
  </si>
  <si>
    <t>40代1回戦②</t>
    <rPh sb="2" eb="3">
      <t>ダイ</t>
    </rPh>
    <rPh sb="4" eb="6">
      <t>カイセン</t>
    </rPh>
    <phoneticPr fontId="23"/>
  </si>
  <si>
    <t>50代1回戦②</t>
    <rPh sb="2" eb="3">
      <t>ダイ</t>
    </rPh>
    <rPh sb="4" eb="6">
      <t>カイセン</t>
    </rPh>
    <phoneticPr fontId="23"/>
  </si>
  <si>
    <t>世代名称</t>
    <rPh sb="0" eb="2">
      <t>セダイ</t>
    </rPh>
    <rPh sb="2" eb="4">
      <t>メイショウ</t>
    </rPh>
    <phoneticPr fontId="1"/>
  </si>
  <si>
    <t>世代略称</t>
    <rPh sb="0" eb="2">
      <t>セダイ</t>
    </rPh>
    <rPh sb="2" eb="4">
      <t>リャクショウ</t>
    </rPh>
    <phoneticPr fontId="1"/>
  </si>
  <si>
    <t>MVCC</t>
    <phoneticPr fontId="1"/>
  </si>
  <si>
    <t>市船OB40</t>
    <rPh sb="0" eb="2">
      <t>イチフナ</t>
    </rPh>
    <phoneticPr fontId="1"/>
  </si>
  <si>
    <t>JSC千葉</t>
    <rPh sb="3" eb="5">
      <t>チバ</t>
    </rPh>
    <phoneticPr fontId="1"/>
  </si>
  <si>
    <t>千葉四十雀40</t>
    <rPh sb="2" eb="5">
      <t>シジュウスズメ</t>
    </rPh>
    <phoneticPr fontId="1"/>
  </si>
  <si>
    <t>大倉商事40</t>
    <rPh sb="2" eb="4">
      <t>ショウジ</t>
    </rPh>
    <phoneticPr fontId="1"/>
  </si>
  <si>
    <t>★45八千代</t>
    <rPh sb="3" eb="6">
      <t>ヤチヨ</t>
    </rPh>
    <phoneticPr fontId="1"/>
  </si>
  <si>
    <t>千葉四十雀50</t>
    <rPh sb="2" eb="5">
      <t>シジュウスズメ</t>
    </rPh>
    <phoneticPr fontId="1"/>
  </si>
  <si>
    <t>九十九里50</t>
    <rPh sb="3" eb="4">
      <t>サト</t>
    </rPh>
    <phoneticPr fontId="1"/>
  </si>
  <si>
    <t>大倉商事50</t>
    <rPh sb="2" eb="4">
      <t>ショウジ</t>
    </rPh>
    <phoneticPr fontId="1"/>
  </si>
  <si>
    <t>55千葉四十雀</t>
    <rPh sb="4" eb="7">
      <t>シジュウスズメ</t>
    </rPh>
    <phoneticPr fontId="1"/>
  </si>
  <si>
    <t>市船OB50</t>
    <rPh sb="0" eb="2">
      <t>イチフナ</t>
    </rPh>
    <phoneticPr fontId="1"/>
  </si>
  <si>
    <t>★55九十九里</t>
    <rPh sb="3" eb="7">
      <t>クジュウクリ</t>
    </rPh>
    <phoneticPr fontId="1"/>
  </si>
  <si>
    <t>★MITシニア50</t>
    <phoneticPr fontId="23"/>
  </si>
  <si>
    <t>千葉四十雀60</t>
    <rPh sb="2" eb="5">
      <t>シジュウスズメ</t>
    </rPh>
    <phoneticPr fontId="1"/>
  </si>
  <si>
    <t>八千代FC60</t>
    <rPh sb="0" eb="3">
      <t>ヤチヨ</t>
    </rPh>
    <phoneticPr fontId="1"/>
  </si>
  <si>
    <t>八千代FC60Duo</t>
    <rPh sb="0" eb="3">
      <t>ヤチヨ</t>
    </rPh>
    <phoneticPr fontId="1"/>
  </si>
  <si>
    <t>千葉四十雀65</t>
    <rPh sb="0" eb="2">
      <t>チバ</t>
    </rPh>
    <rPh sb="2" eb="5">
      <t>シジュウスズメ</t>
    </rPh>
    <phoneticPr fontId="1"/>
  </si>
  <si>
    <t>65龍子会</t>
    <rPh sb="2" eb="5">
      <t>リュウコカイ</t>
    </rPh>
    <phoneticPr fontId="1"/>
  </si>
  <si>
    <t>AC70W</t>
  </si>
  <si>
    <t>千葉四十雀70</t>
    <rPh sb="0" eb="2">
      <t>チバ</t>
    </rPh>
    <rPh sb="2" eb="5">
      <t>シジュウスズメ</t>
    </rPh>
    <phoneticPr fontId="1"/>
  </si>
  <si>
    <t>★⑬</t>
    <phoneticPr fontId="23"/>
  </si>
  <si>
    <t>④</t>
    <phoneticPr fontId="23"/>
  </si>
  <si>
    <t>⑤</t>
    <phoneticPr fontId="23"/>
  </si>
  <si>
    <t>★⑫</t>
    <phoneticPr fontId="24"/>
  </si>
  <si>
    <t>★⑭</t>
    <phoneticPr fontId="24"/>
  </si>
  <si>
    <t>２０２６年度シニア･リーグ　退場・選手報告用</t>
    <rPh sb="4" eb="6">
      <t>ネンド</t>
    </rPh>
    <rPh sb="14" eb="16">
      <t>タイジョウ</t>
    </rPh>
    <rPh sb="17" eb="19">
      <t>センシュ</t>
    </rPh>
    <rPh sb="19" eb="22">
      <t>ホウコクヨウ</t>
    </rPh>
    <phoneticPr fontId="25"/>
  </si>
  <si>
    <t>千葉県サッカー協会・シニア委員会事務局　井上　龍彦</t>
    <rPh sb="0" eb="3">
      <t>チバケン</t>
    </rPh>
    <rPh sb="7" eb="9">
      <t>キョウカイ</t>
    </rPh>
    <rPh sb="13" eb="16">
      <t>イインカイ</t>
    </rPh>
    <rPh sb="16" eb="19">
      <t>ジムキョク</t>
    </rPh>
    <rPh sb="20" eb="22">
      <t>イノウエ</t>
    </rPh>
    <rPh sb="23" eb="25">
      <t>タツヒコ</t>
    </rPh>
    <phoneticPr fontId="25"/>
  </si>
  <si>
    <t>懲罰記録担当（冨岡　須長）</t>
    <rPh sb="0" eb="2">
      <t>チョウバツ</t>
    </rPh>
    <rPh sb="2" eb="4">
      <t>キロク</t>
    </rPh>
    <rPh sb="4" eb="6">
      <t>タントウ</t>
    </rPh>
    <rPh sb="7" eb="9">
      <t>トミオカ</t>
    </rPh>
    <rPh sb="10" eb="12">
      <t>スナガ</t>
    </rPh>
    <phoneticPr fontId="36"/>
  </si>
  <si>
    <t>メール送り先：</t>
    <rPh sb="3" eb="4">
      <t>オク</t>
    </rPh>
    <rPh sb="5" eb="6">
      <t>サキ</t>
    </rPh>
    <phoneticPr fontId="25"/>
  </si>
  <si>
    <t>ka-inoue@bea.hi-ho.ne.jp</t>
    <phoneticPr fontId="25"/>
  </si>
  <si>
    <t>冨岡</t>
    <rPh sb="0" eb="2">
      <t>トミオカ</t>
    </rPh>
    <phoneticPr fontId="1"/>
  </si>
  <si>
    <t>nobuya.t26@gmail.com</t>
  </si>
  <si>
    <t>須長</t>
    <rPh sb="0" eb="2">
      <t>スナガ</t>
    </rPh>
    <phoneticPr fontId="1"/>
  </si>
  <si>
    <t>athleticbilbaojp@gmail.com</t>
  </si>
  <si>
    <t>警告</t>
    <rPh sb="0" eb="2">
      <t>ケイコク</t>
    </rPh>
    <phoneticPr fontId="24"/>
  </si>
  <si>
    <t>２度の警告で次試合出場停止</t>
    <rPh sb="1" eb="2">
      <t>ド</t>
    </rPh>
    <rPh sb="3" eb="5">
      <t>ケイコク</t>
    </rPh>
    <rPh sb="6" eb="7">
      <t>ジ</t>
    </rPh>
    <rPh sb="7" eb="9">
      <t>シアイ</t>
    </rPh>
    <rPh sb="9" eb="11">
      <t>シュツジョウ</t>
    </rPh>
    <rPh sb="11" eb="13">
      <t>テイシ</t>
    </rPh>
    <phoneticPr fontId="24"/>
  </si>
  <si>
    <t>更新日</t>
    <rPh sb="0" eb="3">
      <t>コウシンビ</t>
    </rPh>
    <phoneticPr fontId="25"/>
  </si>
  <si>
    <t>１退場</t>
    <rPh sb="1" eb="3">
      <t>タイジョウ</t>
    </rPh>
    <phoneticPr fontId="24"/>
  </si>
  <si>
    <t>１発退場：次試合出場停止・追加処分はシニア委員会にて協議する。</t>
    <rPh sb="1" eb="2">
      <t>パツ</t>
    </rPh>
    <rPh sb="2" eb="4">
      <t>タイジョウ</t>
    </rPh>
    <rPh sb="5" eb="6">
      <t>ジ</t>
    </rPh>
    <rPh sb="6" eb="8">
      <t>シアイ</t>
    </rPh>
    <rPh sb="8" eb="10">
      <t>シュツジョウ</t>
    </rPh>
    <rPh sb="10" eb="12">
      <t>テイシ</t>
    </rPh>
    <rPh sb="13" eb="15">
      <t>ツイカ</t>
    </rPh>
    <rPh sb="15" eb="17">
      <t>ショブン</t>
    </rPh>
    <rPh sb="21" eb="24">
      <t>イインカイ</t>
    </rPh>
    <rPh sb="26" eb="28">
      <t>キョウギ</t>
    </rPh>
    <phoneticPr fontId="24"/>
  </si>
  <si>
    <t>２退場</t>
    <rPh sb="1" eb="3">
      <t>タイジョウ</t>
    </rPh>
    <phoneticPr fontId="24"/>
  </si>
  <si>
    <t>２度の警告で退場、次試合出場停止。</t>
    <rPh sb="1" eb="2">
      <t>ド</t>
    </rPh>
    <rPh sb="3" eb="5">
      <t>ケイコク</t>
    </rPh>
    <rPh sb="6" eb="8">
      <t>タイジョウ</t>
    </rPh>
    <rPh sb="9" eb="10">
      <t>ジ</t>
    </rPh>
    <rPh sb="10" eb="12">
      <t>シアイ</t>
    </rPh>
    <rPh sb="12" eb="14">
      <t>シュツジョウ</t>
    </rPh>
    <rPh sb="14" eb="16">
      <t>テイシ</t>
    </rPh>
    <phoneticPr fontId="24"/>
  </si>
  <si>
    <t>※出場停止後、次出場停止選手は2試合出場停止！（チームに関わらず）</t>
    <rPh sb="1" eb="6">
      <t>シュツジョウテイシゴ</t>
    </rPh>
    <rPh sb="7" eb="14">
      <t>ジシュツジョウテイシセンシュ</t>
    </rPh>
    <rPh sb="16" eb="22">
      <t>シアイシュツジョウテイシ</t>
    </rPh>
    <rPh sb="28" eb="29">
      <t>カカ</t>
    </rPh>
    <phoneticPr fontId="27"/>
  </si>
  <si>
    <t>No.</t>
    <phoneticPr fontId="25"/>
  </si>
  <si>
    <t>発生日</t>
    <rPh sb="0" eb="3">
      <t>ハッセイビ</t>
    </rPh>
    <phoneticPr fontId="25"/>
  </si>
  <si>
    <t>処分</t>
    <rPh sb="0" eb="2">
      <t>ショブン</t>
    </rPh>
    <phoneticPr fontId="25"/>
  </si>
  <si>
    <t>世代</t>
    <rPh sb="0" eb="2">
      <t>セダイ</t>
    </rPh>
    <phoneticPr fontId="25"/>
  </si>
  <si>
    <t>背番号</t>
    <rPh sb="0" eb="3">
      <t>セバンゴウ</t>
    </rPh>
    <phoneticPr fontId="25"/>
  </si>
  <si>
    <t>登録チーム名</t>
    <rPh sb="0" eb="2">
      <t>トウロク</t>
    </rPh>
    <rPh sb="5" eb="6">
      <t>メイ</t>
    </rPh>
    <phoneticPr fontId="25"/>
  </si>
  <si>
    <t>選手名</t>
    <rPh sb="0" eb="2">
      <t>センシュ</t>
    </rPh>
    <rPh sb="2" eb="3">
      <t>メイ</t>
    </rPh>
    <phoneticPr fontId="25"/>
  </si>
  <si>
    <t>対戦相手</t>
    <rPh sb="0" eb="2">
      <t>タイセン</t>
    </rPh>
    <rPh sb="2" eb="4">
      <t>アイテ</t>
    </rPh>
    <phoneticPr fontId="25"/>
  </si>
  <si>
    <t>理由</t>
    <rPh sb="0" eb="2">
      <t>リユウ</t>
    </rPh>
    <phoneticPr fontId="25"/>
  </si>
  <si>
    <t>警告内容</t>
    <rPh sb="0" eb="2">
      <t>ケイコク</t>
    </rPh>
    <rPh sb="2" eb="4">
      <t>ナイヨウ</t>
    </rPh>
    <phoneticPr fontId="25"/>
  </si>
  <si>
    <t>40代準々決勝④</t>
    <rPh sb="2" eb="3">
      <t>ダイ</t>
    </rPh>
    <rPh sb="3" eb="7">
      <t>ジュンジュンケッショウ</t>
    </rPh>
    <phoneticPr fontId="23"/>
  </si>
  <si>
    <t>コスモス50</t>
  </si>
  <si>
    <t>第2試合</t>
    <rPh sb="0" eb="1">
      <t>ダイ</t>
    </rPh>
    <rPh sb="2" eb="4">
      <t>シアイ</t>
    </rPh>
    <phoneticPr fontId="23"/>
  </si>
  <si>
    <t>第3試合</t>
    <rPh sb="0" eb="1">
      <t>ダイ</t>
    </rPh>
    <phoneticPr fontId="23"/>
  </si>
  <si>
    <t>2/15ｶﾓ③</t>
    <phoneticPr fontId="23"/>
  </si>
  <si>
    <t>2/15ﾅﾙ①</t>
    <phoneticPr fontId="23"/>
  </si>
  <si>
    <t>2/8ATS③</t>
    <phoneticPr fontId="23"/>
  </si>
  <si>
    <t>2/15ﾅﾙ③</t>
  </si>
  <si>
    <t>2/8ナル①</t>
  </si>
  <si>
    <t>2/8ﾅﾙ④</t>
    <phoneticPr fontId="23"/>
  </si>
  <si>
    <t>2/15ｶﾓ②</t>
  </si>
  <si>
    <t>2/8ATS④</t>
  </si>
  <si>
    <t>2/8ATS②</t>
  </si>
  <si>
    <t>2/8ﾅﾙ②</t>
  </si>
  <si>
    <t>2/15ﾅﾙ②</t>
  </si>
  <si>
    <t>2/8ATS⑤</t>
  </si>
  <si>
    <t>2/11ﾃB②</t>
  </si>
  <si>
    <t>2/11ﾃB①</t>
  </si>
  <si>
    <t>2//11ﾃA①</t>
  </si>
  <si>
    <t>2//11ﾃA③</t>
  </si>
  <si>
    <t>2/11ｽB③</t>
  </si>
  <si>
    <t>2//11ｽＢ①</t>
  </si>
  <si>
    <t>2/11ﾃB③</t>
  </si>
  <si>
    <t>2/11ﾃB④</t>
  </si>
  <si>
    <t>2/11ｽB②</t>
  </si>
  <si>
    <t>2/11ﾃA②</t>
  </si>
  <si>
    <t>2/11ｽB④</t>
  </si>
  <si>
    <t>3回戦へ</t>
    <rPh sb="1" eb="3">
      <t>カイセン</t>
    </rPh>
    <phoneticPr fontId="23"/>
  </si>
  <si>
    <t>２回戦へ</t>
    <rPh sb="1" eb="3">
      <t>カイセン</t>
    </rPh>
    <phoneticPr fontId="23"/>
  </si>
  <si>
    <t>2/8ATS①</t>
    <phoneticPr fontId="23"/>
  </si>
  <si>
    <t>2/15ｶﾓ①</t>
    <phoneticPr fontId="23"/>
  </si>
  <si>
    <t>2/8ナル③</t>
    <phoneticPr fontId="23"/>
  </si>
  <si>
    <t>AC70選抜</t>
    <phoneticPr fontId="23"/>
  </si>
  <si>
    <t>AC70チャレ</t>
    <phoneticPr fontId="23"/>
  </si>
  <si>
    <t>A組1位</t>
    <phoneticPr fontId="23"/>
  </si>
  <si>
    <t>1</t>
    <phoneticPr fontId="23"/>
  </si>
  <si>
    <t>2</t>
    <phoneticPr fontId="23"/>
  </si>
  <si>
    <t>4</t>
    <phoneticPr fontId="23"/>
  </si>
  <si>
    <t>0</t>
    <phoneticPr fontId="23"/>
  </si>
  <si>
    <t>6</t>
    <phoneticPr fontId="23"/>
  </si>
  <si>
    <t>5</t>
    <phoneticPr fontId="23"/>
  </si>
  <si>
    <t>川嶋</t>
    <rPh sb="0" eb="2">
      <t>カワシマ</t>
    </rPh>
    <phoneticPr fontId="23"/>
  </si>
  <si>
    <t>FC船橋</t>
    <rPh sb="2" eb="4">
      <t>フナバシ</t>
    </rPh>
    <phoneticPr fontId="23"/>
  </si>
  <si>
    <t>審判費</t>
    <rPh sb="0" eb="3">
      <t>シンパンヒ</t>
    </rPh>
    <phoneticPr fontId="23"/>
  </si>
  <si>
    <t>エスペ50</t>
    <phoneticPr fontId="23"/>
  </si>
  <si>
    <t>片平</t>
    <rPh sb="0" eb="2">
      <t>カタヒラ</t>
    </rPh>
    <phoneticPr fontId="23"/>
  </si>
  <si>
    <t>55八千代</t>
    <rPh sb="2" eb="5">
      <t>ヤチヨ</t>
    </rPh>
    <phoneticPr fontId="23"/>
  </si>
  <si>
    <t>井上</t>
    <rPh sb="0" eb="2">
      <t>イノウエ</t>
    </rPh>
    <phoneticPr fontId="23"/>
  </si>
  <si>
    <t>高田</t>
    <rPh sb="0" eb="2">
      <t>タカダ</t>
    </rPh>
    <phoneticPr fontId="23"/>
  </si>
  <si>
    <t>鈴木一夫</t>
    <rPh sb="0" eb="4">
      <t>スズキカズオ</t>
    </rPh>
    <phoneticPr fontId="23"/>
  </si>
  <si>
    <t>MCFC主管で利用</t>
    <rPh sb="4" eb="6">
      <t>シュカン</t>
    </rPh>
    <rPh sb="7" eb="9">
      <t>リヨウ</t>
    </rPh>
    <phoneticPr fontId="23"/>
  </si>
  <si>
    <t>市原ｼ</t>
    <rPh sb="0" eb="2">
      <t>イチハラ</t>
    </rPh>
    <phoneticPr fontId="23"/>
  </si>
  <si>
    <t>振込み</t>
    <rPh sb="0" eb="2">
      <t>フリコ</t>
    </rPh>
    <phoneticPr fontId="23"/>
  </si>
  <si>
    <t>中野</t>
    <rPh sb="0" eb="2">
      <t>ナカノ</t>
    </rPh>
    <phoneticPr fontId="23"/>
  </si>
  <si>
    <t>55千葉</t>
    <rPh sb="2" eb="4">
      <t>チバ</t>
    </rPh>
    <phoneticPr fontId="23"/>
  </si>
  <si>
    <t>袖浦50</t>
    <rPh sb="0" eb="1">
      <t>ソデ</t>
    </rPh>
    <rPh sb="1" eb="2">
      <t>ウラ</t>
    </rPh>
    <phoneticPr fontId="23"/>
  </si>
  <si>
    <t>石黒</t>
    <rPh sb="0" eb="2">
      <t>イシグロ</t>
    </rPh>
    <phoneticPr fontId="23"/>
  </si>
  <si>
    <t>長嶋</t>
    <rPh sb="0" eb="2">
      <t>ナガシマ</t>
    </rPh>
    <phoneticPr fontId="23"/>
  </si>
  <si>
    <t>船橋50</t>
    <rPh sb="0" eb="2">
      <t>フナバシ</t>
    </rPh>
    <phoneticPr fontId="23"/>
  </si>
  <si>
    <t>全</t>
    <rPh sb="0" eb="1">
      <t>ゼン</t>
    </rPh>
    <phoneticPr fontId="23"/>
  </si>
  <si>
    <t>時間変更</t>
    <rPh sb="0" eb="4">
      <t>ジカンヘンコウ</t>
    </rPh>
    <phoneticPr fontId="23"/>
  </si>
  <si>
    <t>1枠カット</t>
    <rPh sb="1" eb="2">
      <t>ワク</t>
    </rPh>
    <phoneticPr fontId="23"/>
  </si>
  <si>
    <t>9-1３時</t>
    <rPh sb="4" eb="5">
      <t>ジ</t>
    </rPh>
    <phoneticPr fontId="23"/>
  </si>
  <si>
    <t>袖ヶ浦</t>
    <rPh sb="0" eb="3">
      <t>ソデガウラ</t>
    </rPh>
    <phoneticPr fontId="23"/>
  </si>
  <si>
    <t>変更済み</t>
    <rPh sb="0" eb="3">
      <t>ヘンコウズ</t>
    </rPh>
    <phoneticPr fontId="23"/>
  </si>
  <si>
    <t>佐倉シ</t>
    <rPh sb="0" eb="2">
      <t>サクラ</t>
    </rPh>
    <phoneticPr fontId="23"/>
  </si>
  <si>
    <t>本部</t>
    <rPh sb="0" eb="2">
      <t>ホンブ</t>
    </rPh>
    <phoneticPr fontId="23"/>
  </si>
  <si>
    <t xml:space="preserve">2/22 ｿﾃﾞ① </t>
    <phoneticPr fontId="23"/>
  </si>
  <si>
    <t>2/22 ｿﾃﾞ④</t>
    <phoneticPr fontId="23"/>
  </si>
  <si>
    <t>3/8 ATS①</t>
    <phoneticPr fontId="23"/>
  </si>
  <si>
    <t>3/8 ｲﾜ①</t>
  </si>
  <si>
    <t>2/22 ｿﾃﾞ②</t>
    <phoneticPr fontId="23"/>
  </si>
  <si>
    <t>2/22 ｿﾃﾞ③</t>
    <phoneticPr fontId="23"/>
  </si>
  <si>
    <t>3/1 ATS④</t>
    <phoneticPr fontId="23"/>
  </si>
  <si>
    <t>3/8 ATS③</t>
    <phoneticPr fontId="23"/>
  </si>
  <si>
    <t>3/1 ｿﾃﾞ②</t>
    <phoneticPr fontId="23"/>
  </si>
  <si>
    <t>3/8 ｲﾜ④</t>
    <phoneticPr fontId="23"/>
  </si>
  <si>
    <t>2/22 ｿﾃﾞ⑤</t>
    <phoneticPr fontId="23"/>
  </si>
  <si>
    <t>3/1 ｿﾃﾞ⑤</t>
    <phoneticPr fontId="23"/>
  </si>
  <si>
    <t>2/28 ﾔ④</t>
    <phoneticPr fontId="23"/>
  </si>
  <si>
    <t>3/1 ｿﾃﾞ④</t>
    <phoneticPr fontId="23"/>
  </si>
  <si>
    <t>3/8 ATS②</t>
    <phoneticPr fontId="23"/>
  </si>
  <si>
    <t>3/8 ｲﾜ②</t>
    <phoneticPr fontId="23"/>
  </si>
  <si>
    <t>3/1 ﾃB④</t>
    <phoneticPr fontId="23"/>
  </si>
  <si>
    <t>3/1 ATS①</t>
    <phoneticPr fontId="23"/>
  </si>
  <si>
    <t>3/1 ｿﾃﾞ③</t>
    <phoneticPr fontId="23"/>
  </si>
  <si>
    <t>3/1 ATS②</t>
    <phoneticPr fontId="23"/>
  </si>
  <si>
    <t>3/1 ｿﾃﾞ①</t>
    <phoneticPr fontId="23"/>
  </si>
  <si>
    <t>3/1 ATS③</t>
    <phoneticPr fontId="23"/>
  </si>
  <si>
    <t>2/28 ﾔ③</t>
    <phoneticPr fontId="23"/>
  </si>
  <si>
    <t>3/1 ﾃB①</t>
    <phoneticPr fontId="23"/>
  </si>
  <si>
    <t>3/1 ﾃB③</t>
    <phoneticPr fontId="23"/>
  </si>
  <si>
    <t>3/8 ｲﾜ③</t>
    <phoneticPr fontId="23"/>
  </si>
  <si>
    <t>2/28 ｼ①</t>
    <phoneticPr fontId="23"/>
  </si>
  <si>
    <t>2/28 ｼ②</t>
    <phoneticPr fontId="23"/>
  </si>
  <si>
    <t>2/28 ｼ③</t>
    <phoneticPr fontId="23"/>
  </si>
  <si>
    <t>3/8 ATS④</t>
    <phoneticPr fontId="23"/>
  </si>
  <si>
    <t>2/28 ﾔ②</t>
    <phoneticPr fontId="23"/>
  </si>
  <si>
    <t>3/8 ｲﾜ⑤</t>
    <phoneticPr fontId="23"/>
  </si>
  <si>
    <t>2/28 ｽD③</t>
    <phoneticPr fontId="23"/>
  </si>
  <si>
    <t>2/28 ﾔ①</t>
    <phoneticPr fontId="23"/>
  </si>
  <si>
    <t>3/1 ﾃB⑤</t>
    <phoneticPr fontId="23"/>
  </si>
  <si>
    <t>3/8 ｲﾜ⑥</t>
    <phoneticPr fontId="23"/>
  </si>
  <si>
    <t>2/28 ｽD②</t>
    <phoneticPr fontId="23"/>
  </si>
  <si>
    <t>2/28 ｽB①</t>
    <phoneticPr fontId="23"/>
  </si>
  <si>
    <t>2/28 ｽC④</t>
    <phoneticPr fontId="23"/>
  </si>
  <si>
    <t>3/7 ｼ①</t>
    <phoneticPr fontId="23"/>
  </si>
  <si>
    <t>2/28 ｽC③</t>
    <phoneticPr fontId="23"/>
  </si>
  <si>
    <t>3/7 ｼ③</t>
    <phoneticPr fontId="23"/>
  </si>
  <si>
    <t>2/28 スB②</t>
    <phoneticPr fontId="23"/>
  </si>
  <si>
    <t>2/28 ｽD①</t>
    <phoneticPr fontId="23"/>
  </si>
  <si>
    <t>2/28 ｽB③</t>
    <phoneticPr fontId="23"/>
  </si>
  <si>
    <t>3/7 ｼ⑤</t>
    <phoneticPr fontId="23"/>
  </si>
  <si>
    <t>3/1 ﾃB②</t>
    <phoneticPr fontId="23"/>
  </si>
  <si>
    <t>3/7 ｼ④</t>
    <phoneticPr fontId="23"/>
  </si>
  <si>
    <t>2/28 ｽC①</t>
    <phoneticPr fontId="23"/>
  </si>
  <si>
    <t>3/7 ｼ②</t>
    <phoneticPr fontId="23"/>
  </si>
  <si>
    <t>2/28 ｽB④</t>
    <phoneticPr fontId="23"/>
  </si>
  <si>
    <t>2/28 ｽC②</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</si>
</sst>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411]ggge&quot;年&quot;m&quot;月&quot;d&quot;日&quot;;@"/>
    <numFmt numFmtId="177" formatCode="0_);[Red]\(0\)"/>
    <numFmt numFmtId="178" formatCode="m/d;@"/>
    <numFmt numFmtId="179" formatCode="m/d"/>
    <numFmt numFmtId="180" formatCode="yyyy/m/d;@"/>
    <numFmt numFmtId="181" formatCode="0_ "/>
    <numFmt numFmtId="182" formatCode="[$-411]General"/>
    <numFmt numFmtId="183" formatCode="[$￥-411]#,##0;[Red]&quot;-&quot;[$￥-411]#,##0"/>
    <numFmt numFmtId="184" formatCode="\\#,##0;[Red]&quot;\-&quot;#,##0"/>
    <numFmt numFmtId="185" formatCode="m&quot;月&quot;d&quot;日&quot;;@"/>
    <numFmt numFmtId="186" formatCode="0_ ;[Red]\-0\ "/>
    <numFmt numFmtId="187" formatCode="#,##0.00000;[Red]\-#,##0.00000"/>
    <numFmt numFmtId="188" formatCode="#,##0.000;[Red]\-#,##0.000"/>
    <numFmt numFmtId="189" formatCode="#,##0_);\(#,##0\)"/>
  </numFmts>
  <fonts count="133">
    <font>
      <sz val="10"/>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明朝"/>
      <family val="2"/>
      <charset val="128"/>
    </font>
    <font>
      <sz val="6"/>
      <name val="ＭＳ Ｐ明朝"/>
      <family val="1"/>
      <charset val="128"/>
    </font>
    <font>
      <sz val="6"/>
      <name val="ＭＳ Ｐゴシック"/>
      <family val="3"/>
      <charset val="128"/>
    </font>
    <font>
      <sz val="10"/>
      <name val="ＭＳ Ｐ明朝"/>
      <family val="1"/>
      <charset val="128"/>
    </font>
    <font>
      <sz val="6"/>
      <name val="游ゴシック"/>
      <family val="2"/>
      <charset val="128"/>
      <scheme val="minor"/>
    </font>
    <font>
      <u/>
      <sz val="10"/>
      <color indexed="12"/>
      <name val="ＭＳ Ｐ明朝"/>
      <family val="1"/>
      <charset val="128"/>
    </font>
    <font>
      <sz val="10"/>
      <color indexed="64"/>
      <name val="ＭＳ Ｐ明朝"/>
      <family val="1"/>
    </font>
    <font>
      <sz val="10"/>
      <color indexed="8"/>
      <name val="ＭＳ Ｐ明朝"/>
      <family val="1"/>
      <charset val="128"/>
    </font>
    <font>
      <sz val="11"/>
      <color theme="1"/>
      <name val="游ゴシック"/>
      <family val="3"/>
      <charset val="128"/>
      <scheme val="minor"/>
    </font>
    <font>
      <u/>
      <sz val="11"/>
      <color indexed="12"/>
      <name val="ＭＳ Ｐゴシック"/>
      <family val="3"/>
      <charset val="128"/>
    </font>
    <font>
      <sz val="12"/>
      <color indexed="8"/>
      <name val="ＭＳ Ｐゴシック"/>
      <family val="3"/>
      <charset val="128"/>
    </font>
    <font>
      <sz val="11"/>
      <color theme="1"/>
      <name val="游ゴシック"/>
      <family val="2"/>
      <charset val="128"/>
      <scheme val="minor"/>
    </font>
    <font>
      <u/>
      <sz val="10"/>
      <color theme="10"/>
      <name val="ＭＳ Ｐ明朝"/>
      <family val="1"/>
      <charset val="128"/>
    </font>
    <font>
      <b/>
      <sz val="18"/>
      <color indexed="56"/>
      <name val="ＭＳ Ｐゴシック"/>
      <family val="3"/>
      <charset val="128"/>
    </font>
    <font>
      <sz val="10"/>
      <color indexed="9"/>
      <name val="ＭＳ Ｐ明朝"/>
      <family val="1"/>
      <charset val="128"/>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11"/>
      <color indexed="9"/>
      <name val="ＭＳ Ｐゴシック"/>
      <family val="3"/>
      <charset val="128"/>
    </font>
    <font>
      <b/>
      <sz val="11"/>
      <color indexed="9"/>
      <name val="ＭＳ Ｐゴシック"/>
      <family val="3"/>
      <charset val="128"/>
    </font>
    <font>
      <sz val="12"/>
      <color indexed="9"/>
      <name val="ＭＳ Ｐゴシック"/>
      <family val="3"/>
      <charset val="128"/>
    </font>
    <font>
      <sz val="10"/>
      <color indexed="16"/>
      <name val="ＭＳ Ｐ明朝"/>
      <family val="1"/>
      <charset val="128"/>
    </font>
    <font>
      <sz val="11"/>
      <color indexed="8"/>
      <name val="ＭＳ Ｐゴシック1"/>
      <family val="3"/>
      <charset val="128"/>
    </font>
    <font>
      <sz val="10"/>
      <color indexed="23"/>
      <name val="ＭＳ Ｐ明朝"/>
      <family val="1"/>
      <charset val="128"/>
    </font>
    <font>
      <sz val="10"/>
      <color indexed="58"/>
      <name val="ＭＳ Ｐ明朝"/>
      <family val="1"/>
      <charset val="128"/>
    </font>
    <font>
      <b/>
      <i/>
      <sz val="16"/>
      <color indexed="8"/>
      <name val="Arial"/>
      <family val="2"/>
    </font>
    <font>
      <sz val="10"/>
      <color indexed="19"/>
      <name val="ＭＳ Ｐ明朝"/>
      <family val="1"/>
      <charset val="128"/>
    </font>
    <font>
      <sz val="10"/>
      <color indexed="63"/>
      <name val="ＭＳ Ｐ明朝"/>
      <family val="1"/>
      <charset val="128"/>
    </font>
    <font>
      <b/>
      <i/>
      <u/>
      <sz val="11"/>
      <color indexed="8"/>
      <name val="Arial"/>
      <family val="2"/>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0"/>
      <color indexed="8"/>
      <name val="MS PMincho"/>
      <family val="1"/>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u/>
      <sz val="11"/>
      <color theme="10"/>
      <name val="游ゴシック"/>
      <family val="2"/>
      <scheme val="minor"/>
    </font>
    <font>
      <sz val="10"/>
      <color theme="1"/>
      <name val="ＭＳ Ｐ明朝"/>
      <family val="2"/>
      <charset val="128"/>
    </font>
    <font>
      <sz val="10"/>
      <name val="Meiryo UI"/>
      <family val="3"/>
      <charset val="128"/>
    </font>
    <font>
      <sz val="10"/>
      <color theme="1"/>
      <name val="Meiryo UI"/>
      <family val="3"/>
      <charset val="128"/>
    </font>
    <font>
      <sz val="12"/>
      <name val="Meiryo UI"/>
      <family val="3"/>
      <charset val="128"/>
    </font>
    <font>
      <sz val="11"/>
      <name val="Meiryo UI"/>
      <family val="3"/>
      <charset val="128"/>
    </font>
    <font>
      <u/>
      <sz val="11"/>
      <name val="Meiryo UI"/>
      <family val="3"/>
      <charset val="128"/>
    </font>
    <font>
      <sz val="11"/>
      <color indexed="10"/>
      <name val="Meiryo UI"/>
      <family val="3"/>
      <charset val="128"/>
    </font>
    <font>
      <sz val="10"/>
      <color indexed="64"/>
      <name val="Meiryo UI"/>
      <family val="3"/>
      <charset val="128"/>
    </font>
    <font>
      <sz val="9"/>
      <name val="Meiryo UI"/>
      <family val="3"/>
      <charset val="128"/>
    </font>
    <font>
      <sz val="10"/>
      <color indexed="10"/>
      <name val="Meiryo UI"/>
      <family val="3"/>
      <charset val="128"/>
    </font>
    <font>
      <u/>
      <sz val="10"/>
      <color rgb="FFFF0000"/>
      <name val="Meiryo UI"/>
      <family val="3"/>
      <charset val="128"/>
    </font>
    <font>
      <u/>
      <sz val="10"/>
      <color indexed="64"/>
      <name val="Meiryo UI"/>
      <family val="3"/>
      <charset val="128"/>
    </font>
    <font>
      <u/>
      <sz val="10"/>
      <name val="Meiryo UI"/>
      <family val="3"/>
      <charset val="128"/>
    </font>
    <font>
      <sz val="10"/>
      <color indexed="12"/>
      <name val="Meiryo UI"/>
      <family val="3"/>
      <charset val="128"/>
    </font>
    <font>
      <sz val="12"/>
      <color indexed="8"/>
      <name val="Meiryo UI"/>
      <family val="3"/>
      <charset val="128"/>
    </font>
    <font>
      <u/>
      <sz val="12"/>
      <color indexed="8"/>
      <name val="Meiryo UI"/>
      <family val="3"/>
      <charset val="128"/>
    </font>
    <font>
      <sz val="12"/>
      <color indexed="10"/>
      <name val="Meiryo UI"/>
      <family val="3"/>
      <charset val="128"/>
    </font>
    <font>
      <b/>
      <sz val="12"/>
      <color indexed="12"/>
      <name val="Meiryo UI"/>
      <family val="3"/>
      <charset val="128"/>
    </font>
    <font>
      <sz val="10"/>
      <color indexed="8"/>
      <name val="Meiryo UI"/>
      <family val="3"/>
      <charset val="128"/>
    </font>
    <font>
      <b/>
      <sz val="14"/>
      <color indexed="12"/>
      <name val="Meiryo UI"/>
      <family val="3"/>
      <charset val="128"/>
    </font>
    <font>
      <sz val="14"/>
      <color indexed="8"/>
      <name val="Meiryo UI"/>
      <family val="3"/>
      <charset val="128"/>
    </font>
    <font>
      <u/>
      <sz val="10"/>
      <color indexed="12"/>
      <name val="Meiryo UI"/>
      <family val="3"/>
      <charset val="128"/>
    </font>
    <font>
      <sz val="12"/>
      <color indexed="12"/>
      <name val="Meiryo UI"/>
      <family val="3"/>
      <charset val="128"/>
    </font>
    <font>
      <sz val="11"/>
      <color indexed="8"/>
      <name val="Meiryo UI"/>
      <family val="3"/>
      <charset val="128"/>
    </font>
    <font>
      <sz val="14"/>
      <name val="Meiryo UI"/>
      <family val="3"/>
      <charset val="128"/>
    </font>
    <font>
      <u/>
      <sz val="12"/>
      <color rgb="FFFF0000"/>
      <name val="Meiryo UI"/>
      <family val="3"/>
      <charset val="128"/>
    </font>
    <font>
      <sz val="12"/>
      <color rgb="FFFF0000"/>
      <name val="Meiryo UI"/>
      <family val="3"/>
      <charset val="128"/>
    </font>
    <font>
      <u/>
      <sz val="12"/>
      <color rgb="FF0033CC"/>
      <name val="Meiryo UI"/>
      <family val="3"/>
      <charset val="128"/>
    </font>
    <font>
      <sz val="9"/>
      <color indexed="8"/>
      <name val="Meiryo UI"/>
      <family val="3"/>
      <charset val="128"/>
    </font>
    <font>
      <b/>
      <u/>
      <sz val="11"/>
      <color rgb="FF0033CC"/>
      <name val="Meiryo UI"/>
      <family val="3"/>
      <charset val="128"/>
    </font>
    <font>
      <u/>
      <sz val="11"/>
      <color indexed="10"/>
      <name val="Meiryo UI"/>
      <family val="3"/>
      <charset val="128"/>
    </font>
    <font>
      <b/>
      <u/>
      <sz val="11"/>
      <color indexed="10"/>
      <name val="Meiryo UI"/>
      <family val="3"/>
      <charset val="128"/>
    </font>
    <font>
      <u val="double"/>
      <sz val="10"/>
      <name val="Meiryo UI"/>
      <family val="3"/>
      <charset val="128"/>
    </font>
    <font>
      <sz val="11"/>
      <color rgb="FF0000FF"/>
      <name val="Meiryo UI"/>
      <family val="3"/>
      <charset val="128"/>
    </font>
    <font>
      <u/>
      <sz val="11"/>
      <color rgb="FFFF0000"/>
      <name val="Meiryo UI"/>
      <family val="3"/>
      <charset val="128"/>
    </font>
    <font>
      <sz val="11"/>
      <color indexed="57"/>
      <name val="Meiryo UI"/>
      <family val="3"/>
      <charset val="128"/>
    </font>
    <font>
      <b/>
      <sz val="12"/>
      <name val="Meiryo UI"/>
      <family val="3"/>
      <charset val="128"/>
    </font>
    <font>
      <sz val="10"/>
      <color rgb="FFFF0000"/>
      <name val="Meiryo UI"/>
      <family val="3"/>
      <charset val="128"/>
    </font>
    <font>
      <sz val="10"/>
      <color rgb="FF0000FF"/>
      <name val="Meiryo UI"/>
      <family val="3"/>
      <charset val="128"/>
    </font>
    <font>
      <sz val="10"/>
      <color indexed="57"/>
      <name val="Meiryo UI"/>
      <family val="3"/>
      <charset val="128"/>
    </font>
    <font>
      <sz val="10"/>
      <color indexed="48"/>
      <name val="Meiryo UI"/>
      <family val="3"/>
      <charset val="128"/>
    </font>
    <font>
      <sz val="11"/>
      <color theme="1"/>
      <name val="Meiryo UI"/>
      <family val="3"/>
      <charset val="128"/>
    </font>
    <font>
      <u val="double"/>
      <sz val="11"/>
      <color theme="1"/>
      <name val="Meiryo UI"/>
      <family val="3"/>
      <charset val="128"/>
    </font>
    <font>
      <b/>
      <sz val="12"/>
      <color indexed="8"/>
      <name val="Meiryo UI"/>
      <family val="3"/>
      <charset val="128"/>
    </font>
    <font>
      <b/>
      <sz val="10"/>
      <color indexed="64"/>
      <name val="Meiryo UI"/>
      <family val="3"/>
      <charset val="128"/>
    </font>
    <font>
      <u/>
      <sz val="10"/>
      <name val="ＭＳ Ｐ明朝"/>
      <family val="1"/>
      <charset val="128"/>
    </font>
    <font>
      <u/>
      <sz val="11"/>
      <color theme="10"/>
      <name val="游ゴシック"/>
      <family val="3"/>
      <charset val="128"/>
      <scheme val="minor"/>
    </font>
    <font>
      <u/>
      <sz val="11"/>
      <color theme="10"/>
      <name val="游ゴシック"/>
      <family val="2"/>
      <charset val="128"/>
      <scheme val="minor"/>
    </font>
    <font>
      <sz val="14"/>
      <color indexed="12"/>
      <name val="Meiryo UI"/>
      <family val="3"/>
      <charset val="128"/>
    </font>
    <font>
      <sz val="14"/>
      <color rgb="FFFF0000"/>
      <name val="Meiryo UI"/>
      <family val="3"/>
      <charset val="128"/>
    </font>
    <font>
      <sz val="14"/>
      <color indexed="10"/>
      <name val="Meiryo UI"/>
      <family val="3"/>
      <charset val="128"/>
    </font>
    <font>
      <strike/>
      <sz val="10"/>
      <color theme="1"/>
      <name val="Meiryo UI"/>
      <family val="3"/>
      <charset val="128"/>
    </font>
    <font>
      <strike/>
      <sz val="10"/>
      <name val="Meiryo UI"/>
      <family val="3"/>
      <charset val="128"/>
    </font>
    <font>
      <u/>
      <sz val="12"/>
      <name val="Meiryo UI"/>
      <family val="3"/>
      <charset val="128"/>
    </font>
    <font>
      <sz val="8"/>
      <name val="Meiryo UI"/>
      <family val="3"/>
      <charset val="128"/>
    </font>
    <font>
      <u/>
      <sz val="11"/>
      <color indexed="12"/>
      <name val="Meiryo UI"/>
      <family val="3"/>
      <charset val="128"/>
    </font>
    <font>
      <u/>
      <sz val="12"/>
      <color theme="10"/>
      <name val="Meiryo UI"/>
      <family val="3"/>
      <charset val="128"/>
    </font>
    <font>
      <sz val="11"/>
      <color theme="5"/>
      <name val="Meiryo UI"/>
      <family val="3"/>
      <charset val="128"/>
    </font>
    <font>
      <b/>
      <u/>
      <sz val="11"/>
      <color rgb="FFFF0000"/>
      <name val="ＭＳ Ｐ明朝"/>
      <family val="1"/>
      <charset val="128"/>
    </font>
    <font>
      <sz val="11"/>
      <color rgb="FFFF0000"/>
      <name val="Meiryo UI"/>
      <family val="3"/>
      <charset val="128"/>
    </font>
    <font>
      <b/>
      <sz val="10"/>
      <color rgb="FFFF0000"/>
      <name val="Meiryo UI"/>
      <family val="3"/>
      <charset val="128"/>
    </font>
  </fonts>
  <fills count="6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249977111117893"/>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5" tint="0.39997558519241921"/>
        <bgColor indexed="64"/>
      </patternFill>
    </fill>
    <fill>
      <patternFill patternType="gray06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99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6699"/>
        <bgColor indexed="64"/>
      </patternFill>
    </fill>
    <fill>
      <patternFill patternType="solid">
        <fgColor theme="9" tint="-0.249977111117893"/>
        <bgColor indexed="64"/>
      </patternFill>
    </fill>
    <fill>
      <patternFill patternType="solid">
        <fgColor rgb="FFCCFFFF"/>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gray0625">
        <bgColor indexed="9"/>
      </patternFill>
    </fill>
    <fill>
      <patternFill patternType="solid">
        <fgColor theme="0"/>
        <bgColor indexed="64"/>
      </patternFill>
    </fill>
    <fill>
      <patternFill patternType="gray0625">
        <bgColor theme="0" tint="-0.249977111117893"/>
      </patternFill>
    </fill>
    <fill>
      <patternFill patternType="solid">
        <fgColor rgb="FFFFC000"/>
        <bgColor indexed="64"/>
      </patternFill>
    </fill>
    <fill>
      <patternFill patternType="solid">
        <fgColor rgb="FFCCFF66"/>
        <bgColor indexed="64"/>
      </patternFill>
    </fill>
    <fill>
      <patternFill patternType="solid">
        <fgColor rgb="FFFFC1E0"/>
        <bgColor indexed="64"/>
      </patternFill>
    </fill>
  </fills>
  <borders count="1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hair">
        <color indexed="64"/>
      </top>
      <bottom style="hair">
        <color indexed="64"/>
      </bottom>
      <diagonal/>
    </border>
    <border>
      <left style="hair">
        <color indexed="64"/>
      </left>
      <right style="double">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hair">
        <color indexed="64"/>
      </right>
      <top style="hair">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double">
        <color indexed="64"/>
      </left>
      <right style="hair">
        <color indexed="64"/>
      </right>
      <top style="hair">
        <color indexed="64"/>
      </top>
      <bottom style="double">
        <color indexed="64"/>
      </bottom>
      <diagonal/>
    </border>
    <border>
      <left/>
      <right/>
      <top style="thin">
        <color indexed="64"/>
      </top>
      <bottom style="hair">
        <color indexed="64"/>
      </bottom>
      <diagonal/>
    </border>
    <border>
      <left style="double">
        <color indexed="64"/>
      </left>
      <right style="thin">
        <color indexed="64"/>
      </right>
      <top/>
      <bottom style="thin">
        <color indexed="64"/>
      </bottom>
      <diagonal/>
    </border>
    <border>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top style="hair">
        <color indexed="64"/>
      </top>
      <bottom style="double">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double">
        <color indexed="64"/>
      </right>
      <top style="double">
        <color indexed="64"/>
      </top>
      <bottom style="double">
        <color indexed="64"/>
      </bottom>
      <diagonal/>
    </border>
    <border diagonalDown="1">
      <left style="double">
        <color indexed="64"/>
      </left>
      <right style="thin">
        <color indexed="64"/>
      </right>
      <top style="double">
        <color indexed="64"/>
      </top>
      <bottom style="thin">
        <color indexed="64"/>
      </bottom>
      <diagonal style="thin">
        <color indexed="64"/>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double">
        <color indexed="64"/>
      </right>
      <top style="hair">
        <color indexed="64"/>
      </top>
      <bottom style="double">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double">
        <color indexed="64"/>
      </top>
      <bottom style="double">
        <color indexed="64"/>
      </bottom>
      <diagonal/>
    </border>
    <border>
      <left style="hair">
        <color indexed="64"/>
      </left>
      <right/>
      <top/>
      <bottom style="thin">
        <color indexed="64"/>
      </bottom>
      <diagonal/>
    </border>
    <border diagonalDown="1">
      <left style="hair">
        <color indexed="64"/>
      </left>
      <right/>
      <top style="hair">
        <color indexed="64"/>
      </top>
      <bottom/>
      <diagonal style="hair">
        <color indexed="64"/>
      </diagonal>
    </border>
    <border diagonalDown="1">
      <left style="hair">
        <color indexed="64"/>
      </left>
      <right style="double">
        <color indexed="64"/>
      </right>
      <top style="hair">
        <color indexed="64"/>
      </top>
      <bottom style="double">
        <color indexed="64"/>
      </bottom>
      <diagonal style="thin">
        <color indexed="64"/>
      </diagonal>
    </border>
    <border>
      <left style="double">
        <color indexed="64"/>
      </left>
      <right style="thin">
        <color indexed="64"/>
      </right>
      <top/>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double">
        <color indexed="64"/>
      </left>
      <right style="thin">
        <color indexed="64"/>
      </right>
      <top style="hair">
        <color indexed="64"/>
      </top>
      <bottom/>
      <diagonal/>
    </border>
  </borders>
  <cellStyleXfs count="816">
    <xf numFmtId="0" fontId="0" fillId="0" borderId="0">
      <alignment vertical="center"/>
    </xf>
    <xf numFmtId="0" fontId="21" fillId="0" borderId="0">
      <alignment vertical="center"/>
    </xf>
    <xf numFmtId="0" fontId="26" fillId="0" borderId="0">
      <alignment vertical="center"/>
    </xf>
    <xf numFmtId="6" fontId="26" fillId="0" borderId="0" applyFont="0" applyFill="0" applyBorder="0" applyAlignment="0" applyProtection="0">
      <alignment vertical="center"/>
    </xf>
    <xf numFmtId="0" fontId="29"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1" fillId="0" borderId="0" applyFont="0" applyFill="0" applyBorder="0" applyAlignment="0" applyProtection="0">
      <alignment vertical="center"/>
    </xf>
    <xf numFmtId="0" fontId="26" fillId="0" borderId="0">
      <alignment vertical="center"/>
    </xf>
    <xf numFmtId="0" fontId="32" fillId="0" borderId="0" applyNumberFormat="0" applyFill="0" applyBorder="0" applyAlignment="0" applyProtection="0">
      <alignment vertical="top"/>
      <protection locked="0"/>
    </xf>
    <xf numFmtId="0" fontId="21" fillId="0" borderId="0">
      <alignment vertical="center"/>
    </xf>
    <xf numFmtId="0" fontId="31" fillId="0" borderId="0">
      <alignment vertical="center"/>
    </xf>
    <xf numFmtId="0" fontId="34" fillId="0" borderId="0">
      <alignment vertical="center"/>
    </xf>
    <xf numFmtId="0" fontId="35" fillId="0" borderId="0" applyNumberFormat="0" applyFill="0" applyBorder="0" applyAlignment="0" applyProtection="0">
      <alignment vertical="center"/>
    </xf>
    <xf numFmtId="0" fontId="38" fillId="0" borderId="0">
      <alignment vertical="center"/>
    </xf>
    <xf numFmtId="0" fontId="38" fillId="0" borderId="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3" fillId="14"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3" borderId="0" applyNumberFormat="0" applyBorder="0" applyAlignment="0" applyProtection="0"/>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3" fillId="16"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3" fillId="20" borderId="0" applyNumberFormat="0" applyBorder="0" applyAlignment="0" applyProtection="0"/>
    <xf numFmtId="0" fontId="43" fillId="17" borderId="0" applyNumberFormat="0" applyBorder="0" applyAlignment="0" applyProtection="0"/>
    <xf numFmtId="0" fontId="43" fillId="8" borderId="0" applyNumberFormat="0" applyBorder="0" applyAlignment="0" applyProtection="0"/>
    <xf numFmtId="0" fontId="43" fillId="24" borderId="0" applyNumberFormat="0" applyBorder="0" applyAlignment="0" applyProtection="0"/>
    <xf numFmtId="0" fontId="43" fillId="22" borderId="0" applyNumberFormat="0" applyBorder="0" applyAlignment="0" applyProtection="0"/>
    <xf numFmtId="0" fontId="43" fillId="13" borderId="0" applyNumberFormat="0" applyBorder="0" applyAlignment="0" applyProtection="0"/>
    <xf numFmtId="0" fontId="30" fillId="0" borderId="0" applyNumberFormat="0" applyFill="0" applyBorder="0" applyProtection="0">
      <alignment vertical="center"/>
    </xf>
    <xf numFmtId="0" fontId="37" fillId="25" borderId="0" applyNumberFormat="0" applyBorder="0" applyProtection="0">
      <alignment vertical="center"/>
    </xf>
    <xf numFmtId="0" fontId="37" fillId="26" borderId="0" applyNumberFormat="0" applyBorder="0" applyProtection="0">
      <alignment vertical="center"/>
    </xf>
    <xf numFmtId="0" fontId="30" fillId="27" borderId="0" applyNumberFormat="0" applyBorder="0" applyProtection="0">
      <alignment vertical="center"/>
    </xf>
    <xf numFmtId="0" fontId="44" fillId="28" borderId="0" applyNumberFormat="0" applyBorder="0" applyProtection="0">
      <alignment vertical="center"/>
    </xf>
    <xf numFmtId="0" fontId="37" fillId="29" borderId="0" applyNumberFormat="0" applyBorder="0" applyProtection="0">
      <alignment vertical="center"/>
    </xf>
    <xf numFmtId="182" fontId="45" fillId="0" borderId="0">
      <alignment vertical="center"/>
    </xf>
    <xf numFmtId="0" fontId="46" fillId="0" borderId="0" applyNumberFormat="0" applyFill="0" applyBorder="0" applyProtection="0">
      <alignment vertical="center"/>
    </xf>
    <xf numFmtId="0" fontId="47" fillId="30" borderId="0" applyNumberFormat="0" applyBorder="0" applyProtection="0">
      <alignment vertical="center"/>
    </xf>
    <xf numFmtId="0" fontId="48" fillId="0" borderId="0">
      <alignment horizontal="center" vertical="center"/>
    </xf>
    <xf numFmtId="0" fontId="30" fillId="0" borderId="0" applyNumberFormat="0" applyFill="0" applyBorder="0" applyProtection="0">
      <alignment vertical="center"/>
    </xf>
    <xf numFmtId="0" fontId="30" fillId="0" borderId="0" applyNumberFormat="0" applyFill="0" applyBorder="0" applyProtection="0">
      <alignment vertical="center"/>
    </xf>
    <xf numFmtId="0" fontId="30" fillId="0" borderId="0" applyNumberFormat="0" applyFill="0" applyBorder="0" applyProtection="0">
      <alignment vertical="center"/>
    </xf>
    <xf numFmtId="0" fontId="48" fillId="0" borderId="0">
      <alignment horizontal="center" vertical="center" textRotation="90"/>
    </xf>
    <xf numFmtId="0" fontId="49" fillId="31" borderId="0" applyNumberFormat="0" applyBorder="0" applyProtection="0">
      <alignment vertical="center"/>
    </xf>
    <xf numFmtId="0" fontId="50" fillId="31" borderId="39" applyNumberFormat="0" applyProtection="0">
      <alignment vertical="center"/>
    </xf>
    <xf numFmtId="0" fontId="51" fillId="0" borderId="0">
      <alignment vertical="center"/>
    </xf>
    <xf numFmtId="183" fontId="51" fillId="0" borderId="0">
      <alignment vertical="center"/>
    </xf>
    <xf numFmtId="0" fontId="26" fillId="0" borderId="0" applyNumberFormat="0" applyFill="0" applyBorder="0" applyProtection="0">
      <alignment vertical="center"/>
    </xf>
    <xf numFmtId="0" fontId="26" fillId="0" borderId="0" applyNumberFormat="0" applyFill="0" applyBorder="0" applyProtection="0">
      <alignment vertical="center"/>
    </xf>
    <xf numFmtId="0" fontId="44" fillId="0" borderId="0" applyNumberFormat="0" applyFill="0" applyBorder="0" applyProtection="0">
      <alignment vertical="center"/>
    </xf>
    <xf numFmtId="0" fontId="41" fillId="32"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35" borderId="0" applyNumberFormat="0" applyBorder="0" applyAlignment="0" applyProtection="0">
      <alignment vertical="center"/>
    </xf>
    <xf numFmtId="0" fontId="41" fillId="35"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2" fillId="36" borderId="40" applyNumberFormat="0" applyAlignment="0" applyProtection="0">
      <alignment vertical="center"/>
    </xf>
    <xf numFmtId="0" fontId="42" fillId="36" borderId="40" applyNumberFormat="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21" fillId="38" borderId="41" applyNumberFormat="0" applyFont="0" applyAlignment="0" applyProtection="0">
      <alignment vertical="center"/>
    </xf>
    <xf numFmtId="0" fontId="22" fillId="38" borderId="41" applyNumberFormat="0" applyFont="0" applyAlignment="0" applyProtection="0">
      <alignment vertical="center"/>
    </xf>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6" fillId="24" borderId="39" applyNumberFormat="0" applyAlignment="0" applyProtection="0">
      <alignment vertical="center"/>
    </xf>
    <xf numFmtId="0" fontId="56" fillId="24" borderId="39"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0" fontId="58" fillId="0" borderId="43" applyNumberFormat="0" applyFill="0" applyAlignment="0" applyProtection="0">
      <alignment vertical="center"/>
    </xf>
    <xf numFmtId="0" fontId="58" fillId="0" borderId="43"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60" fillId="0" borderId="45" applyNumberFormat="0" applyFill="0" applyAlignment="0" applyProtection="0">
      <alignment vertical="center"/>
    </xf>
    <xf numFmtId="0" fontId="60" fillId="0" borderId="45"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46" applyNumberFormat="0" applyFill="0" applyAlignment="0" applyProtection="0"/>
    <xf numFmtId="0" fontId="62" fillId="0" borderId="46" applyNumberFormat="0" applyFill="0" applyAlignment="0" applyProtection="0">
      <alignment vertical="center"/>
    </xf>
    <xf numFmtId="0" fontId="62" fillId="0" borderId="46" applyNumberFormat="0" applyFill="0" applyAlignment="0" applyProtection="0">
      <alignment vertical="center"/>
    </xf>
    <xf numFmtId="0" fontId="63" fillId="24" borderId="47" applyNumberFormat="0" applyAlignment="0" applyProtection="0">
      <alignment vertical="center"/>
    </xf>
    <xf numFmtId="0" fontId="63" fillId="24" borderId="47"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184" fontId="26" fillId="0" borderId="0" applyFill="0" applyBorder="0" applyProtection="0">
      <alignment vertical="center"/>
    </xf>
    <xf numFmtId="0" fontId="65" fillId="13" borderId="39" applyNumberFormat="0" applyAlignment="0" applyProtection="0">
      <alignment vertical="center"/>
    </xf>
    <xf numFmtId="0" fontId="65" fillId="13" borderId="39" applyNumberFormat="0" applyAlignment="0" applyProtection="0">
      <alignment vertical="center"/>
    </xf>
    <xf numFmtId="0" fontId="6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39" fillId="0" borderId="0">
      <alignment vertical="center"/>
    </xf>
    <xf numFmtId="0" fontId="21" fillId="0" borderId="0">
      <alignment vertical="center"/>
    </xf>
    <xf numFmtId="0" fontId="67" fillId="0" borderId="0"/>
    <xf numFmtId="0" fontId="31" fillId="0" borderId="0">
      <alignment vertical="center"/>
    </xf>
    <xf numFmtId="0" fontId="39" fillId="0" borderId="0">
      <alignment vertical="center"/>
    </xf>
    <xf numFmtId="0" fontId="39" fillId="0" borderId="0">
      <alignment vertical="center"/>
    </xf>
    <xf numFmtId="0" fontId="26" fillId="0" borderId="0">
      <alignment vertical="center"/>
    </xf>
    <xf numFmtId="0" fontId="39" fillId="0" borderId="0">
      <alignment vertical="center"/>
    </xf>
    <xf numFmtId="0" fontId="40" fillId="0" borderId="0">
      <alignment vertical="center"/>
    </xf>
    <xf numFmtId="0" fontId="39" fillId="0" borderId="0">
      <alignment vertical="center"/>
    </xf>
    <xf numFmtId="0" fontId="66" fillId="0" borderId="0"/>
    <xf numFmtId="0" fontId="68" fillId="38" borderId="0" applyNumberFormat="0" applyBorder="0" applyAlignment="0" applyProtection="0"/>
    <xf numFmtId="0" fontId="69" fillId="0" borderId="0"/>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34" fillId="0" borderId="0">
      <alignment vertical="center"/>
    </xf>
    <xf numFmtId="0" fontId="71" fillId="0" borderId="0" applyNumberFormat="0" applyFill="0" applyBorder="0" applyAlignment="0" applyProtection="0"/>
    <xf numFmtId="0" fontId="34"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21" fillId="0" borderId="0"/>
    <xf numFmtId="0" fontId="17" fillId="0" borderId="0">
      <alignment vertical="center"/>
    </xf>
    <xf numFmtId="0" fontId="38" fillId="0" borderId="0">
      <alignment vertical="center"/>
    </xf>
    <xf numFmtId="0" fontId="16" fillId="0" borderId="0">
      <alignment vertical="center"/>
    </xf>
    <xf numFmtId="0" fontId="72" fillId="0" borderId="0">
      <alignment vertical="center"/>
    </xf>
    <xf numFmtId="0" fontId="15" fillId="0" borderId="0">
      <alignment vertical="center"/>
    </xf>
    <xf numFmtId="6" fontId="26" fillId="0" borderId="0" applyFont="0" applyFill="0" applyBorder="0" applyAlignment="0" applyProtection="0">
      <alignment vertical="center"/>
    </xf>
    <xf numFmtId="0" fontId="14" fillId="0" borderId="0">
      <alignment vertical="center"/>
    </xf>
    <xf numFmtId="0" fontId="50" fillId="31" borderId="112" applyNumberFormat="0" applyProtection="0">
      <alignment vertical="center"/>
    </xf>
    <xf numFmtId="0" fontId="21" fillId="38" borderId="113" applyNumberFormat="0" applyFont="0" applyAlignment="0" applyProtection="0">
      <alignment vertical="center"/>
    </xf>
    <xf numFmtId="0" fontId="22" fillId="38" borderId="113" applyNumberFormat="0" applyFont="0" applyAlignment="0" applyProtection="0">
      <alignment vertical="center"/>
    </xf>
    <xf numFmtId="0" fontId="56" fillId="24" borderId="112" applyNumberFormat="0" applyAlignment="0" applyProtection="0">
      <alignment vertical="center"/>
    </xf>
    <xf numFmtId="0" fontId="56" fillId="24" borderId="112" applyNumberFormat="0" applyAlignment="0" applyProtection="0">
      <alignment vertical="center"/>
    </xf>
    <xf numFmtId="0" fontId="61" fillId="0" borderId="114" applyNumberFormat="0" applyFill="0" applyAlignment="0" applyProtection="0"/>
    <xf numFmtId="0" fontId="62" fillId="0" borderId="114" applyNumberFormat="0" applyFill="0" applyAlignment="0" applyProtection="0">
      <alignment vertical="center"/>
    </xf>
    <xf numFmtId="0" fontId="62" fillId="0" borderId="114" applyNumberFormat="0" applyFill="0" applyAlignment="0" applyProtection="0">
      <alignment vertical="center"/>
    </xf>
    <xf numFmtId="0" fontId="63" fillId="24" borderId="115" applyNumberFormat="0" applyAlignment="0" applyProtection="0">
      <alignment vertical="center"/>
    </xf>
    <xf numFmtId="0" fontId="63" fillId="24" borderId="115" applyNumberFormat="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65" fillId="13" borderId="112" applyNumberFormat="0" applyAlignment="0" applyProtection="0">
      <alignment vertical="center"/>
    </xf>
    <xf numFmtId="0" fontId="65" fillId="13" borderId="112" applyNumberFormat="0" applyAlignment="0" applyProtection="0">
      <alignment vertical="center"/>
    </xf>
    <xf numFmtId="0" fontId="14" fillId="0" borderId="0">
      <alignment vertical="center"/>
    </xf>
    <xf numFmtId="0" fontId="14"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6" fontId="26" fillId="0" borderId="0" applyFont="0" applyFill="0" applyBorder="0" applyAlignment="0" applyProtection="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72"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1" fillId="0" borderId="0">
      <alignment vertical="center"/>
    </xf>
    <xf numFmtId="0" fontId="11"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0" fillId="0" borderId="0">
      <alignment vertical="center"/>
    </xf>
    <xf numFmtId="6" fontId="26" fillId="0" borderId="0" applyFont="0" applyFill="0" applyBorder="0" applyAlignment="0" applyProtection="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9" fillId="0" borderId="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8" fillId="0" borderId="0" applyNumberFormat="0" applyFill="0" applyBorder="0" applyAlignment="0" applyProtection="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8" fillId="0" borderId="0">
      <alignment vertical="center"/>
    </xf>
    <xf numFmtId="0" fontId="8"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31" fillId="0" borderId="0">
      <alignment vertical="center"/>
    </xf>
    <xf numFmtId="0" fontId="7" fillId="0" borderId="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6" fillId="0" borderId="0">
      <alignment vertical="center"/>
    </xf>
    <xf numFmtId="0" fontId="119" fillId="0" borderId="0" applyNumberFormat="0" applyFill="0" applyBorder="0" applyAlignment="0" applyProtection="0">
      <alignment vertical="center"/>
    </xf>
    <xf numFmtId="0" fontId="6" fillId="0" borderId="0">
      <alignment vertical="center"/>
    </xf>
    <xf numFmtId="0" fontId="119" fillId="0" borderId="0" applyNumberForma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4" fillId="0" borderId="0">
      <alignment vertical="center"/>
    </xf>
    <xf numFmtId="0" fontId="72" fillId="0" borderId="0">
      <alignment vertical="center"/>
    </xf>
    <xf numFmtId="0" fontId="4" fillId="0" borderId="0">
      <alignment vertical="center"/>
    </xf>
    <xf numFmtId="0" fontId="3"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1" fillId="0" borderId="0"/>
    <xf numFmtId="0" fontId="21" fillId="0" borderId="0"/>
    <xf numFmtId="0" fontId="26" fillId="0" borderId="0">
      <alignment vertical="center"/>
    </xf>
  </cellStyleXfs>
  <cellXfs count="899">
    <xf numFmtId="0" fontId="0" fillId="0" borderId="0" xfId="0">
      <alignment vertical="center"/>
    </xf>
    <xf numFmtId="0" fontId="79" fillId="0" borderId="0" xfId="4" applyFont="1" applyAlignment="1">
      <alignment horizontal="right"/>
    </xf>
    <xf numFmtId="0" fontId="79" fillId="0" borderId="0" xfId="4" applyFont="1" applyAlignment="1"/>
    <xf numFmtId="0" fontId="79" fillId="0" borderId="0" xfId="4" applyFont="1" applyAlignment="1">
      <alignment shrinkToFit="1"/>
    </xf>
    <xf numFmtId="0" fontId="73" fillId="0" borderId="0" xfId="4" applyFont="1" applyAlignment="1">
      <alignment shrinkToFit="1"/>
    </xf>
    <xf numFmtId="0" fontId="80" fillId="0" borderId="0" xfId="4" applyFont="1" applyAlignment="1">
      <alignment horizontal="left" shrinkToFit="1"/>
    </xf>
    <xf numFmtId="0" fontId="81" fillId="0" borderId="0" xfId="4" applyFont="1" applyAlignment="1">
      <alignment horizontal="left" shrinkToFit="1"/>
    </xf>
    <xf numFmtId="0" fontId="79" fillId="0" borderId="0" xfId="4" applyFont="1" applyAlignment="1">
      <alignment horizontal="left" shrinkToFit="1"/>
    </xf>
    <xf numFmtId="0" fontId="79" fillId="2" borderId="0" xfId="4" applyFont="1" applyFill="1" applyAlignment="1">
      <alignment horizontal="left" shrinkToFit="1"/>
    </xf>
    <xf numFmtId="0" fontId="79" fillId="2" borderId="4" xfId="4" applyFont="1" applyFill="1" applyBorder="1" applyAlignment="1">
      <alignment horizontal="right" shrinkToFit="1"/>
    </xf>
    <xf numFmtId="0" fontId="79" fillId="0" borderId="0" xfId="4" applyFont="1" applyAlignment="1">
      <alignment horizontal="center"/>
    </xf>
    <xf numFmtId="0" fontId="79" fillId="0" borderId="0" xfId="4" applyFont="1" applyAlignment="1">
      <alignment horizontal="center" wrapText="1" shrinkToFit="1"/>
    </xf>
    <xf numFmtId="0" fontId="79" fillId="0" borderId="0" xfId="4" applyFont="1" applyAlignment="1">
      <alignment horizontal="right" vertical="center"/>
    </xf>
    <xf numFmtId="0" fontId="79" fillId="0" borderId="0" xfId="4" applyFont="1">
      <alignment vertical="center"/>
    </xf>
    <xf numFmtId="0" fontId="79" fillId="0" borderId="0" xfId="4" applyFont="1" applyAlignment="1">
      <alignment vertical="center" shrinkToFit="1"/>
    </xf>
    <xf numFmtId="0" fontId="79" fillId="2" borderId="0" xfId="4" applyFont="1" applyFill="1" applyAlignment="1">
      <alignment vertical="center" shrinkToFit="1"/>
    </xf>
    <xf numFmtId="0" fontId="82" fillId="0" borderId="0" xfId="4" applyFont="1" applyAlignment="1">
      <alignment vertical="center" shrinkToFit="1"/>
    </xf>
    <xf numFmtId="0" fontId="79" fillId="0" borderId="0" xfId="4" applyFont="1" applyAlignment="1">
      <alignment horizontal="right" vertical="center" shrinkToFit="1"/>
    </xf>
    <xf numFmtId="56" fontId="79" fillId="0" borderId="0" xfId="4" applyNumberFormat="1" applyFont="1" applyAlignment="1">
      <alignment horizontal="center" vertical="center" shrinkToFit="1"/>
    </xf>
    <xf numFmtId="0" fontId="79" fillId="0" borderId="0" xfId="4" applyFont="1" applyAlignment="1">
      <alignment horizontal="center" vertical="center" shrinkToFit="1"/>
    </xf>
    <xf numFmtId="0" fontId="82" fillId="0" borderId="48" xfId="4" applyFont="1" applyBorder="1" applyAlignment="1">
      <alignment horizontal="center" vertical="center" shrinkToFit="1"/>
    </xf>
    <xf numFmtId="0" fontId="79" fillId="3" borderId="49" xfId="4" applyFont="1" applyFill="1" applyBorder="1" applyAlignment="1">
      <alignment horizontal="center" vertical="center"/>
    </xf>
    <xf numFmtId="0" fontId="83" fillId="42" borderId="51" xfId="4" applyFont="1" applyFill="1" applyBorder="1" applyAlignment="1">
      <alignment horizontal="center" vertical="center" shrinkToFit="1"/>
    </xf>
    <xf numFmtId="0" fontId="84" fillId="42" borderId="52" xfId="4" applyFont="1" applyFill="1" applyBorder="1" applyAlignment="1">
      <alignment horizontal="center" vertical="center" shrinkToFit="1"/>
    </xf>
    <xf numFmtId="0" fontId="83" fillId="42" borderId="52" xfId="4" applyFont="1" applyFill="1" applyBorder="1" applyAlignment="1">
      <alignment horizontal="center" vertical="center" shrinkToFit="1"/>
    </xf>
    <xf numFmtId="0" fontId="83" fillId="42" borderId="53" xfId="4" applyFont="1" applyFill="1" applyBorder="1" applyAlignment="1">
      <alignment horizontal="center" vertical="center" shrinkToFit="1"/>
    </xf>
    <xf numFmtId="0" fontId="83" fillId="42" borderId="54" xfId="4" applyFont="1" applyFill="1" applyBorder="1" applyAlignment="1">
      <alignment horizontal="center" vertical="center" shrinkToFit="1"/>
    </xf>
    <xf numFmtId="0" fontId="79" fillId="0" borderId="33" xfId="4" applyFont="1" applyBorder="1" applyAlignment="1">
      <alignment horizontal="center" vertical="center" shrinkToFit="1"/>
    </xf>
    <xf numFmtId="0" fontId="79" fillId="4" borderId="65" xfId="4" applyFont="1" applyFill="1" applyBorder="1" applyAlignment="1">
      <alignment vertical="center" shrinkToFit="1"/>
    </xf>
    <xf numFmtId="0" fontId="83" fillId="7" borderId="67" xfId="4" applyFont="1" applyFill="1" applyBorder="1" applyAlignment="1">
      <alignment horizontal="center" vertical="center" shrinkToFit="1"/>
    </xf>
    <xf numFmtId="0" fontId="79" fillId="2" borderId="68" xfId="4" applyFont="1" applyFill="1" applyBorder="1" applyAlignment="1">
      <alignment horizontal="left" vertical="center" shrinkToFit="1"/>
    </xf>
    <xf numFmtId="0" fontId="79" fillId="2" borderId="68" xfId="4" applyFont="1" applyFill="1" applyBorder="1" applyAlignment="1">
      <alignment vertical="center" shrinkToFit="1"/>
    </xf>
    <xf numFmtId="0" fontId="79" fillId="0" borderId="68" xfId="4" applyFont="1" applyBorder="1" applyAlignment="1">
      <alignment horizontal="center" vertical="center" shrinkToFit="1"/>
    </xf>
    <xf numFmtId="0" fontId="79" fillId="0" borderId="69" xfId="4" applyFont="1" applyBorder="1" applyAlignment="1"/>
    <xf numFmtId="0" fontId="79" fillId="2" borderId="69" xfId="4" applyFont="1" applyFill="1" applyBorder="1" applyAlignment="1">
      <alignment vertical="center" shrinkToFit="1"/>
    </xf>
    <xf numFmtId="0" fontId="79" fillId="2" borderId="69" xfId="4" applyFont="1" applyFill="1" applyBorder="1" applyAlignment="1">
      <alignment shrinkToFit="1"/>
    </xf>
    <xf numFmtId="0" fontId="79" fillId="0" borderId="69" xfId="4" applyFont="1" applyBorder="1" applyAlignment="1">
      <alignment vertical="center" shrinkToFit="1"/>
    </xf>
    <xf numFmtId="0" fontId="79" fillId="0" borderId="69" xfId="4" applyFont="1" applyBorder="1" applyAlignment="1">
      <alignment horizontal="center" vertical="center" shrinkToFit="1"/>
    </xf>
    <xf numFmtId="0" fontId="79" fillId="0" borderId="69" xfId="4" applyFont="1" applyBorder="1">
      <alignment vertical="center"/>
    </xf>
    <xf numFmtId="0" fontId="83" fillId="42" borderId="70" xfId="4" applyFont="1" applyFill="1" applyBorder="1" applyAlignment="1">
      <alignment horizontal="center" vertical="center" shrinkToFit="1"/>
    </xf>
    <xf numFmtId="0" fontId="84" fillId="42" borderId="71" xfId="4" applyFont="1" applyFill="1" applyBorder="1" applyAlignment="1">
      <alignment horizontal="center" vertical="center" shrinkToFit="1"/>
    </xf>
    <xf numFmtId="0" fontId="83" fillId="42" borderId="71" xfId="4" applyFont="1" applyFill="1" applyBorder="1" applyAlignment="1">
      <alignment horizontal="center" vertical="center" shrinkToFit="1"/>
    </xf>
    <xf numFmtId="0" fontId="83" fillId="7" borderId="71" xfId="4" applyFont="1" applyFill="1" applyBorder="1" applyAlignment="1">
      <alignment horizontal="center" vertical="center" shrinkToFit="1"/>
    </xf>
    <xf numFmtId="0" fontId="83" fillId="7" borderId="72" xfId="4" applyFont="1" applyFill="1" applyBorder="1" applyAlignment="1">
      <alignment horizontal="center" vertical="center" shrinkToFit="1"/>
    </xf>
    <xf numFmtId="0" fontId="85" fillId="43" borderId="56" xfId="4" applyFont="1" applyFill="1" applyBorder="1" applyAlignment="1">
      <alignment horizontal="center" vertical="center" shrinkToFit="1"/>
    </xf>
    <xf numFmtId="0" fontId="79" fillId="0" borderId="0" xfId="4" applyFont="1" applyAlignment="1">
      <alignment horizontal="center" shrinkToFit="1"/>
    </xf>
    <xf numFmtId="0" fontId="79" fillId="42" borderId="52" xfId="4" applyFont="1" applyFill="1" applyBorder="1" applyAlignment="1">
      <alignment horizontal="left" vertical="center" shrinkToFit="1"/>
    </xf>
    <xf numFmtId="0" fontId="79" fillId="42" borderId="52" xfId="4" applyFont="1" applyFill="1" applyBorder="1" applyAlignment="1">
      <alignment horizontal="center" vertical="center" shrinkToFit="1"/>
    </xf>
    <xf numFmtId="0" fontId="73" fillId="42" borderId="52" xfId="4" applyFont="1" applyFill="1" applyBorder="1" applyAlignment="1">
      <alignment horizontal="center" vertical="center" shrinkToFit="1"/>
    </xf>
    <xf numFmtId="0" fontId="79" fillId="42" borderId="53" xfId="4" applyFont="1" applyFill="1" applyBorder="1" applyAlignment="1">
      <alignment horizontal="center" vertical="center" shrinkToFit="1"/>
    </xf>
    <xf numFmtId="0" fontId="73" fillId="42" borderId="51" xfId="4" applyFont="1" applyFill="1" applyBorder="1" applyAlignment="1">
      <alignment horizontal="left" vertical="center" shrinkToFit="1"/>
    </xf>
    <xf numFmtId="0" fontId="79" fillId="7" borderId="52" xfId="4" applyFont="1" applyFill="1" applyBorder="1" applyAlignment="1">
      <alignment vertical="center" shrinkToFit="1"/>
    </xf>
    <xf numFmtId="0" fontId="79" fillId="7" borderId="54" xfId="4" applyFont="1" applyFill="1" applyBorder="1" applyAlignment="1">
      <alignment vertical="center" shrinkToFit="1"/>
    </xf>
    <xf numFmtId="0" fontId="85" fillId="43" borderId="76" xfId="4" applyFont="1" applyFill="1" applyBorder="1" applyAlignment="1">
      <alignment horizontal="center" vertical="center" shrinkToFit="1"/>
    </xf>
    <xf numFmtId="0" fontId="73" fillId="4" borderId="33" xfId="4" applyFont="1" applyFill="1" applyBorder="1" applyAlignment="1">
      <alignment vertical="center" shrinkToFit="1"/>
    </xf>
    <xf numFmtId="0" fontId="79" fillId="4" borderId="61" xfId="4" applyFont="1" applyFill="1" applyBorder="1" applyAlignment="1">
      <alignment horizontal="center" vertical="center" shrinkToFit="1"/>
    </xf>
    <xf numFmtId="0" fontId="79" fillId="7" borderId="67" xfId="4" applyFont="1" applyFill="1" applyBorder="1" applyAlignment="1">
      <alignment horizontal="center" vertical="center" shrinkToFit="1"/>
    </xf>
    <xf numFmtId="0" fontId="79" fillId="0" borderId="0" xfId="4" applyFont="1" applyAlignment="1">
      <alignment horizontal="left" vertical="center" shrinkToFit="1"/>
    </xf>
    <xf numFmtId="0" fontId="73" fillId="2" borderId="0" xfId="4" applyFont="1" applyFill="1" applyAlignment="1">
      <alignment vertical="center" shrinkToFit="1"/>
    </xf>
    <xf numFmtId="0" fontId="79" fillId="2" borderId="0" xfId="4" applyFont="1" applyFill="1" applyAlignment="1"/>
    <xf numFmtId="0" fontId="79" fillId="2" borderId="0" xfId="4" applyFont="1" applyFill="1" applyAlignment="1">
      <alignment shrinkToFit="1"/>
    </xf>
    <xf numFmtId="0" fontId="79" fillId="2" borderId="0" xfId="4" applyFont="1" applyFill="1" applyAlignment="1">
      <alignment horizontal="left"/>
    </xf>
    <xf numFmtId="0" fontId="79" fillId="2" borderId="0" xfId="4" applyFont="1" applyFill="1" applyAlignment="1">
      <alignment horizontal="center" shrinkToFit="1"/>
    </xf>
    <xf numFmtId="0" fontId="73" fillId="42" borderId="52" xfId="4" applyFont="1" applyFill="1" applyBorder="1" applyAlignment="1">
      <alignment horizontal="left" vertical="center" shrinkToFit="1"/>
    </xf>
    <xf numFmtId="0" fontId="79" fillId="4" borderId="80" xfId="4" applyFont="1" applyFill="1" applyBorder="1" applyAlignment="1">
      <alignment vertical="center" shrinkToFit="1"/>
    </xf>
    <xf numFmtId="0" fontId="79" fillId="4" borderId="54" xfId="4" applyFont="1" applyFill="1" applyBorder="1" applyAlignment="1">
      <alignment vertical="center" shrinkToFit="1"/>
    </xf>
    <xf numFmtId="0" fontId="79" fillId="4" borderId="81" xfId="4" applyFont="1" applyFill="1" applyBorder="1" applyAlignment="1">
      <alignment vertical="center" shrinkToFit="1"/>
    </xf>
    <xf numFmtId="0" fontId="79" fillId="4" borderId="59" xfId="4" applyFont="1" applyFill="1" applyBorder="1" applyAlignment="1">
      <alignment horizontal="center" vertical="center" shrinkToFit="1"/>
    </xf>
    <xf numFmtId="0" fontId="79" fillId="4" borderId="82" xfId="4" applyFont="1" applyFill="1" applyBorder="1" applyAlignment="1">
      <alignment vertical="center" shrinkToFit="1"/>
    </xf>
    <xf numFmtId="0" fontId="79" fillId="4" borderId="84" xfId="4" applyFont="1" applyFill="1" applyBorder="1" applyAlignment="1">
      <alignment vertical="center" shrinkToFit="1"/>
    </xf>
    <xf numFmtId="0" fontId="79" fillId="4" borderId="74" xfId="4" applyFont="1" applyFill="1" applyBorder="1" applyAlignment="1">
      <alignment horizontal="center" vertical="center" shrinkToFit="1"/>
    </xf>
    <xf numFmtId="0" fontId="79" fillId="4" borderId="85" xfId="4" applyFont="1" applyFill="1" applyBorder="1" applyAlignment="1">
      <alignment vertical="center" shrinkToFit="1"/>
    </xf>
    <xf numFmtId="0" fontId="79" fillId="4" borderId="66" xfId="4" applyFont="1" applyFill="1" applyBorder="1" applyAlignment="1">
      <alignment horizontal="center" vertical="center" shrinkToFit="1"/>
    </xf>
    <xf numFmtId="0" fontId="79" fillId="42" borderId="51" xfId="4" applyFont="1" applyFill="1" applyBorder="1" applyAlignment="1">
      <alignment horizontal="left" vertical="center" shrinkToFit="1"/>
    </xf>
    <xf numFmtId="0" fontId="79" fillId="42" borderId="54" xfId="4" applyFont="1" applyFill="1" applyBorder="1" applyAlignment="1">
      <alignment horizontal="left" vertical="center" shrinkToFit="1"/>
    </xf>
    <xf numFmtId="0" fontId="73" fillId="4" borderId="8" xfId="4" applyFont="1" applyFill="1" applyBorder="1" applyAlignment="1">
      <alignment vertical="center" shrinkToFit="1"/>
    </xf>
    <xf numFmtId="0" fontId="79" fillId="4" borderId="54" xfId="4" applyFont="1" applyFill="1" applyBorder="1" applyAlignment="1">
      <alignment horizontal="center" vertical="center" shrinkToFit="1"/>
    </xf>
    <xf numFmtId="0" fontId="73" fillId="4" borderId="59" xfId="4" applyFont="1" applyFill="1" applyBorder="1" applyAlignment="1">
      <alignment vertical="center" shrinkToFit="1"/>
    </xf>
    <xf numFmtId="0" fontId="73" fillId="4" borderId="79" xfId="4" applyFont="1" applyFill="1" applyBorder="1" applyAlignment="1">
      <alignment vertical="center" shrinkToFit="1"/>
    </xf>
    <xf numFmtId="0" fontId="73" fillId="4" borderId="60" xfId="4" applyFont="1" applyFill="1" applyBorder="1" applyAlignment="1">
      <alignment vertical="center" shrinkToFit="1"/>
    </xf>
    <xf numFmtId="0" fontId="73" fillId="4" borderId="61" xfId="4" applyFont="1" applyFill="1" applyBorder="1" applyAlignment="1">
      <alignment vertical="center" shrinkToFit="1"/>
    </xf>
    <xf numFmtId="0" fontId="79" fillId="44" borderId="2" xfId="4" applyFont="1" applyFill="1" applyBorder="1" applyAlignment="1">
      <alignment vertical="center" shrinkToFit="1"/>
    </xf>
    <xf numFmtId="0" fontId="79" fillId="43" borderId="2" xfId="4" applyFont="1" applyFill="1" applyBorder="1" applyAlignment="1">
      <alignment vertical="center" shrinkToFit="1"/>
    </xf>
    <xf numFmtId="0" fontId="79" fillId="41" borderId="2" xfId="4" applyFont="1" applyFill="1" applyBorder="1" applyAlignment="1">
      <alignment vertical="center" shrinkToFit="1"/>
    </xf>
    <xf numFmtId="0" fontId="79" fillId="2" borderId="2" xfId="4" applyFont="1" applyFill="1" applyBorder="1" applyAlignment="1">
      <alignment vertical="center" shrinkToFit="1"/>
    </xf>
    <xf numFmtId="0" fontId="79" fillId="0" borderId="32" xfId="4" applyFont="1" applyBorder="1" applyAlignment="1">
      <alignment horizontal="right" vertical="center"/>
    </xf>
    <xf numFmtId="0" fontId="79" fillId="0" borderId="24" xfId="4" applyFont="1" applyBorder="1" applyAlignment="1">
      <alignment horizontal="right" vertical="center"/>
    </xf>
    <xf numFmtId="0" fontId="79" fillId="0" borderId="1" xfId="4" applyFont="1" applyBorder="1">
      <alignment vertical="center"/>
    </xf>
    <xf numFmtId="0" fontId="79" fillId="0" borderId="1" xfId="4" applyFont="1" applyBorder="1" applyAlignment="1">
      <alignment vertical="center" shrinkToFit="1"/>
    </xf>
    <xf numFmtId="0" fontId="79" fillId="0" borderId="1" xfId="4" applyFont="1" applyBorder="1" applyAlignment="1">
      <alignment horizontal="center" vertical="center" shrinkToFit="1"/>
    </xf>
    <xf numFmtId="0" fontId="86" fillId="0" borderId="0" xfId="1" applyFont="1">
      <alignment vertical="center"/>
    </xf>
    <xf numFmtId="0" fontId="87" fillId="0" borderId="0" xfId="1" applyFont="1">
      <alignment vertical="center"/>
    </xf>
    <xf numFmtId="0" fontId="88" fillId="0" borderId="0" xfId="1" applyFont="1">
      <alignment vertical="center"/>
    </xf>
    <xf numFmtId="0" fontId="86" fillId="0" borderId="4" xfId="1" applyFont="1" applyBorder="1">
      <alignment vertical="center"/>
    </xf>
    <xf numFmtId="0" fontId="86" fillId="0" borderId="5" xfId="1" applyFont="1" applyBorder="1">
      <alignment vertical="center"/>
    </xf>
    <xf numFmtId="40" fontId="90" fillId="3" borderId="0" xfId="6" applyNumberFormat="1" applyFont="1" applyFill="1">
      <alignment vertical="center"/>
    </xf>
    <xf numFmtId="187" fontId="90" fillId="3" borderId="0" xfId="6" applyNumberFormat="1" applyFont="1" applyFill="1">
      <alignment vertical="center"/>
    </xf>
    <xf numFmtId="0" fontId="86" fillId="0" borderId="0" xfId="1" applyFont="1" applyAlignment="1">
      <alignment horizontal="center" vertical="center"/>
    </xf>
    <xf numFmtId="0" fontId="86" fillId="0" borderId="0" xfId="1" applyFont="1" applyAlignment="1">
      <alignment vertical="center" shrinkToFit="1"/>
    </xf>
    <xf numFmtId="0" fontId="86" fillId="0" borderId="0" xfId="1" applyFont="1" applyAlignment="1">
      <alignment vertical="center" wrapText="1"/>
    </xf>
    <xf numFmtId="0" fontId="89" fillId="0" borderId="0" xfId="1" applyFont="1" applyAlignment="1">
      <alignment vertical="center" shrinkToFit="1"/>
    </xf>
    <xf numFmtId="0" fontId="86" fillId="3" borderId="0" xfId="1" applyFont="1" applyFill="1" applyAlignment="1">
      <alignment vertical="center" shrinkToFit="1"/>
    </xf>
    <xf numFmtId="0" fontId="86" fillId="0" borderId="0" xfId="1" applyFont="1" applyAlignment="1">
      <alignment horizontal="center" vertical="center" shrinkToFit="1"/>
    </xf>
    <xf numFmtId="0" fontId="86" fillId="2" borderId="0" xfId="1" applyFont="1" applyFill="1">
      <alignment vertical="center"/>
    </xf>
    <xf numFmtId="0" fontId="86" fillId="0" borderId="0" xfId="1" applyFont="1" applyAlignment="1"/>
    <xf numFmtId="0" fontId="86" fillId="2" borderId="0" xfId="1" applyFont="1" applyFill="1" applyAlignment="1">
      <alignment horizontal="center" vertical="center"/>
    </xf>
    <xf numFmtId="0" fontId="75" fillId="2" borderId="0" xfId="1" applyFont="1" applyFill="1">
      <alignment vertical="center"/>
    </xf>
    <xf numFmtId="0" fontId="86" fillId="2" borderId="69" xfId="1" applyFont="1" applyFill="1" applyBorder="1" applyAlignment="1">
      <alignment horizontal="center" vertical="center"/>
    </xf>
    <xf numFmtId="0" fontId="86" fillId="2" borderId="0" xfId="1" applyFont="1" applyFill="1" applyAlignment="1">
      <alignment horizontal="left" vertical="center"/>
    </xf>
    <xf numFmtId="0" fontId="76" fillId="2" borderId="69" xfId="1" applyFont="1" applyFill="1" applyBorder="1" applyAlignment="1">
      <alignment vertical="center" shrinkToFit="1"/>
    </xf>
    <xf numFmtId="0" fontId="91" fillId="2" borderId="69" xfId="191" applyFont="1" applyFill="1" applyBorder="1" applyAlignment="1">
      <alignment horizontal="center" vertical="center" shrinkToFit="1"/>
    </xf>
    <xf numFmtId="0" fontId="92" fillId="2" borderId="69" xfId="191" applyFont="1" applyFill="1" applyBorder="1" applyAlignment="1">
      <alignment horizontal="center" vertical="center" shrinkToFit="1"/>
    </xf>
    <xf numFmtId="14" fontId="92" fillId="2" borderId="69" xfId="191" applyNumberFormat="1" applyFont="1" applyFill="1" applyBorder="1" applyAlignment="1">
      <alignment horizontal="center" vertical="center" shrinkToFit="1"/>
    </xf>
    <xf numFmtId="186" fontId="92" fillId="2" borderId="69" xfId="191" applyNumberFormat="1" applyFont="1" applyFill="1" applyBorder="1" applyAlignment="1">
      <alignment horizontal="center" vertical="center" shrinkToFit="1"/>
    </xf>
    <xf numFmtId="0" fontId="93" fillId="0" borderId="0" xfId="1" applyFont="1">
      <alignment vertical="center"/>
    </xf>
    <xf numFmtId="38" fontId="81" fillId="3" borderId="0" xfId="7" applyFont="1" applyFill="1">
      <alignment vertical="center"/>
    </xf>
    <xf numFmtId="187" fontId="81" fillId="3" borderId="0" xfId="6" applyNumberFormat="1" applyFont="1" applyFill="1">
      <alignment vertical="center"/>
    </xf>
    <xf numFmtId="186" fontId="86" fillId="2" borderId="0" xfId="1" applyNumberFormat="1" applyFont="1" applyFill="1" applyAlignment="1">
      <alignment horizontal="center" vertical="center"/>
    </xf>
    <xf numFmtId="0" fontId="86" fillId="0" borderId="50" xfId="1" applyFont="1" applyBorder="1" applyAlignment="1">
      <alignment vertical="center" wrapText="1" shrinkToFit="1"/>
    </xf>
    <xf numFmtId="0" fontId="86" fillId="46" borderId="56" xfId="1" applyFont="1" applyFill="1" applyBorder="1" applyAlignment="1">
      <alignment horizontal="center" vertical="center" shrinkToFit="1"/>
    </xf>
    <xf numFmtId="0" fontId="94" fillId="42" borderId="55" xfId="1" applyFont="1" applyFill="1" applyBorder="1" applyAlignment="1">
      <alignment horizontal="center" vertical="center" shrinkToFit="1"/>
    </xf>
    <xf numFmtId="0" fontId="88" fillId="42" borderId="55" xfId="1" applyFont="1" applyFill="1" applyBorder="1" applyAlignment="1">
      <alignment horizontal="center" vertical="center" shrinkToFit="1"/>
    </xf>
    <xf numFmtId="0" fontId="86" fillId="42" borderId="55" xfId="1" applyFont="1" applyFill="1" applyBorder="1" applyAlignment="1">
      <alignment horizontal="center" vertical="center" shrinkToFit="1"/>
    </xf>
    <xf numFmtId="0" fontId="88" fillId="42" borderId="57" xfId="1" applyFont="1" applyFill="1" applyBorder="1" applyAlignment="1">
      <alignment vertical="center" shrinkToFit="1"/>
    </xf>
    <xf numFmtId="40" fontId="90" fillId="3" borderId="2" xfId="6" applyNumberFormat="1" applyFont="1" applyFill="1" applyBorder="1" applyAlignment="1">
      <alignment horizontal="center" vertical="center" shrinkToFit="1"/>
    </xf>
    <xf numFmtId="187" fontId="90" fillId="3" borderId="2" xfId="6" applyNumberFormat="1" applyFont="1" applyFill="1" applyBorder="1" applyAlignment="1">
      <alignment horizontal="center" vertical="center" shrinkToFit="1"/>
    </xf>
    <xf numFmtId="0" fontId="75" fillId="3" borderId="0" xfId="4" applyFont="1" applyFill="1" applyAlignment="1">
      <alignment horizontal="left" vertical="center" shrinkToFit="1"/>
    </xf>
    <xf numFmtId="0" fontId="95" fillId="44" borderId="0" xfId="1" applyFont="1" applyFill="1" applyAlignment="1">
      <alignment horizontal="center" vertical="center"/>
    </xf>
    <xf numFmtId="0" fontId="95" fillId="44" borderId="0" xfId="1" quotePrefix="1" applyFont="1" applyFill="1" applyAlignment="1">
      <alignment horizontal="center" vertical="center"/>
    </xf>
    <xf numFmtId="0" fontId="95" fillId="44" borderId="93" xfId="1" applyFont="1" applyFill="1" applyBorder="1" applyAlignment="1">
      <alignment horizontal="center" vertical="center"/>
    </xf>
    <xf numFmtId="0" fontId="95" fillId="0" borderId="32" xfId="1" applyFont="1" applyBorder="1" applyAlignment="1">
      <alignment horizontal="center" vertical="center"/>
    </xf>
    <xf numFmtId="0" fontId="95" fillId="0" borderId="0" xfId="1" quotePrefix="1" applyFont="1" applyAlignment="1">
      <alignment horizontal="center" vertical="center"/>
    </xf>
    <xf numFmtId="0" fontId="95" fillId="0" borderId="0" xfId="1" applyFont="1" applyAlignment="1">
      <alignment horizontal="center" vertical="center"/>
    </xf>
    <xf numFmtId="0" fontId="95" fillId="0" borderId="6" xfId="1" applyFont="1" applyBorder="1" applyAlignment="1">
      <alignment horizontal="center" vertical="center"/>
    </xf>
    <xf numFmtId="0" fontId="95" fillId="0" borderId="117" xfId="1" applyFont="1" applyBorder="1" applyAlignment="1">
      <alignment horizontal="center" vertical="center"/>
    </xf>
    <xf numFmtId="0" fontId="95" fillId="0" borderId="93" xfId="1" applyFont="1" applyBorder="1" applyAlignment="1">
      <alignment horizontal="center" vertical="center"/>
    </xf>
    <xf numFmtId="0" fontId="95" fillId="4" borderId="6" xfId="1" applyFont="1" applyFill="1" applyBorder="1" applyAlignment="1">
      <alignment horizontal="center" vertical="center"/>
    </xf>
    <xf numFmtId="0" fontId="95" fillId="4" borderId="0" xfId="1" quotePrefix="1" applyFont="1" applyFill="1" applyAlignment="1">
      <alignment horizontal="center" vertical="center"/>
    </xf>
    <xf numFmtId="0" fontId="86" fillId="0" borderId="0" xfId="1" applyFont="1" applyAlignment="1">
      <alignment horizontal="right" vertical="center"/>
    </xf>
    <xf numFmtId="0" fontId="95" fillId="44" borderId="1" xfId="1" applyFont="1" applyFill="1" applyBorder="1" applyAlignment="1">
      <alignment horizontal="center" vertical="center"/>
    </xf>
    <xf numFmtId="0" fontId="95" fillId="44" borderId="26" xfId="1" applyFont="1" applyFill="1" applyBorder="1" applyAlignment="1">
      <alignment horizontal="center" vertical="center"/>
    </xf>
    <xf numFmtId="0" fontId="95" fillId="0" borderId="24" xfId="1" applyFont="1" applyBorder="1" applyAlignment="1">
      <alignment horizontal="center" vertical="center"/>
    </xf>
    <xf numFmtId="0" fontId="75" fillId="0" borderId="1" xfId="1" applyFont="1" applyBorder="1" applyAlignment="1">
      <alignment horizontal="center" vertical="center"/>
    </xf>
    <xf numFmtId="0" fontId="95" fillId="0" borderId="1" xfId="1" applyFont="1" applyBorder="1" applyAlignment="1">
      <alignment horizontal="center" vertical="center"/>
    </xf>
    <xf numFmtId="0" fontId="95" fillId="0" borderId="26" xfId="1" applyFont="1" applyBorder="1" applyAlignment="1">
      <alignment horizontal="center" vertical="center"/>
    </xf>
    <xf numFmtId="0" fontId="75" fillId="0" borderId="24" xfId="1" applyFont="1" applyBorder="1" applyAlignment="1">
      <alignment horizontal="center" vertical="center"/>
    </xf>
    <xf numFmtId="0" fontId="95" fillId="4" borderId="24" xfId="1" applyFont="1" applyFill="1" applyBorder="1" applyAlignment="1">
      <alignment horizontal="center" vertical="center"/>
    </xf>
    <xf numFmtId="0" fontId="76" fillId="4" borderId="1" xfId="1" applyFont="1" applyFill="1" applyBorder="1" applyAlignment="1">
      <alignment horizontal="center" vertical="center"/>
    </xf>
    <xf numFmtId="0" fontId="95" fillId="4" borderId="26" xfId="1" applyFont="1" applyFill="1" applyBorder="1" applyAlignment="1">
      <alignment horizontal="center" vertical="center"/>
    </xf>
    <xf numFmtId="0" fontId="95" fillId="3" borderId="0" xfId="1" applyFont="1" applyFill="1" applyAlignment="1">
      <alignment horizontal="center" vertical="center"/>
    </xf>
    <xf numFmtId="0" fontId="95" fillId="3" borderId="0" xfId="1" quotePrefix="1" applyFont="1" applyFill="1" applyAlignment="1">
      <alignment horizontal="center" vertical="center"/>
    </xf>
    <xf numFmtId="0" fontId="95" fillId="3" borderId="93" xfId="1" applyFont="1" applyFill="1" applyBorder="1" applyAlignment="1">
      <alignment horizontal="center" vertical="center"/>
    </xf>
    <xf numFmtId="0" fontId="95" fillId="4" borderId="116" xfId="1" applyFont="1" applyFill="1" applyBorder="1" applyAlignment="1">
      <alignment horizontal="center" vertical="center"/>
    </xf>
    <xf numFmtId="0" fontId="95" fillId="4" borderId="117" xfId="1" applyFont="1" applyFill="1" applyBorder="1" applyAlignment="1">
      <alignment horizontal="center" vertical="center"/>
    </xf>
    <xf numFmtId="0" fontId="97" fillId="0" borderId="0" xfId="1" applyFont="1">
      <alignment vertical="center"/>
    </xf>
    <xf numFmtId="0" fontId="95" fillId="3" borderId="1" xfId="1" applyFont="1" applyFill="1" applyBorder="1" applyAlignment="1">
      <alignment horizontal="center" vertical="center"/>
    </xf>
    <xf numFmtId="0" fontId="95" fillId="3" borderId="26" xfId="1" applyFont="1" applyFill="1" applyBorder="1" applyAlignment="1">
      <alignment horizontal="center" vertical="center"/>
    </xf>
    <xf numFmtId="0" fontId="95" fillId="4" borderId="1" xfId="1" applyFont="1" applyFill="1" applyBorder="1" applyAlignment="1">
      <alignment horizontal="center" vertical="center"/>
    </xf>
    <xf numFmtId="0" fontId="95" fillId="5" borderId="0" xfId="1" applyFont="1" applyFill="1" applyAlignment="1">
      <alignment horizontal="center" vertical="center"/>
    </xf>
    <xf numFmtId="0" fontId="95" fillId="5" borderId="0" xfId="1" quotePrefix="1" applyFont="1" applyFill="1" applyAlignment="1">
      <alignment horizontal="center" vertical="center"/>
    </xf>
    <xf numFmtId="0" fontId="95" fillId="5" borderId="93" xfId="1" applyFont="1" applyFill="1" applyBorder="1" applyAlignment="1">
      <alignment horizontal="center" vertical="center"/>
    </xf>
    <xf numFmtId="0" fontId="95" fillId="5" borderId="1" xfId="1" applyFont="1" applyFill="1" applyBorder="1" applyAlignment="1">
      <alignment horizontal="center" vertical="center"/>
    </xf>
    <xf numFmtId="0" fontId="95" fillId="5" borderId="26" xfId="1" applyFont="1" applyFill="1" applyBorder="1" applyAlignment="1">
      <alignment horizontal="center" vertical="center"/>
    </xf>
    <xf numFmtId="0" fontId="95" fillId="3" borderId="116" xfId="1" applyFont="1" applyFill="1" applyBorder="1" applyAlignment="1">
      <alignment horizontal="center" vertical="center"/>
    </xf>
    <xf numFmtId="0" fontId="95" fillId="3" borderId="116" xfId="1" quotePrefix="1" applyFont="1" applyFill="1" applyBorder="1" applyAlignment="1">
      <alignment horizontal="center" vertical="center"/>
    </xf>
    <xf numFmtId="0" fontId="95" fillId="3" borderId="117" xfId="1" applyFont="1" applyFill="1" applyBorder="1" applyAlignment="1">
      <alignment horizontal="center" vertical="center"/>
    </xf>
    <xf numFmtId="0" fontId="95" fillId="44" borderId="116" xfId="1" applyFont="1" applyFill="1" applyBorder="1" applyAlignment="1">
      <alignment horizontal="center" vertical="center"/>
    </xf>
    <xf numFmtId="0" fontId="95" fillId="44" borderId="116" xfId="1" quotePrefix="1" applyFont="1" applyFill="1" applyBorder="1" applyAlignment="1">
      <alignment horizontal="center" vertical="center"/>
    </xf>
    <xf numFmtId="0" fontId="95" fillId="44" borderId="117" xfId="1" applyFont="1" applyFill="1" applyBorder="1" applyAlignment="1">
      <alignment horizontal="center" vertical="center"/>
    </xf>
    <xf numFmtId="0" fontId="95" fillId="0" borderId="116" xfId="1" quotePrefix="1" applyFont="1" applyBorder="1" applyAlignment="1">
      <alignment horizontal="center" vertical="center"/>
    </xf>
    <xf numFmtId="0" fontId="95" fillId="4" borderId="32" xfId="1" applyFont="1" applyFill="1" applyBorder="1" applyAlignment="1">
      <alignment horizontal="center" vertical="center"/>
    </xf>
    <xf numFmtId="0" fontId="95" fillId="4" borderId="93" xfId="1" applyFont="1" applyFill="1" applyBorder="1" applyAlignment="1">
      <alignment horizontal="center" vertical="center"/>
    </xf>
    <xf numFmtId="0" fontId="95" fillId="3" borderId="69" xfId="1" applyFont="1" applyFill="1" applyBorder="1" applyAlignment="1">
      <alignment horizontal="center" vertical="center"/>
    </xf>
    <xf numFmtId="0" fontId="95" fillId="3" borderId="99" xfId="1" applyFont="1" applyFill="1" applyBorder="1" applyAlignment="1">
      <alignment horizontal="center" vertical="center"/>
    </xf>
    <xf numFmtId="0" fontId="95" fillId="44" borderId="100" xfId="1" applyFont="1" applyFill="1" applyBorder="1" applyAlignment="1">
      <alignment horizontal="center" vertical="center"/>
    </xf>
    <xf numFmtId="0" fontId="95" fillId="44" borderId="69" xfId="1" applyFont="1" applyFill="1" applyBorder="1" applyAlignment="1">
      <alignment horizontal="center" vertical="center"/>
    </xf>
    <xf numFmtId="0" fontId="95" fillId="44" borderId="99" xfId="1" applyFont="1" applyFill="1" applyBorder="1" applyAlignment="1">
      <alignment horizontal="center" vertical="center"/>
    </xf>
    <xf numFmtId="0" fontId="95" fillId="4" borderId="100" xfId="1" applyFont="1" applyFill="1" applyBorder="1" applyAlignment="1">
      <alignment horizontal="center" vertical="center"/>
    </xf>
    <xf numFmtId="0" fontId="76" fillId="4" borderId="69" xfId="1" applyFont="1" applyFill="1" applyBorder="1" applyAlignment="1">
      <alignment horizontal="center" vertical="center"/>
    </xf>
    <xf numFmtId="0" fontId="95" fillId="4" borderId="99" xfId="1" applyFont="1" applyFill="1" applyBorder="1" applyAlignment="1">
      <alignment horizontal="center" vertical="center"/>
    </xf>
    <xf numFmtId="0" fontId="86" fillId="0" borderId="0" xfId="1" applyFont="1" applyAlignment="1">
      <alignment horizontal="left" vertical="center" wrapText="1" shrinkToFit="1"/>
    </xf>
    <xf numFmtId="0" fontId="88" fillId="0" borderId="0" xfId="1" applyFont="1" applyAlignment="1">
      <alignment horizontal="center" vertical="center"/>
    </xf>
    <xf numFmtId="0" fontId="76" fillId="0" borderId="0" xfId="1" applyFont="1" applyAlignment="1">
      <alignment vertical="center" shrinkToFit="1"/>
    </xf>
    <xf numFmtId="0" fontId="91" fillId="0" borderId="0" xfId="191" applyFont="1" applyAlignment="1">
      <alignment horizontal="center" vertical="center" shrinkToFit="1"/>
    </xf>
    <xf numFmtId="186" fontId="96" fillId="0" borderId="0" xfId="191" applyNumberFormat="1" applyFont="1" applyAlignment="1">
      <alignment horizontal="center" vertical="center" shrinkToFit="1"/>
    </xf>
    <xf numFmtId="188" fontId="73" fillId="0" borderId="0" xfId="6" applyNumberFormat="1" applyFont="1" applyAlignment="1">
      <alignment vertical="center" shrinkToFit="1"/>
    </xf>
    <xf numFmtId="187" fontId="73" fillId="0" borderId="0" xfId="6" applyNumberFormat="1" applyFont="1" applyAlignment="1">
      <alignment vertical="center" shrinkToFit="1"/>
    </xf>
    <xf numFmtId="0" fontId="95" fillId="44" borderId="32" xfId="1" applyFont="1" applyFill="1" applyBorder="1" applyAlignment="1">
      <alignment horizontal="center" vertical="center"/>
    </xf>
    <xf numFmtId="0" fontId="76" fillId="44" borderId="0" xfId="1" applyFont="1" applyFill="1" applyAlignment="1">
      <alignment horizontal="center" vertical="center"/>
    </xf>
    <xf numFmtId="0" fontId="76" fillId="44" borderId="69" xfId="1" applyFont="1" applyFill="1" applyBorder="1" applyAlignment="1">
      <alignment horizontal="center" vertical="center"/>
    </xf>
    <xf numFmtId="0" fontId="76" fillId="0" borderId="1" xfId="1" applyFont="1" applyBorder="1" applyAlignment="1">
      <alignment horizontal="center" vertical="center"/>
    </xf>
    <xf numFmtId="0" fontId="95" fillId="4" borderId="116" xfId="1" quotePrefix="1" applyFont="1" applyFill="1" applyBorder="1" applyAlignment="1">
      <alignment horizontal="center" vertical="center"/>
    </xf>
    <xf numFmtId="0" fontId="98" fillId="0" borderId="0" xfId="1" applyFont="1">
      <alignment vertical="center"/>
    </xf>
    <xf numFmtId="0" fontId="75" fillId="0" borderId="0" xfId="1" applyFont="1">
      <alignment vertical="center"/>
    </xf>
    <xf numFmtId="0" fontId="99" fillId="0" borderId="0" xfId="1" applyFont="1">
      <alignment vertical="center"/>
    </xf>
    <xf numFmtId="0" fontId="95" fillId="5" borderId="69" xfId="1" applyFont="1" applyFill="1" applyBorder="1" applyAlignment="1">
      <alignment horizontal="center" vertical="center"/>
    </xf>
    <xf numFmtId="0" fontId="95" fillId="5" borderId="99" xfId="1" applyFont="1" applyFill="1" applyBorder="1" applyAlignment="1">
      <alignment horizontal="center" vertical="center"/>
    </xf>
    <xf numFmtId="0" fontId="94" fillId="46" borderId="55" xfId="1" applyFont="1" applyFill="1" applyBorder="1" applyAlignment="1">
      <alignment horizontal="center" vertical="center" shrinkToFit="1"/>
    </xf>
    <xf numFmtId="0" fontId="88" fillId="46" borderId="55" xfId="1" applyFont="1" applyFill="1" applyBorder="1" applyAlignment="1">
      <alignment horizontal="center" vertical="center" shrinkToFit="1"/>
    </xf>
    <xf numFmtId="0" fontId="86" fillId="46" borderId="55" xfId="1" applyFont="1" applyFill="1" applyBorder="1" applyAlignment="1">
      <alignment horizontal="center" vertical="center" shrinkToFit="1"/>
    </xf>
    <xf numFmtId="0" fontId="88" fillId="46" borderId="57" xfId="1" applyFont="1" applyFill="1" applyBorder="1" applyAlignment="1">
      <alignment vertical="center" shrinkToFit="1"/>
    </xf>
    <xf numFmtId="0" fontId="75" fillId="4" borderId="24" xfId="1" applyFont="1" applyFill="1" applyBorder="1" applyAlignment="1">
      <alignment horizontal="center" vertical="center"/>
    </xf>
    <xf numFmtId="0" fontId="75" fillId="4" borderId="1" xfId="1" applyFont="1" applyFill="1" applyBorder="1" applyAlignment="1">
      <alignment horizontal="center" vertical="center"/>
    </xf>
    <xf numFmtId="0" fontId="95" fillId="4" borderId="69" xfId="1" applyFont="1" applyFill="1" applyBorder="1" applyAlignment="1">
      <alignment horizontal="center" vertical="center"/>
    </xf>
    <xf numFmtId="0" fontId="86" fillId="0" borderId="0" xfId="1" applyFont="1" applyAlignment="1">
      <alignment vertical="center" wrapText="1" shrinkToFit="1"/>
    </xf>
    <xf numFmtId="186" fontId="90" fillId="0" borderId="0" xfId="1" applyNumberFormat="1" applyFont="1">
      <alignment vertical="center"/>
    </xf>
    <xf numFmtId="186" fontId="100" fillId="0" borderId="0" xfId="1" applyNumberFormat="1" applyFont="1">
      <alignment vertical="center"/>
    </xf>
    <xf numFmtId="49" fontId="76" fillId="0" borderId="0" xfId="1" applyNumberFormat="1" applyFont="1" applyAlignment="1">
      <alignment horizontal="center" vertical="center" shrinkToFit="1"/>
    </xf>
    <xf numFmtId="49" fontId="76" fillId="0" borderId="0" xfId="1" quotePrefix="1" applyNumberFormat="1" applyFont="1" applyAlignment="1">
      <alignment horizontal="left" vertical="center"/>
    </xf>
    <xf numFmtId="49" fontId="101" fillId="0" borderId="0" xfId="1" applyNumberFormat="1" applyFont="1" applyAlignment="1">
      <alignment horizontal="left"/>
    </xf>
    <xf numFmtId="49" fontId="76" fillId="0" borderId="0" xfId="1" applyNumberFormat="1" applyFont="1" applyAlignment="1">
      <alignment horizontal="center"/>
    </xf>
    <xf numFmtId="49" fontId="76" fillId="0" borderId="0" xfId="1" applyNumberFormat="1" applyFont="1" applyAlignment="1">
      <alignment shrinkToFit="1"/>
    </xf>
    <xf numFmtId="49" fontId="102" fillId="0" borderId="0" xfId="1" applyNumberFormat="1" applyFont="1" applyAlignment="1">
      <alignment horizontal="left"/>
    </xf>
    <xf numFmtId="49" fontId="78" fillId="0" borderId="0" xfId="1" applyNumberFormat="1" applyFont="1" applyAlignment="1">
      <alignment horizontal="center" shrinkToFit="1"/>
    </xf>
    <xf numFmtId="49" fontId="103" fillId="0" borderId="0" xfId="1" applyNumberFormat="1" applyFont="1" applyAlignment="1">
      <alignment horizontal="left"/>
    </xf>
    <xf numFmtId="49" fontId="76" fillId="0" borderId="0" xfId="1" applyNumberFormat="1" applyFont="1" applyAlignment="1">
      <alignment horizontal="right" shrinkToFit="1"/>
    </xf>
    <xf numFmtId="177" fontId="73" fillId="0" borderId="0" xfId="2" applyNumberFormat="1" applyFont="1">
      <alignment vertical="center"/>
    </xf>
    <xf numFmtId="0" fontId="73" fillId="0" borderId="0" xfId="2" applyFont="1">
      <alignment vertical="center"/>
    </xf>
    <xf numFmtId="0" fontId="104" fillId="0" borderId="0" xfId="2" applyFont="1">
      <alignment vertical="center"/>
    </xf>
    <xf numFmtId="14" fontId="73" fillId="0" borderId="0" xfId="2" applyNumberFormat="1" applyFont="1">
      <alignment vertical="center"/>
    </xf>
    <xf numFmtId="177" fontId="76" fillId="0" borderId="16" xfId="1" applyNumberFormat="1" applyFont="1" applyBorder="1" applyAlignment="1">
      <alignment horizontal="center" vertical="center" shrinkToFit="1"/>
    </xf>
    <xf numFmtId="177" fontId="76" fillId="0" borderId="25" xfId="1" applyNumberFormat="1" applyFont="1" applyBorder="1" applyAlignment="1">
      <alignment horizontal="center" vertical="center" shrinkToFit="1"/>
    </xf>
    <xf numFmtId="0" fontId="113" fillId="0" borderId="0" xfId="194" applyFont="1" applyAlignment="1">
      <alignment vertical="center" shrinkToFit="1"/>
    </xf>
    <xf numFmtId="0" fontId="114" fillId="0" borderId="0" xfId="194" applyFont="1" applyAlignment="1">
      <alignment vertical="center" shrinkToFit="1"/>
    </xf>
    <xf numFmtId="0" fontId="114" fillId="0" borderId="0" xfId="194" applyFont="1" applyAlignment="1">
      <alignment horizontal="center" vertical="center" shrinkToFit="1"/>
    </xf>
    <xf numFmtId="56" fontId="114" fillId="0" borderId="0" xfId="194" applyNumberFormat="1" applyFont="1" applyAlignment="1">
      <alignment horizontal="center" vertical="center" shrinkToFit="1"/>
    </xf>
    <xf numFmtId="0" fontId="113" fillId="0" borderId="0" xfId="194" applyFont="1">
      <alignment vertical="center"/>
    </xf>
    <xf numFmtId="0" fontId="113" fillId="6" borderId="36" xfId="194" applyFont="1" applyFill="1" applyBorder="1" applyAlignment="1">
      <alignment horizontal="center" vertical="center" shrinkToFit="1"/>
    </xf>
    <xf numFmtId="0" fontId="113" fillId="7" borderId="16" xfId="194" applyFont="1" applyFill="1" applyBorder="1" applyAlignment="1">
      <alignment horizontal="center" vertical="center" shrinkToFit="1"/>
    </xf>
    <xf numFmtId="0" fontId="113" fillId="0" borderId="19" xfId="194" applyFont="1" applyBorder="1" applyAlignment="1">
      <alignment vertical="center" shrinkToFit="1"/>
    </xf>
    <xf numFmtId="0" fontId="113" fillId="0" borderId="16" xfId="194" applyFont="1" applyBorder="1" applyAlignment="1">
      <alignment vertical="center" shrinkToFit="1"/>
    </xf>
    <xf numFmtId="0" fontId="113" fillId="0" borderId="19" xfId="194" applyFont="1" applyBorder="1" applyAlignment="1">
      <alignment horizontal="left" vertical="center" shrinkToFit="1"/>
    </xf>
    <xf numFmtId="0" fontId="113" fillId="0" borderId="37" xfId="194" applyFont="1" applyBorder="1" applyAlignment="1">
      <alignment vertical="center" shrinkToFit="1"/>
    </xf>
    <xf numFmtId="0" fontId="113" fillId="0" borderId="17" xfId="194" applyFont="1" applyBorder="1" applyAlignment="1">
      <alignment vertical="center" shrinkToFit="1"/>
    </xf>
    <xf numFmtId="0" fontId="113" fillId="0" borderId="36" xfId="194" applyFont="1" applyBorder="1" applyAlignment="1">
      <alignment vertical="center" shrinkToFit="1"/>
    </xf>
    <xf numFmtId="0" fontId="113" fillId="0" borderId="108" xfId="194" applyFont="1" applyBorder="1" applyAlignment="1">
      <alignment vertical="center" shrinkToFit="1"/>
    </xf>
    <xf numFmtId="0" fontId="113" fillId="0" borderId="0" xfId="194" applyFont="1" applyAlignment="1">
      <alignment horizontal="right" vertical="center" shrinkToFit="1"/>
    </xf>
    <xf numFmtId="0" fontId="113" fillId="0" borderId="109" xfId="194" applyFont="1" applyBorder="1" applyAlignment="1">
      <alignment vertical="center" shrinkToFit="1"/>
    </xf>
    <xf numFmtId="0" fontId="113" fillId="0" borderId="38" xfId="194" applyFont="1" applyBorder="1" applyAlignment="1">
      <alignment vertical="center" shrinkToFit="1"/>
    </xf>
    <xf numFmtId="0" fontId="113" fillId="0" borderId="16" xfId="194" applyFont="1" applyBorder="1">
      <alignment vertical="center"/>
    </xf>
    <xf numFmtId="0" fontId="79" fillId="2" borderId="0" xfId="4" applyFont="1" applyFill="1" applyAlignment="1">
      <alignment horizontal="left" vertical="center" shrinkToFit="1"/>
    </xf>
    <xf numFmtId="0" fontId="73" fillId="0" borderId="0" xfId="4" applyFont="1" applyAlignment="1">
      <alignment vertical="center" shrinkToFit="1"/>
    </xf>
    <xf numFmtId="0" fontId="73" fillId="7" borderId="67" xfId="4" applyFont="1" applyFill="1" applyBorder="1" applyAlignment="1">
      <alignment vertical="center" shrinkToFit="1"/>
    </xf>
    <xf numFmtId="0" fontId="79" fillId="4" borderId="60" xfId="4" applyFont="1" applyFill="1" applyBorder="1" applyAlignment="1">
      <alignment horizontal="center" vertical="center" shrinkToFit="1"/>
    </xf>
    <xf numFmtId="0" fontId="79" fillId="4" borderId="62" xfId="4" applyFont="1" applyFill="1" applyBorder="1" applyAlignment="1">
      <alignment horizontal="center" vertical="center" shrinkToFit="1"/>
    </xf>
    <xf numFmtId="0" fontId="79" fillId="4" borderId="78" xfId="4" applyFont="1" applyFill="1" applyBorder="1" applyAlignment="1">
      <alignment horizontal="center" vertical="center" shrinkToFit="1"/>
    </xf>
    <xf numFmtId="0" fontId="79" fillId="4" borderId="52" xfId="4" applyFont="1" applyFill="1" applyBorder="1" applyAlignment="1">
      <alignment vertical="center" shrinkToFit="1"/>
    </xf>
    <xf numFmtId="0" fontId="73" fillId="4" borderId="81" xfId="4" applyFont="1" applyFill="1" applyBorder="1" applyAlignment="1">
      <alignment vertical="center" shrinkToFit="1"/>
    </xf>
    <xf numFmtId="0" fontId="73" fillId="4" borderId="82" xfId="4" applyFont="1" applyFill="1" applyBorder="1" applyAlignment="1">
      <alignment vertical="center" shrinkToFit="1"/>
    </xf>
    <xf numFmtId="0" fontId="75" fillId="4" borderId="69" xfId="1" applyFont="1" applyFill="1" applyBorder="1" applyAlignment="1">
      <alignment horizontal="center" vertical="center"/>
    </xf>
    <xf numFmtId="0" fontId="115" fillId="2" borderId="0" xfId="1" applyFont="1" applyFill="1" applyAlignment="1">
      <alignment horizontal="center" vertical="center"/>
    </xf>
    <xf numFmtId="0" fontId="116" fillId="2" borderId="69" xfId="4" applyFont="1" applyFill="1" applyBorder="1" applyAlignment="1">
      <alignment vertical="center" shrinkToFit="1"/>
    </xf>
    <xf numFmtId="0" fontId="79" fillId="49" borderId="0" xfId="4" applyFont="1" applyFill="1" applyAlignment="1">
      <alignment vertical="center" shrinkToFit="1"/>
    </xf>
    <xf numFmtId="0" fontId="79" fillId="49" borderId="0" xfId="4" applyFont="1" applyFill="1" applyAlignment="1">
      <alignment horizontal="left" vertical="center" shrinkToFit="1"/>
    </xf>
    <xf numFmtId="0" fontId="102" fillId="0" borderId="0" xfId="1" applyFont="1" applyAlignment="1">
      <alignment horizontal="left"/>
    </xf>
    <xf numFmtId="0" fontId="113" fillId="0" borderId="109" xfId="194" applyFont="1" applyBorder="1">
      <alignment vertical="center"/>
    </xf>
    <xf numFmtId="0" fontId="113" fillId="0" borderId="110" xfId="194" applyFont="1" applyBorder="1" applyAlignment="1">
      <alignment vertical="center" shrinkToFit="1"/>
    </xf>
    <xf numFmtId="0" fontId="73" fillId="42" borderId="121" xfId="4" applyFont="1" applyFill="1" applyBorder="1" applyAlignment="1">
      <alignment horizontal="left" vertical="center" shrinkToFit="1"/>
    </xf>
    <xf numFmtId="0" fontId="73" fillId="42" borderId="122" xfId="4" applyFont="1" applyFill="1" applyBorder="1" applyAlignment="1">
      <alignment horizontal="left" vertical="center" shrinkToFit="1"/>
    </xf>
    <xf numFmtId="0" fontId="79" fillId="42" borderId="122" xfId="4" applyFont="1" applyFill="1" applyBorder="1" applyAlignment="1">
      <alignment horizontal="left" vertical="center" shrinkToFit="1"/>
    </xf>
    <xf numFmtId="0" fontId="79" fillId="42" borderId="123" xfId="4" applyFont="1" applyFill="1" applyBorder="1" applyAlignment="1">
      <alignment horizontal="left" vertical="center" shrinkToFit="1"/>
    </xf>
    <xf numFmtId="0" fontId="79" fillId="42" borderId="124" xfId="4" applyFont="1" applyFill="1" applyBorder="1" applyAlignment="1">
      <alignment horizontal="left" vertical="center" shrinkToFit="1"/>
    </xf>
    <xf numFmtId="0" fontId="79" fillId="7" borderId="52" xfId="4" applyFont="1" applyFill="1" applyBorder="1" applyAlignment="1">
      <alignment horizontal="left" vertical="center" shrinkToFit="1"/>
    </xf>
    <xf numFmtId="0" fontId="73" fillId="0" borderId="88" xfId="4" applyFont="1" applyBorder="1" applyAlignment="1">
      <alignment vertical="center" shrinkToFit="1"/>
    </xf>
    <xf numFmtId="0" fontId="95" fillId="5" borderId="116" xfId="1" applyFont="1" applyFill="1" applyBorder="1" applyAlignment="1">
      <alignment horizontal="center" vertical="center"/>
    </xf>
    <xf numFmtId="0" fontId="95" fillId="5" borderId="116" xfId="1" quotePrefix="1" applyFont="1" applyFill="1" applyBorder="1" applyAlignment="1">
      <alignment horizontal="center" vertical="center"/>
    </xf>
    <xf numFmtId="0" fontId="95" fillId="5" borderId="117" xfId="1" applyFont="1" applyFill="1" applyBorder="1" applyAlignment="1">
      <alignment horizontal="center" vertical="center"/>
    </xf>
    <xf numFmtId="0" fontId="95" fillId="0" borderId="116" xfId="1" applyFont="1" applyBorder="1" applyAlignment="1">
      <alignment horizontal="center" vertical="center"/>
    </xf>
    <xf numFmtId="179" fontId="74" fillId="0" borderId="89" xfId="1" applyNumberFormat="1" applyFont="1" applyBorder="1" applyAlignment="1">
      <alignment horizontal="center" vertical="center" shrinkToFit="1"/>
    </xf>
    <xf numFmtId="179" fontId="74" fillId="0" borderId="58" xfId="1" applyNumberFormat="1" applyFont="1" applyBorder="1" applyAlignment="1">
      <alignment horizontal="center" vertical="center" shrinkToFit="1"/>
    </xf>
    <xf numFmtId="179" fontId="74" fillId="0" borderId="63" xfId="1" applyNumberFormat="1" applyFont="1" applyBorder="1" applyAlignment="1">
      <alignment horizontal="center" vertical="center" shrinkToFit="1"/>
    </xf>
    <xf numFmtId="0" fontId="79" fillId="40" borderId="125" xfId="4" applyFont="1" applyFill="1" applyBorder="1">
      <alignment vertical="center"/>
    </xf>
    <xf numFmtId="0" fontId="79" fillId="45" borderId="126" xfId="4" applyFont="1" applyFill="1" applyBorder="1" applyAlignment="1">
      <alignment vertical="center" shrinkToFit="1"/>
    </xf>
    <xf numFmtId="0" fontId="79" fillId="45" borderId="127" xfId="4" applyFont="1" applyFill="1" applyBorder="1" applyAlignment="1">
      <alignment vertical="center" shrinkToFit="1"/>
    </xf>
    <xf numFmtId="0" fontId="79" fillId="45" borderId="128" xfId="4" applyFont="1" applyFill="1" applyBorder="1" applyAlignment="1">
      <alignment vertical="center" shrinkToFit="1"/>
    </xf>
    <xf numFmtId="0" fontId="79" fillId="42" borderId="129" xfId="4" applyFont="1" applyFill="1" applyBorder="1" applyAlignment="1">
      <alignment horizontal="left" vertical="center" shrinkToFit="1"/>
    </xf>
    <xf numFmtId="0" fontId="79" fillId="0" borderId="88" xfId="4" applyFont="1" applyBorder="1" applyAlignment="1">
      <alignment horizontal="center" vertical="center" shrinkToFit="1"/>
    </xf>
    <xf numFmtId="0" fontId="79" fillId="0" borderId="106" xfId="4" applyFont="1" applyBorder="1" applyAlignment="1">
      <alignment horizontal="center" vertical="center" shrinkToFit="1"/>
    </xf>
    <xf numFmtId="0" fontId="79" fillId="0" borderId="107" xfId="4" applyFont="1" applyBorder="1" applyAlignment="1">
      <alignment horizontal="center" vertical="center" shrinkToFit="1"/>
    </xf>
    <xf numFmtId="0" fontId="79" fillId="45" borderId="91" xfId="4" applyFont="1" applyFill="1" applyBorder="1" applyAlignment="1">
      <alignment vertical="center" shrinkToFit="1"/>
    </xf>
    <xf numFmtId="0" fontId="79" fillId="7" borderId="92" xfId="4" applyFont="1" applyFill="1" applyBorder="1" applyAlignment="1">
      <alignment vertical="center" shrinkToFit="1"/>
    </xf>
    <xf numFmtId="0" fontId="79" fillId="0" borderId="88" xfId="4" applyFont="1" applyBorder="1" applyAlignment="1">
      <alignment vertical="center" shrinkToFit="1"/>
    </xf>
    <xf numFmtId="56" fontId="73" fillId="0" borderId="106" xfId="4" applyNumberFormat="1" applyFont="1" applyBorder="1" applyAlignment="1">
      <alignment vertical="center" shrinkToFit="1"/>
    </xf>
    <xf numFmtId="0" fontId="79" fillId="0" borderId="106" xfId="4" applyFont="1" applyBorder="1" applyAlignment="1">
      <alignment vertical="center" shrinkToFit="1"/>
    </xf>
    <xf numFmtId="56" fontId="79" fillId="0" borderId="106" xfId="4" applyNumberFormat="1" applyFont="1" applyBorder="1" applyAlignment="1">
      <alignment vertical="center" shrinkToFit="1"/>
    </xf>
    <xf numFmtId="56" fontId="79" fillId="0" borderId="107" xfId="4" applyNumberFormat="1" applyFont="1" applyBorder="1" applyAlignment="1">
      <alignment vertical="center" shrinkToFit="1"/>
    </xf>
    <xf numFmtId="0" fontId="83" fillId="42" borderId="92" xfId="4" applyFont="1" applyFill="1" applyBorder="1" applyAlignment="1">
      <alignment horizontal="center" vertical="center" shrinkToFit="1"/>
    </xf>
    <xf numFmtId="0" fontId="79" fillId="0" borderId="107" xfId="4" applyFont="1" applyBorder="1" applyAlignment="1">
      <alignment vertical="center" shrinkToFit="1"/>
    </xf>
    <xf numFmtId="0" fontId="79" fillId="4" borderId="92" xfId="4" applyFont="1" applyFill="1" applyBorder="1" applyAlignment="1">
      <alignment vertical="center" shrinkToFit="1"/>
    </xf>
    <xf numFmtId="0" fontId="79" fillId="4" borderId="86" xfId="4" applyFont="1" applyFill="1" applyBorder="1" applyAlignment="1">
      <alignment horizontal="center" vertical="center" shrinkToFit="1"/>
    </xf>
    <xf numFmtId="0" fontId="79" fillId="4" borderId="106" xfId="4" applyFont="1" applyFill="1" applyBorder="1" applyAlignment="1">
      <alignment horizontal="center" vertical="center" shrinkToFit="1"/>
    </xf>
    <xf numFmtId="0" fontId="79" fillId="4" borderId="107" xfId="4" applyFont="1" applyFill="1" applyBorder="1" applyAlignment="1">
      <alignment horizontal="center" vertical="center" shrinkToFit="1"/>
    </xf>
    <xf numFmtId="0" fontId="79" fillId="4" borderId="91" xfId="4" applyFont="1" applyFill="1" applyBorder="1" applyAlignment="1">
      <alignment horizontal="center" vertical="center" shrinkToFit="1"/>
    </xf>
    <xf numFmtId="0" fontId="79" fillId="4" borderId="92" xfId="4" applyFont="1" applyFill="1" applyBorder="1" applyAlignment="1">
      <alignment horizontal="center" vertical="center" shrinkToFit="1"/>
    </xf>
    <xf numFmtId="0" fontId="73" fillId="4" borderId="86" xfId="4" applyFont="1" applyFill="1" applyBorder="1" applyAlignment="1">
      <alignment vertical="center" shrinkToFit="1"/>
    </xf>
    <xf numFmtId="0" fontId="73" fillId="4" borderId="106" xfId="4" applyFont="1" applyFill="1" applyBorder="1" applyAlignment="1">
      <alignment vertical="center" shrinkToFit="1"/>
    </xf>
    <xf numFmtId="0" fontId="83" fillId="42" borderId="56" xfId="4" applyFont="1" applyFill="1" applyBorder="1" applyAlignment="1">
      <alignment horizontal="center" vertical="center" shrinkToFit="1"/>
    </xf>
    <xf numFmtId="0" fontId="73" fillId="0" borderId="132" xfId="4" applyFont="1" applyBorder="1" applyAlignment="1">
      <alignment vertical="center" shrinkToFit="1"/>
    </xf>
    <xf numFmtId="56" fontId="73" fillId="0" borderId="20" xfId="4" applyNumberFormat="1" applyFont="1" applyBorder="1" applyAlignment="1">
      <alignment vertical="center" shrinkToFit="1"/>
    </xf>
    <xf numFmtId="56" fontId="79" fillId="0" borderId="20" xfId="4" applyNumberFormat="1" applyFont="1" applyBorder="1" applyAlignment="1">
      <alignment vertical="center" shrinkToFit="1"/>
    </xf>
    <xf numFmtId="0" fontId="79" fillId="0" borderId="20" xfId="4" applyFont="1" applyBorder="1" applyAlignment="1">
      <alignment vertical="center" shrinkToFit="1"/>
    </xf>
    <xf numFmtId="0" fontId="79" fillId="0" borderId="104" xfId="4" applyFont="1" applyBorder="1" applyAlignment="1">
      <alignment vertical="center" shrinkToFit="1"/>
    </xf>
    <xf numFmtId="0" fontId="79" fillId="45" borderId="133" xfId="4" applyFont="1" applyFill="1" applyBorder="1" applyAlignment="1">
      <alignment vertical="center" shrinkToFit="1"/>
    </xf>
    <xf numFmtId="0" fontId="79" fillId="0" borderId="132" xfId="4" applyFont="1" applyBorder="1" applyAlignment="1">
      <alignment vertical="center" shrinkToFit="1"/>
    </xf>
    <xf numFmtId="56" fontId="79" fillId="0" borderId="104" xfId="4" applyNumberFormat="1" applyFont="1" applyBorder="1" applyAlignment="1">
      <alignment vertical="center" shrinkToFit="1"/>
    </xf>
    <xf numFmtId="0" fontId="83" fillId="7" borderId="130" xfId="4" applyFont="1" applyFill="1" applyBorder="1" applyAlignment="1">
      <alignment horizontal="center" vertical="center" shrinkToFit="1"/>
    </xf>
    <xf numFmtId="0" fontId="83" fillId="7" borderId="56" xfId="4" applyFont="1" applyFill="1" applyBorder="1" applyAlignment="1">
      <alignment horizontal="center" vertical="center" shrinkToFit="1"/>
    </xf>
    <xf numFmtId="0" fontId="79" fillId="7" borderId="56" xfId="4" applyFont="1" applyFill="1" applyBorder="1" applyAlignment="1">
      <alignment vertical="center" shrinkToFit="1"/>
    </xf>
    <xf numFmtId="0" fontId="79" fillId="0" borderId="132" xfId="4" applyFont="1" applyBorder="1" applyAlignment="1">
      <alignment horizontal="center" vertical="center" shrinkToFit="1"/>
    </xf>
    <xf numFmtId="0" fontId="79" fillId="0" borderId="20" xfId="4" applyFont="1" applyBorder="1" applyAlignment="1">
      <alignment horizontal="center" vertical="center" shrinkToFit="1"/>
    </xf>
    <xf numFmtId="0" fontId="79" fillId="0" borderId="104" xfId="4" applyFont="1" applyBorder="1" applyAlignment="1">
      <alignment horizontal="center" vertical="center" shrinkToFit="1"/>
    </xf>
    <xf numFmtId="0" fontId="85" fillId="43" borderId="134" xfId="4" applyFont="1" applyFill="1" applyBorder="1" applyAlignment="1">
      <alignment horizontal="center" vertical="center" shrinkToFit="1"/>
    </xf>
    <xf numFmtId="0" fontId="79" fillId="42" borderId="131" xfId="4" applyFont="1" applyFill="1" applyBorder="1" applyAlignment="1">
      <alignment horizontal="left" vertical="center" shrinkToFit="1"/>
    </xf>
    <xf numFmtId="0" fontId="79" fillId="4" borderId="56" xfId="4" applyFont="1" applyFill="1" applyBorder="1" applyAlignment="1">
      <alignment vertical="center" shrinkToFit="1"/>
    </xf>
    <xf numFmtId="0" fontId="79" fillId="4" borderId="35" xfId="4" applyFont="1" applyFill="1" applyBorder="1" applyAlignment="1">
      <alignment horizontal="center" vertical="center" shrinkToFit="1"/>
    </xf>
    <xf numFmtId="0" fontId="79" fillId="4" borderId="20" xfId="4" applyFont="1" applyFill="1" applyBorder="1" applyAlignment="1">
      <alignment horizontal="center" vertical="center" shrinkToFit="1"/>
    </xf>
    <xf numFmtId="0" fontId="79" fillId="4" borderId="104" xfId="4" applyFont="1" applyFill="1" applyBorder="1" applyAlignment="1">
      <alignment horizontal="center" vertical="center" shrinkToFit="1"/>
    </xf>
    <xf numFmtId="0" fontId="79" fillId="4" borderId="133" xfId="4" applyFont="1" applyFill="1" applyBorder="1" applyAlignment="1">
      <alignment horizontal="center" vertical="center" shrinkToFit="1"/>
    </xf>
    <xf numFmtId="0" fontId="79" fillId="4" borderId="56" xfId="4" applyFont="1" applyFill="1" applyBorder="1" applyAlignment="1">
      <alignment horizontal="center" vertical="center" shrinkToFit="1"/>
    </xf>
    <xf numFmtId="0" fontId="73" fillId="4" borderId="35" xfId="4" applyFont="1" applyFill="1" applyBorder="1" applyAlignment="1">
      <alignment vertical="center" shrinkToFit="1"/>
    </xf>
    <xf numFmtId="0" fontId="73" fillId="4" borderId="20" xfId="4" applyFont="1" applyFill="1" applyBorder="1" applyAlignment="1">
      <alignment vertical="center" shrinkToFit="1"/>
    </xf>
    <xf numFmtId="0" fontId="79" fillId="50" borderId="2" xfId="4" applyFont="1" applyFill="1" applyBorder="1" applyAlignment="1">
      <alignment vertical="center" shrinkToFit="1"/>
    </xf>
    <xf numFmtId="0" fontId="79" fillId="48" borderId="33" xfId="4" applyFont="1" applyFill="1" applyBorder="1" applyAlignment="1">
      <alignment vertical="center" shrinkToFit="1"/>
    </xf>
    <xf numFmtId="56" fontId="79" fillId="48" borderId="33" xfId="4" applyNumberFormat="1" applyFont="1" applyFill="1" applyBorder="1" applyAlignment="1">
      <alignment vertical="center" shrinkToFit="1"/>
    </xf>
    <xf numFmtId="0" fontId="79" fillId="48" borderId="8" xfId="4" applyFont="1" applyFill="1" applyBorder="1" applyAlignment="1">
      <alignment vertical="center" shrinkToFit="1"/>
    </xf>
    <xf numFmtId="0" fontId="73" fillId="48" borderId="33" xfId="4" applyFont="1" applyFill="1" applyBorder="1" applyAlignment="1">
      <alignment vertical="center" shrinkToFit="1"/>
    </xf>
    <xf numFmtId="0" fontId="73" fillId="48" borderId="29" xfId="4" applyFont="1" applyFill="1" applyBorder="1" applyAlignment="1">
      <alignment vertical="center" shrinkToFit="1"/>
    </xf>
    <xf numFmtId="0" fontId="73" fillId="48" borderId="8" xfId="4" applyFont="1" applyFill="1" applyBorder="1" applyAlignment="1">
      <alignment vertical="center" shrinkToFit="1"/>
    </xf>
    <xf numFmtId="0" fontId="79" fillId="48" borderId="65" xfId="4" applyFont="1" applyFill="1" applyBorder="1" applyAlignment="1">
      <alignment vertical="center" shrinkToFit="1"/>
    </xf>
    <xf numFmtId="56" fontId="79" fillId="48" borderId="34" xfId="4" applyNumberFormat="1" applyFont="1" applyFill="1" applyBorder="1" applyAlignment="1">
      <alignment vertical="center" shrinkToFit="1"/>
    </xf>
    <xf numFmtId="0" fontId="79" fillId="48" borderId="105" xfId="4" applyFont="1" applyFill="1" applyBorder="1" applyAlignment="1">
      <alignment horizontal="center" vertical="center" shrinkToFit="1"/>
    </xf>
    <xf numFmtId="0" fontId="73" fillId="48" borderId="65" xfId="4" applyFont="1" applyFill="1" applyBorder="1" applyAlignment="1">
      <alignment vertical="center" shrinkToFit="1"/>
    </xf>
    <xf numFmtId="0" fontId="79" fillId="48" borderId="0" xfId="4" applyFont="1" applyFill="1" applyAlignment="1">
      <alignment horizontal="center" shrinkToFit="1"/>
    </xf>
    <xf numFmtId="0" fontId="79" fillId="48" borderId="33" xfId="4" quotePrefix="1" applyFont="1" applyFill="1" applyBorder="1" applyAlignment="1">
      <alignment vertical="center" shrinkToFit="1"/>
    </xf>
    <xf numFmtId="0" fontId="79" fillId="48" borderId="8" xfId="4" quotePrefix="1" applyFont="1" applyFill="1" applyBorder="1" applyAlignment="1">
      <alignment vertical="center" shrinkToFit="1"/>
    </xf>
    <xf numFmtId="0" fontId="73" fillId="48" borderId="88" xfId="4" applyFont="1" applyFill="1" applyBorder="1" applyAlignment="1">
      <alignment vertical="center" shrinkToFit="1"/>
    </xf>
    <xf numFmtId="0" fontId="86" fillId="52" borderId="0" xfId="1" applyFont="1" applyFill="1" applyAlignment="1">
      <alignment vertical="center" shrinkToFit="1"/>
    </xf>
    <xf numFmtId="0" fontId="90" fillId="51" borderId="0" xfId="1" applyFont="1" applyFill="1">
      <alignment vertical="center"/>
    </xf>
    <xf numFmtId="0" fontId="86" fillId="51" borderId="0" xfId="1" applyFont="1" applyFill="1">
      <alignment vertical="center"/>
    </xf>
    <xf numFmtId="49" fontId="73" fillId="0" borderId="4" xfId="1" applyNumberFormat="1" applyFont="1" applyBorder="1" applyAlignment="1">
      <alignment horizontal="center" vertical="center" shrinkToFit="1"/>
    </xf>
    <xf numFmtId="178" fontId="73" fillId="0" borderId="2" xfId="1" applyNumberFormat="1" applyFont="1" applyBorder="1" applyAlignment="1">
      <alignment horizontal="center" vertical="center" textRotation="255" shrinkToFit="1"/>
    </xf>
    <xf numFmtId="0" fontId="74" fillId="0" borderId="3" xfId="1" applyFont="1" applyBorder="1" applyAlignment="1">
      <alignment horizontal="center" vertical="center" shrinkToFit="1"/>
    </xf>
    <xf numFmtId="49" fontId="112" fillId="0" borderId="13" xfId="1" applyNumberFormat="1" applyFont="1" applyBorder="1" applyAlignment="1">
      <alignment horizontal="center" vertical="center"/>
    </xf>
    <xf numFmtId="49" fontId="112" fillId="0" borderId="8" xfId="1" applyNumberFormat="1" applyFont="1" applyBorder="1" applyAlignment="1">
      <alignment horizontal="center" vertical="center" shrinkToFit="1"/>
    </xf>
    <xf numFmtId="49" fontId="111" fillId="0" borderId="15" xfId="1" applyNumberFormat="1" applyFont="1" applyBorder="1" applyAlignment="1">
      <alignment horizontal="center" vertical="center" shrinkToFit="1"/>
    </xf>
    <xf numFmtId="49" fontId="73" fillId="0" borderId="2" xfId="1" applyNumberFormat="1" applyFont="1" applyBorder="1" applyAlignment="1">
      <alignment horizontal="center" vertical="center" shrinkToFit="1"/>
    </xf>
    <xf numFmtId="49" fontId="73" fillId="0" borderId="6" xfId="1" applyNumberFormat="1" applyFont="1" applyBorder="1" applyAlignment="1">
      <alignment horizontal="center" vertical="center" wrapText="1" shrinkToFit="1"/>
    </xf>
    <xf numFmtId="178" fontId="73" fillId="0" borderId="10" xfId="1" applyNumberFormat="1" applyFont="1" applyBorder="1" applyAlignment="1">
      <alignment vertical="center" wrapText="1" shrinkToFit="1"/>
    </xf>
    <xf numFmtId="0" fontId="74" fillId="0" borderId="35" xfId="1" applyFont="1" applyBorder="1" applyAlignment="1">
      <alignment horizontal="center" vertical="center" shrinkToFit="1"/>
    </xf>
    <xf numFmtId="179" fontId="74" fillId="0" borderId="7" xfId="1" applyNumberFormat="1" applyFont="1" applyBorder="1" applyAlignment="1">
      <alignment horizontal="center" vertical="center" shrinkToFit="1"/>
    </xf>
    <xf numFmtId="179" fontId="74" fillId="0" borderId="31" xfId="1" applyNumberFormat="1" applyFont="1" applyBorder="1" applyAlignment="1">
      <alignment horizontal="center" vertical="center" shrinkToFit="1"/>
    </xf>
    <xf numFmtId="0" fontId="74" fillId="0" borderId="31" xfId="1" applyFont="1" applyBorder="1" applyAlignment="1">
      <alignment horizontal="center" vertical="center" shrinkToFit="1"/>
    </xf>
    <xf numFmtId="49" fontId="85" fillId="0" borderId="7" xfId="1" applyNumberFormat="1" applyFont="1" applyBorder="1">
      <alignment vertical="center"/>
    </xf>
    <xf numFmtId="179" fontId="85" fillId="0" borderId="8" xfId="1" applyNumberFormat="1" applyFont="1" applyBorder="1" applyAlignment="1">
      <alignment vertical="center" shrinkToFit="1"/>
    </xf>
    <xf numFmtId="49" fontId="111" fillId="0" borderId="9" xfId="1" applyNumberFormat="1" applyFont="1" applyBorder="1" applyAlignment="1">
      <alignment vertical="center" shrinkToFit="1"/>
    </xf>
    <xf numFmtId="49" fontId="73" fillId="0" borderId="10" xfId="1" applyNumberFormat="1" applyFont="1" applyBorder="1" applyAlignment="1">
      <alignment horizontal="center" vertical="center" wrapText="1" shrinkToFit="1"/>
    </xf>
    <xf numFmtId="49" fontId="81" fillId="0" borderId="32" xfId="1" applyNumberFormat="1" applyFont="1" applyBorder="1" applyAlignment="1">
      <alignment horizontal="center" vertical="center" shrinkToFit="1"/>
    </xf>
    <xf numFmtId="178" fontId="73" fillId="0" borderId="25" xfId="1" applyNumberFormat="1" applyFont="1" applyBorder="1" applyAlignment="1">
      <alignment horizontal="center" vertical="center" shrinkToFit="1"/>
    </xf>
    <xf numFmtId="0" fontId="74" fillId="0" borderId="20" xfId="1" applyFont="1" applyBorder="1" applyAlignment="1">
      <alignment horizontal="center" vertical="center" shrinkToFit="1"/>
    </xf>
    <xf numFmtId="49" fontId="109" fillId="0" borderId="21" xfId="1" applyNumberFormat="1" applyFont="1" applyBorder="1" applyAlignment="1">
      <alignment horizontal="center" vertical="center" shrinkToFit="1"/>
    </xf>
    <xf numFmtId="0" fontId="81" fillId="0" borderId="30" xfId="1" applyFont="1" applyBorder="1" applyAlignment="1">
      <alignment horizontal="center" vertical="center" shrinkToFit="1"/>
    </xf>
    <xf numFmtId="179" fontId="81" fillId="0" borderId="30" xfId="1" applyNumberFormat="1" applyFont="1" applyBorder="1" applyAlignment="1">
      <alignment horizontal="center" vertical="center" shrinkToFit="1"/>
    </xf>
    <xf numFmtId="49" fontId="110" fillId="0" borderId="21" xfId="1" applyNumberFormat="1" applyFont="1" applyBorder="1" applyAlignment="1">
      <alignment horizontal="left" vertical="center"/>
    </xf>
    <xf numFmtId="179" fontId="85" fillId="0" borderId="33" xfId="1" applyNumberFormat="1" applyFont="1" applyBorder="1" applyAlignment="1">
      <alignment vertical="center" shrinkToFit="1"/>
    </xf>
    <xf numFmtId="49" fontId="111" fillId="0" borderId="34" xfId="1" applyNumberFormat="1" applyFont="1" applyBorder="1" applyAlignment="1">
      <alignment horizontal="center" vertical="center" shrinkToFit="1"/>
    </xf>
    <xf numFmtId="49" fontId="81" fillId="0" borderId="16" xfId="1" applyNumberFormat="1" applyFont="1" applyBorder="1" applyAlignment="1">
      <alignment horizontal="center" vertical="center" shrinkToFit="1"/>
    </xf>
    <xf numFmtId="49" fontId="73" fillId="0" borderId="24" xfId="1" applyNumberFormat="1" applyFont="1" applyBorder="1" applyAlignment="1">
      <alignment horizontal="center" vertical="center" shrinkToFit="1"/>
    </xf>
    <xf numFmtId="178" fontId="74" fillId="0" borderId="25" xfId="1" applyNumberFormat="1" applyFont="1" applyBorder="1" applyAlignment="1">
      <alignment horizontal="center" vertical="center" shrinkToFit="1"/>
    </xf>
    <xf numFmtId="0" fontId="73" fillId="0" borderId="23" xfId="1" applyFont="1" applyBorder="1" applyAlignment="1">
      <alignment horizontal="center" vertical="center"/>
    </xf>
    <xf numFmtId="179" fontId="74" fillId="0" borderId="22" xfId="1" applyNumberFormat="1" applyFont="1" applyBorder="1" applyAlignment="1">
      <alignment vertical="center" shrinkToFit="1"/>
    </xf>
    <xf numFmtId="179" fontId="109" fillId="0" borderId="23" xfId="1" applyNumberFormat="1" applyFont="1" applyBorder="1" applyAlignment="1">
      <alignment vertical="center" shrinkToFit="1"/>
    </xf>
    <xf numFmtId="179" fontId="73" fillId="0" borderId="22" xfId="1" applyNumberFormat="1" applyFont="1" applyBorder="1" applyAlignment="1">
      <alignment vertical="center" shrinkToFit="1"/>
    </xf>
    <xf numFmtId="0" fontId="81" fillId="0" borderId="23" xfId="1" applyFont="1" applyBorder="1" applyAlignment="1">
      <alignment vertical="center" shrinkToFit="1"/>
    </xf>
    <xf numFmtId="49" fontId="110" fillId="0" borderId="13" xfId="1" applyNumberFormat="1" applyFont="1" applyBorder="1" applyAlignment="1">
      <alignment horizontal="left" vertical="center"/>
    </xf>
    <xf numFmtId="179" fontId="85" fillId="0" borderId="14" xfId="1" applyNumberFormat="1" applyFont="1" applyBorder="1" applyAlignment="1">
      <alignment vertical="center" shrinkToFit="1"/>
    </xf>
    <xf numFmtId="49" fontId="73" fillId="0" borderId="25" xfId="1" applyNumberFormat="1" applyFont="1" applyBorder="1" applyAlignment="1">
      <alignment horizontal="center" vertical="center" shrinkToFit="1"/>
    </xf>
    <xf numFmtId="179" fontId="85" fillId="0" borderId="15" xfId="1" applyNumberFormat="1" applyFont="1" applyBorder="1" applyAlignment="1">
      <alignment vertical="center" shrinkToFit="1"/>
    </xf>
    <xf numFmtId="49" fontId="110" fillId="0" borderId="119" xfId="1" applyNumberFormat="1" applyFont="1" applyBorder="1" applyAlignment="1">
      <alignment horizontal="left" vertical="center"/>
    </xf>
    <xf numFmtId="179" fontId="85" fillId="0" borderId="120" xfId="1" applyNumberFormat="1" applyFont="1" applyBorder="1" applyAlignment="1">
      <alignment vertical="center" shrinkToFit="1"/>
    </xf>
    <xf numFmtId="56" fontId="74" fillId="0" borderId="20" xfId="1" applyNumberFormat="1" applyFont="1" applyBorder="1" applyAlignment="1">
      <alignment horizontal="center" vertical="center" shrinkToFit="1"/>
    </xf>
    <xf numFmtId="49" fontId="85" fillId="0" borderId="21" xfId="1" applyNumberFormat="1" applyFont="1" applyBorder="1" applyAlignment="1">
      <alignment horizontal="center" vertical="center" shrinkToFit="1"/>
    </xf>
    <xf numFmtId="49" fontId="85" fillId="0" borderId="30" xfId="1" applyNumberFormat="1" applyFont="1" applyBorder="1" applyAlignment="1">
      <alignment horizontal="center" vertical="center" shrinkToFit="1"/>
    </xf>
    <xf numFmtId="49" fontId="85" fillId="0" borderId="21" xfId="1" applyNumberFormat="1" applyFont="1" applyBorder="1" applyAlignment="1">
      <alignment horizontal="centerContinuous" vertical="center" shrinkToFit="1"/>
    </xf>
    <xf numFmtId="49" fontId="85" fillId="0" borderId="30" xfId="1" applyNumberFormat="1" applyFont="1" applyBorder="1" applyAlignment="1">
      <alignment horizontal="centerContinuous" vertical="center" shrinkToFit="1"/>
    </xf>
    <xf numFmtId="49" fontId="109" fillId="0" borderId="21" xfId="1" applyNumberFormat="1" applyFont="1" applyBorder="1" applyAlignment="1">
      <alignment horizontal="centerContinuous" vertical="center" shrinkToFit="1"/>
    </xf>
    <xf numFmtId="49" fontId="73" fillId="0" borderId="6" xfId="1" applyNumberFormat="1" applyFont="1" applyBorder="1" applyAlignment="1">
      <alignment horizontal="center" vertical="center" shrinkToFit="1"/>
    </xf>
    <xf numFmtId="179" fontId="81" fillId="0" borderId="30" xfId="1" quotePrefix="1" applyNumberFormat="1" applyFont="1" applyBorder="1" applyAlignment="1">
      <alignment horizontal="center" vertical="center" shrinkToFit="1"/>
    </xf>
    <xf numFmtId="179" fontId="81" fillId="0" borderId="30" xfId="1" applyNumberFormat="1" applyFont="1" applyBorder="1" applyAlignment="1">
      <alignment horizontal="centerContinuous" vertical="center" shrinkToFit="1"/>
    </xf>
    <xf numFmtId="49" fontId="109" fillId="0" borderId="30" xfId="1" applyNumberFormat="1" applyFont="1" applyBorder="1" applyAlignment="1">
      <alignment horizontal="centerContinuous" vertical="center" shrinkToFit="1"/>
    </xf>
    <xf numFmtId="49" fontId="109" fillId="0" borderId="6" xfId="1" applyNumberFormat="1" applyFont="1" applyBorder="1" applyAlignment="1">
      <alignment horizontal="center" vertical="center" shrinkToFit="1"/>
    </xf>
    <xf numFmtId="49" fontId="73" fillId="0" borderId="14" xfId="1" applyNumberFormat="1" applyFont="1" applyBorder="1" applyAlignment="1">
      <alignment horizontal="center" vertical="center" shrinkToFit="1"/>
    </xf>
    <xf numFmtId="0" fontId="73" fillId="0" borderId="10" xfId="1" applyFont="1" applyBorder="1" applyAlignment="1">
      <alignment vertical="center" shrinkToFit="1"/>
    </xf>
    <xf numFmtId="49" fontId="110" fillId="0" borderId="30" xfId="1" applyNumberFormat="1" applyFont="1" applyBorder="1" applyAlignment="1">
      <alignment horizontal="left" vertical="center"/>
    </xf>
    <xf numFmtId="179" fontId="74" fillId="0" borderId="18" xfId="1" applyNumberFormat="1" applyFont="1" applyBorder="1" applyAlignment="1">
      <alignment vertical="center" shrinkToFit="1"/>
    </xf>
    <xf numFmtId="179" fontId="109" fillId="0" borderId="20" xfId="1" applyNumberFormat="1" applyFont="1" applyBorder="1" applyAlignment="1">
      <alignment vertical="center" shrinkToFit="1"/>
    </xf>
    <xf numFmtId="49" fontId="110" fillId="0" borderId="28" xfId="1" applyNumberFormat="1" applyFont="1" applyBorder="1" applyAlignment="1">
      <alignment horizontal="left" vertical="center"/>
    </xf>
    <xf numFmtId="49" fontId="73" fillId="53" borderId="4" xfId="1" applyNumberFormat="1" applyFont="1" applyFill="1" applyBorder="1" applyAlignment="1">
      <alignment horizontal="center" vertical="center" shrinkToFit="1"/>
    </xf>
    <xf numFmtId="49" fontId="81" fillId="55" borderId="32" xfId="1" applyNumberFormat="1" applyFont="1" applyFill="1" applyBorder="1" applyAlignment="1">
      <alignment horizontal="center" vertical="center" shrinkToFit="1"/>
    </xf>
    <xf numFmtId="178" fontId="73" fillId="55" borderId="25" xfId="1" applyNumberFormat="1" applyFont="1" applyFill="1" applyBorder="1" applyAlignment="1">
      <alignment horizontal="center" vertical="center" shrinkToFit="1"/>
    </xf>
    <xf numFmtId="0" fontId="74" fillId="55" borderId="20" xfId="1" applyFont="1" applyFill="1" applyBorder="1" applyAlignment="1">
      <alignment horizontal="center" vertical="center" shrinkToFit="1"/>
    </xf>
    <xf numFmtId="49" fontId="94" fillId="55" borderId="21" xfId="1" applyNumberFormat="1" applyFont="1" applyFill="1" applyBorder="1" applyAlignment="1">
      <alignment horizontal="centerContinuous" vertical="center" shrinkToFit="1"/>
    </xf>
    <xf numFmtId="49" fontId="120" fillId="55" borderId="30" xfId="1" applyNumberFormat="1" applyFont="1" applyFill="1" applyBorder="1" applyAlignment="1">
      <alignment horizontal="centerContinuous" vertical="center" shrinkToFit="1"/>
    </xf>
    <xf numFmtId="49" fontId="121" fillId="55" borderId="21" xfId="1" applyNumberFormat="1" applyFont="1" applyFill="1" applyBorder="1" applyAlignment="1">
      <alignment horizontal="centerContinuous" vertical="center" shrinkToFit="1"/>
    </xf>
    <xf numFmtId="49" fontId="120" fillId="55" borderId="21" xfId="1" applyNumberFormat="1" applyFont="1" applyFill="1" applyBorder="1" applyAlignment="1">
      <alignment horizontal="centerContinuous" vertical="center" shrinkToFit="1"/>
    </xf>
    <xf numFmtId="179" fontId="122" fillId="55" borderId="30" xfId="1" applyNumberFormat="1" applyFont="1" applyFill="1" applyBorder="1" applyAlignment="1">
      <alignment horizontal="centerContinuous" vertical="center" shrinkToFit="1"/>
    </xf>
    <xf numFmtId="0" fontId="122" fillId="55" borderId="30" xfId="1" applyFont="1" applyFill="1" applyBorder="1" applyAlignment="1">
      <alignment horizontal="centerContinuous" vertical="center" shrinkToFit="1"/>
    </xf>
    <xf numFmtId="49" fontId="109" fillId="55" borderId="21" xfId="1" applyNumberFormat="1" applyFont="1" applyFill="1" applyBorder="1" applyAlignment="1">
      <alignment horizontal="center" vertical="center" shrinkToFit="1"/>
    </xf>
    <xf numFmtId="179" fontId="81" fillId="55" borderId="30" xfId="1" applyNumberFormat="1" applyFont="1" applyFill="1" applyBorder="1" applyAlignment="1">
      <alignment horizontal="center" vertical="center" shrinkToFit="1"/>
    </xf>
    <xf numFmtId="49" fontId="110" fillId="55" borderId="21" xfId="1" applyNumberFormat="1" applyFont="1" applyFill="1" applyBorder="1" applyAlignment="1">
      <alignment horizontal="left" vertical="center"/>
    </xf>
    <xf numFmtId="179" fontId="85" fillId="55" borderId="33" xfId="1" applyNumberFormat="1" applyFont="1" applyFill="1" applyBorder="1" applyAlignment="1">
      <alignment vertical="center" shrinkToFit="1"/>
    </xf>
    <xf numFmtId="49" fontId="111" fillId="55" borderId="34" xfId="1" applyNumberFormat="1" applyFont="1" applyFill="1" applyBorder="1" applyAlignment="1">
      <alignment horizontal="center" vertical="center" shrinkToFit="1"/>
    </xf>
    <xf numFmtId="49" fontId="81" fillId="55" borderId="16" xfId="1" applyNumberFormat="1" applyFont="1" applyFill="1" applyBorder="1" applyAlignment="1">
      <alignment horizontal="center" vertical="center" shrinkToFit="1"/>
    </xf>
    <xf numFmtId="49" fontId="73" fillId="55" borderId="24" xfId="1" applyNumberFormat="1" applyFont="1" applyFill="1" applyBorder="1" applyAlignment="1">
      <alignment horizontal="center" vertical="center" shrinkToFit="1"/>
    </xf>
    <xf numFmtId="178" fontId="74" fillId="55" borderId="25" xfId="1" applyNumberFormat="1" applyFont="1" applyFill="1" applyBorder="1" applyAlignment="1">
      <alignment horizontal="center" vertical="center" shrinkToFit="1"/>
    </xf>
    <xf numFmtId="49" fontId="110" fillId="55" borderId="13" xfId="1" applyNumberFormat="1" applyFont="1" applyFill="1" applyBorder="1" applyAlignment="1">
      <alignment horizontal="left" vertical="center"/>
    </xf>
    <xf numFmtId="49" fontId="73" fillId="0" borderId="9" xfId="1" applyNumberFormat="1" applyFont="1" applyBorder="1" applyAlignment="1">
      <alignment vertical="center" shrinkToFit="1"/>
    </xf>
    <xf numFmtId="0" fontId="73" fillId="55" borderId="26" xfId="1" applyFont="1" applyFill="1" applyBorder="1" applyAlignment="1">
      <alignment horizontal="center" vertical="center"/>
    </xf>
    <xf numFmtId="179" fontId="74" fillId="55" borderId="24" xfId="1" applyNumberFormat="1" applyFont="1" applyFill="1" applyBorder="1" applyAlignment="1">
      <alignment vertical="center" shrinkToFit="1"/>
    </xf>
    <xf numFmtId="179" fontId="109" fillId="55" borderId="26" xfId="1" applyNumberFormat="1" applyFont="1" applyFill="1" applyBorder="1" applyAlignment="1">
      <alignment vertical="center" shrinkToFit="1"/>
    </xf>
    <xf numFmtId="179" fontId="85" fillId="55" borderId="118" xfId="1" applyNumberFormat="1" applyFont="1" applyFill="1" applyBorder="1" applyAlignment="1">
      <alignment vertical="center" shrinkToFit="1"/>
    </xf>
    <xf numFmtId="49" fontId="110" fillId="55" borderId="135" xfId="1" applyNumberFormat="1" applyFont="1" applyFill="1" applyBorder="1" applyAlignment="1">
      <alignment horizontal="left" vertical="center"/>
    </xf>
    <xf numFmtId="179" fontId="85" fillId="55" borderId="1" xfId="1" applyNumberFormat="1" applyFont="1" applyFill="1" applyBorder="1" applyAlignment="1">
      <alignment vertical="center" shrinkToFit="1"/>
    </xf>
    <xf numFmtId="0" fontId="73" fillId="49" borderId="10" xfId="1" applyFont="1" applyFill="1" applyBorder="1" applyAlignment="1">
      <alignment vertical="center" shrinkToFit="1"/>
    </xf>
    <xf numFmtId="49" fontId="81" fillId="47" borderId="32" xfId="1" applyNumberFormat="1" applyFont="1" applyFill="1" applyBorder="1" applyAlignment="1">
      <alignment horizontal="center" vertical="center" shrinkToFit="1"/>
    </xf>
    <xf numFmtId="49" fontId="108" fillId="56" borderId="4" xfId="1" applyNumberFormat="1" applyFont="1" applyFill="1" applyBorder="1" applyAlignment="1">
      <alignment horizontal="center" vertical="center" shrinkToFit="1"/>
    </xf>
    <xf numFmtId="178" fontId="74" fillId="56" borderId="2" xfId="1" applyNumberFormat="1" applyFont="1" applyFill="1" applyBorder="1" applyAlignment="1">
      <alignment horizontal="center" vertical="center" shrinkToFit="1"/>
    </xf>
    <xf numFmtId="0" fontId="73" fillId="56" borderId="3" xfId="1" applyFont="1" applyFill="1" applyBorder="1" applyAlignment="1">
      <alignment horizontal="center" vertical="center"/>
    </xf>
    <xf numFmtId="0" fontId="74" fillId="56" borderId="4" xfId="1" applyFont="1" applyFill="1" applyBorder="1" applyAlignment="1">
      <alignment vertical="center" shrinkToFit="1"/>
    </xf>
    <xf numFmtId="179" fontId="109" fillId="56" borderId="3" xfId="1" applyNumberFormat="1" applyFont="1" applyFill="1" applyBorder="1" applyAlignment="1">
      <alignment vertical="center" shrinkToFit="1"/>
    </xf>
    <xf numFmtId="179" fontId="74" fillId="56" borderId="4" xfId="1" applyNumberFormat="1" applyFont="1" applyFill="1" applyBorder="1" applyAlignment="1">
      <alignment vertical="center" shrinkToFit="1"/>
    </xf>
    <xf numFmtId="0" fontId="109" fillId="56" borderId="3" xfId="1" applyFont="1" applyFill="1" applyBorder="1" applyAlignment="1">
      <alignment vertical="center" shrinkToFit="1"/>
    </xf>
    <xf numFmtId="0" fontId="74" fillId="56" borderId="24" xfId="1" applyFont="1" applyFill="1" applyBorder="1" applyAlignment="1">
      <alignment vertical="center" shrinkToFit="1"/>
    </xf>
    <xf numFmtId="0" fontId="109" fillId="56" borderId="26" xfId="1" applyFont="1" applyFill="1" applyBorder="1" applyAlignment="1">
      <alignment vertical="center" shrinkToFit="1"/>
    </xf>
    <xf numFmtId="49" fontId="81" fillId="56" borderId="24" xfId="1" applyNumberFormat="1" applyFont="1" applyFill="1" applyBorder="1" applyAlignment="1">
      <alignment horizontal="center" vertical="center" shrinkToFit="1"/>
    </xf>
    <xf numFmtId="49" fontId="81" fillId="56" borderId="26" xfId="1" applyNumberFormat="1" applyFont="1" applyFill="1" applyBorder="1" applyAlignment="1">
      <alignment horizontal="center" vertical="center" shrinkToFit="1"/>
    </xf>
    <xf numFmtId="49" fontId="110" fillId="56" borderId="13" xfId="1" applyNumberFormat="1" applyFont="1" applyFill="1" applyBorder="1" applyAlignment="1">
      <alignment horizontal="left" vertical="center"/>
    </xf>
    <xf numFmtId="49" fontId="73" fillId="56" borderId="105" xfId="1" applyNumberFormat="1" applyFont="1" applyFill="1" applyBorder="1" applyAlignment="1">
      <alignment horizontal="center" vertical="center" shrinkToFit="1"/>
    </xf>
    <xf numFmtId="49" fontId="111" fillId="56" borderId="15" xfId="1" applyNumberFormat="1" applyFont="1" applyFill="1" applyBorder="1" applyAlignment="1">
      <alignment horizontal="center" vertical="center" shrinkToFit="1"/>
    </xf>
    <xf numFmtId="49" fontId="73" fillId="56" borderId="25" xfId="1" applyNumberFormat="1" applyFont="1" applyFill="1" applyBorder="1" applyAlignment="1">
      <alignment horizontal="center" vertical="center" shrinkToFit="1"/>
    </xf>
    <xf numFmtId="0" fontId="79" fillId="7" borderId="62" xfId="4" applyFont="1" applyFill="1" applyBorder="1" applyAlignment="1">
      <alignment horizontal="center" vertical="center" shrinkToFit="1"/>
    </xf>
    <xf numFmtId="0" fontId="79" fillId="45" borderId="65" xfId="4" applyFont="1" applyFill="1" applyBorder="1" applyAlignment="1">
      <alignment vertical="center" shrinkToFit="1"/>
    </xf>
    <xf numFmtId="0" fontId="79" fillId="45" borderId="136" xfId="4" applyFont="1" applyFill="1" applyBorder="1" applyAlignment="1">
      <alignment vertical="center" shrinkToFit="1"/>
    </xf>
    <xf numFmtId="0" fontId="79" fillId="45" borderId="137" xfId="4" applyFont="1" applyFill="1" applyBorder="1" applyAlignment="1">
      <alignment vertical="center" shrinkToFit="1"/>
    </xf>
    <xf numFmtId="0" fontId="79" fillId="0" borderId="75" xfId="4" applyFont="1" applyBorder="1" applyAlignment="1">
      <alignment vertical="center" shrinkToFit="1"/>
    </xf>
    <xf numFmtId="0" fontId="79" fillId="47" borderId="52" xfId="4" applyFont="1" applyFill="1" applyBorder="1" applyAlignment="1">
      <alignment horizontal="left" vertical="center" shrinkToFit="1"/>
    </xf>
    <xf numFmtId="9" fontId="79" fillId="0" borderId="8" xfId="306" applyFont="1" applyFill="1" applyBorder="1" applyAlignment="1">
      <alignment vertical="center" shrinkToFit="1"/>
    </xf>
    <xf numFmtId="56" fontId="79" fillId="0" borderId="8" xfId="4" applyNumberFormat="1" applyFont="1" applyBorder="1" applyAlignment="1">
      <alignment vertical="center" shrinkToFit="1"/>
    </xf>
    <xf numFmtId="0" fontId="79" fillId="0" borderId="8" xfId="4" applyFont="1" applyBorder="1" applyAlignment="1">
      <alignment vertical="center" shrinkToFit="1"/>
    </xf>
    <xf numFmtId="0" fontId="79" fillId="0" borderId="8" xfId="4" quotePrefix="1" applyFont="1" applyBorder="1" applyAlignment="1">
      <alignment vertical="center" shrinkToFit="1"/>
    </xf>
    <xf numFmtId="0" fontId="73" fillId="0" borderId="8" xfId="4" applyFont="1" applyBorder="1" applyAlignment="1">
      <alignment vertical="center" shrinkToFit="1"/>
    </xf>
    <xf numFmtId="0" fontId="73" fillId="0" borderId="29" xfId="4" applyFont="1" applyBorder="1" applyAlignment="1">
      <alignment vertical="center" shrinkToFit="1"/>
    </xf>
    <xf numFmtId="0" fontId="79" fillId="0" borderId="33" xfId="4" applyFont="1" applyBorder="1" applyAlignment="1">
      <alignment vertical="center" shrinkToFit="1"/>
    </xf>
    <xf numFmtId="56" fontId="79" fillId="0" borderId="33" xfId="4" applyNumberFormat="1" applyFont="1" applyBorder="1" applyAlignment="1">
      <alignment vertical="center" shrinkToFit="1"/>
    </xf>
    <xf numFmtId="56" fontId="79" fillId="0" borderId="34" xfId="4" applyNumberFormat="1" applyFont="1" applyBorder="1" applyAlignment="1">
      <alignment vertical="center" shrinkToFit="1"/>
    </xf>
    <xf numFmtId="0" fontId="73" fillId="0" borderId="33" xfId="4" applyFont="1" applyBorder="1" applyAlignment="1">
      <alignment vertical="center" shrinkToFit="1"/>
    </xf>
    <xf numFmtId="0" fontId="79" fillId="0" borderId="33" xfId="4" quotePrefix="1" applyFont="1" applyBorder="1" applyAlignment="1">
      <alignment vertical="center" shrinkToFit="1"/>
    </xf>
    <xf numFmtId="0" fontId="79" fillId="0" borderId="105" xfId="4" applyFont="1" applyBorder="1" applyAlignment="1">
      <alignment horizontal="center" vertical="center" shrinkToFit="1"/>
    </xf>
    <xf numFmtId="56" fontId="79" fillId="0" borderId="8" xfId="4" quotePrefix="1" applyNumberFormat="1" applyFont="1" applyBorder="1" applyAlignment="1">
      <alignment vertical="center" shrinkToFit="1"/>
    </xf>
    <xf numFmtId="0" fontId="79" fillId="0" borderId="9" xfId="4" applyFont="1" applyBorder="1" applyAlignment="1">
      <alignment vertical="center" shrinkToFit="1"/>
    </xf>
    <xf numFmtId="0" fontId="73" fillId="0" borderId="9" xfId="4" applyFont="1" applyBorder="1" applyAlignment="1">
      <alignment vertical="center" shrinkToFit="1"/>
    </xf>
    <xf numFmtId="56" fontId="79" fillId="0" borderId="34" xfId="4" quotePrefix="1" applyNumberFormat="1" applyFont="1" applyBorder="1" applyAlignment="1">
      <alignment vertical="center" shrinkToFit="1"/>
    </xf>
    <xf numFmtId="0" fontId="79" fillId="0" borderId="34" xfId="4" applyFont="1" applyBorder="1" applyAlignment="1">
      <alignment vertical="center" shrinkToFit="1"/>
    </xf>
    <xf numFmtId="0" fontId="73" fillId="0" borderId="34" xfId="4" applyFont="1" applyBorder="1" applyAlignment="1">
      <alignment vertical="center" shrinkToFit="1"/>
    </xf>
    <xf numFmtId="56" fontId="73" fillId="0" borderId="34" xfId="4" applyNumberFormat="1" applyFont="1" applyBorder="1" applyAlignment="1">
      <alignment vertical="center" shrinkToFit="1"/>
    </xf>
    <xf numFmtId="0" fontId="79" fillId="0" borderId="83" xfId="4" applyFont="1" applyBorder="1" applyAlignment="1">
      <alignment vertical="center" shrinkToFit="1"/>
    </xf>
    <xf numFmtId="56" fontId="73" fillId="0" borderId="83" xfId="4" applyNumberFormat="1" applyFont="1" applyBorder="1" applyAlignment="1">
      <alignment vertical="center" shrinkToFit="1"/>
    </xf>
    <xf numFmtId="0" fontId="73" fillId="0" borderId="83" xfId="4" applyFont="1" applyBorder="1" applyAlignment="1">
      <alignment vertical="center" shrinkToFit="1"/>
    </xf>
    <xf numFmtId="0" fontId="113" fillId="0" borderId="25" xfId="194" applyFont="1" applyBorder="1" applyAlignment="1">
      <alignment vertical="center" shrinkToFit="1"/>
    </xf>
    <xf numFmtId="179" fontId="73" fillId="42" borderId="52" xfId="4" applyNumberFormat="1" applyFont="1" applyFill="1" applyBorder="1" applyAlignment="1">
      <alignment horizontal="left" vertical="center" shrinkToFit="1"/>
    </xf>
    <xf numFmtId="179" fontId="74" fillId="45" borderId="63" xfId="1" applyNumberFormat="1" applyFont="1" applyFill="1" applyBorder="1" applyAlignment="1">
      <alignment horizontal="center" vertical="center" shrinkToFit="1"/>
    </xf>
    <xf numFmtId="0" fontId="73" fillId="48" borderId="66" xfId="4" applyFont="1" applyFill="1" applyBorder="1" applyAlignment="1">
      <alignment vertical="center" shrinkToFit="1"/>
    </xf>
    <xf numFmtId="0" fontId="79" fillId="45" borderId="64" xfId="4" applyFont="1" applyFill="1" applyBorder="1" applyAlignment="1">
      <alignment vertical="center" shrinkToFit="1"/>
    </xf>
    <xf numFmtId="56" fontId="79" fillId="0" borderId="29" xfId="4" applyNumberFormat="1" applyFont="1" applyBorder="1" applyAlignment="1">
      <alignment vertical="center" shrinkToFit="1"/>
    </xf>
    <xf numFmtId="0" fontId="79" fillId="0" borderId="29" xfId="4" applyFont="1" applyBorder="1" applyAlignment="1">
      <alignment vertical="center" shrinkToFit="1"/>
    </xf>
    <xf numFmtId="56" fontId="79" fillId="0" borderId="29" xfId="4" quotePrefix="1" applyNumberFormat="1" applyFont="1" applyBorder="1" applyAlignment="1">
      <alignment vertical="center" shrinkToFit="1"/>
    </xf>
    <xf numFmtId="0" fontId="79" fillId="0" borderId="8" xfId="4" applyFont="1" applyBorder="1" applyAlignment="1">
      <alignment horizontal="center" vertical="center" shrinkToFit="1"/>
    </xf>
    <xf numFmtId="0" fontId="79" fillId="0" borderId="9" xfId="4" applyFont="1" applyBorder="1" applyAlignment="1">
      <alignment horizontal="center" vertical="center" shrinkToFit="1"/>
    </xf>
    <xf numFmtId="0" fontId="79" fillId="0" borderId="77" xfId="4" applyFont="1" applyBorder="1" applyAlignment="1">
      <alignment horizontal="center" vertical="center" shrinkToFit="1"/>
    </xf>
    <xf numFmtId="56" fontId="79" fillId="0" borderId="33" xfId="4" quotePrefix="1" applyNumberFormat="1" applyFont="1" applyBorder="1" applyAlignment="1">
      <alignment vertical="center" shrinkToFit="1"/>
    </xf>
    <xf numFmtId="0" fontId="73" fillId="0" borderId="33" xfId="4" quotePrefix="1" applyFont="1" applyBorder="1" applyAlignment="1">
      <alignment vertical="center" shrinkToFit="1"/>
    </xf>
    <xf numFmtId="0" fontId="79" fillId="0" borderId="34" xfId="4" applyFont="1" applyBorder="1" applyAlignment="1">
      <alignment horizontal="center" vertical="center" shrinkToFit="1"/>
    </xf>
    <xf numFmtId="0" fontId="79" fillId="0" borderId="61" xfId="4" applyFont="1" applyBorder="1" applyAlignment="1">
      <alignment horizontal="center" vertical="center" shrinkToFit="1"/>
    </xf>
    <xf numFmtId="56" fontId="79" fillId="0" borderId="33" xfId="4" applyNumberFormat="1" applyFont="1" applyBorder="1" applyAlignment="1">
      <alignment horizontal="center" vertical="center" shrinkToFit="1"/>
    </xf>
    <xf numFmtId="0" fontId="79" fillId="0" borderId="34" xfId="4" quotePrefix="1" applyFont="1" applyBorder="1" applyAlignment="1">
      <alignment horizontal="center" vertical="center" shrinkToFit="1"/>
    </xf>
    <xf numFmtId="0" fontId="79" fillId="0" borderId="61" xfId="4" quotePrefix="1" applyFont="1" applyBorder="1" applyAlignment="1">
      <alignment horizontal="center" vertical="center" shrinkToFit="1"/>
    </xf>
    <xf numFmtId="56" fontId="73" fillId="0" borderId="33" xfId="4" applyNumberFormat="1" applyFont="1" applyBorder="1" applyAlignment="1">
      <alignment vertical="center" shrinkToFit="1"/>
    </xf>
    <xf numFmtId="56" fontId="73" fillId="0" borderId="33" xfId="4" quotePrefix="1" applyNumberFormat="1" applyFont="1" applyBorder="1" applyAlignment="1">
      <alignment vertical="center" shrinkToFit="1"/>
    </xf>
    <xf numFmtId="56" fontId="79" fillId="0" borderId="34" xfId="4" applyNumberFormat="1" applyFont="1" applyBorder="1" applyAlignment="1">
      <alignment horizontal="center" vertical="center" shrinkToFit="1"/>
    </xf>
    <xf numFmtId="56" fontId="79" fillId="0" borderId="34" xfId="4" quotePrefix="1" applyNumberFormat="1" applyFont="1" applyBorder="1" applyAlignment="1">
      <alignment horizontal="center" vertical="center" shrinkToFit="1"/>
    </xf>
    <xf numFmtId="0" fontId="79" fillId="0" borderId="21" xfId="4" applyFont="1" applyBorder="1" applyAlignment="1">
      <alignment vertical="center" shrinkToFit="1"/>
    </xf>
    <xf numFmtId="0" fontId="79" fillId="0" borderId="21" xfId="306" applyNumberFormat="1" applyFont="1" applyFill="1" applyBorder="1" applyAlignment="1">
      <alignment vertical="center" shrinkToFit="1"/>
    </xf>
    <xf numFmtId="0" fontId="79" fillId="0" borderId="64" xfId="4" applyFont="1" applyBorder="1" applyAlignment="1">
      <alignment vertical="center" shrinkToFit="1"/>
    </xf>
    <xf numFmtId="0" fontId="79" fillId="0" borderId="65" xfId="4" applyFont="1" applyBorder="1" applyAlignment="1">
      <alignment vertical="center" shrinkToFit="1"/>
    </xf>
    <xf numFmtId="0" fontId="73" fillId="0" borderId="65" xfId="4" applyFont="1" applyBorder="1" applyAlignment="1">
      <alignment vertical="center" shrinkToFit="1"/>
    </xf>
    <xf numFmtId="0" fontId="79" fillId="0" borderId="18" xfId="4" applyFont="1" applyBorder="1" applyAlignment="1">
      <alignment vertical="center" shrinkToFit="1"/>
    </xf>
    <xf numFmtId="0" fontId="73" fillId="0" borderId="111" xfId="4" applyFont="1" applyBorder="1" applyAlignment="1">
      <alignment vertical="center" shrinkToFit="1"/>
    </xf>
    <xf numFmtId="0" fontId="73" fillId="0" borderId="73" xfId="4" applyFont="1" applyBorder="1" applyAlignment="1">
      <alignment vertical="center" shrinkToFit="1"/>
    </xf>
    <xf numFmtId="56" fontId="79" fillId="0" borderId="71" xfId="4" applyNumberFormat="1" applyFont="1" applyBorder="1" applyAlignment="1">
      <alignment vertical="center" shrinkToFit="1"/>
    </xf>
    <xf numFmtId="0" fontId="79" fillId="0" borderId="71" xfId="4" applyFont="1" applyBorder="1" applyAlignment="1">
      <alignment vertical="center" shrinkToFit="1"/>
    </xf>
    <xf numFmtId="0" fontId="79" fillId="0" borderId="71" xfId="4" quotePrefix="1" applyFont="1" applyBorder="1" applyAlignment="1">
      <alignment vertical="center" shrinkToFit="1"/>
    </xf>
    <xf numFmtId="0" fontId="73" fillId="0" borderId="71" xfId="4" applyFont="1" applyBorder="1" applyAlignment="1">
      <alignment vertical="center" shrinkToFit="1"/>
    </xf>
    <xf numFmtId="0" fontId="79" fillId="0" borderId="72" xfId="4" applyFont="1" applyBorder="1" applyAlignment="1">
      <alignment horizontal="center" vertical="center" shrinkToFit="1"/>
    </xf>
    <xf numFmtId="0" fontId="79" fillId="0" borderId="61" xfId="4" applyFont="1" applyBorder="1" applyAlignment="1">
      <alignment vertical="center" shrinkToFit="1"/>
    </xf>
    <xf numFmtId="0" fontId="73" fillId="0" borderId="64" xfId="4" applyFont="1" applyBorder="1" applyAlignment="1">
      <alignment vertical="center" shrinkToFit="1"/>
    </xf>
    <xf numFmtId="0" fontId="79" fillId="0" borderId="29" xfId="4" quotePrefix="1" applyFont="1" applyBorder="1" applyAlignment="1">
      <alignment vertical="center" shrinkToFit="1"/>
    </xf>
    <xf numFmtId="56" fontId="73" fillId="0" borderId="8" xfId="4" quotePrefix="1" applyNumberFormat="1" applyFont="1" applyBorder="1" applyAlignment="1">
      <alignment vertical="center" shrinkToFit="1"/>
    </xf>
    <xf numFmtId="56" fontId="73" fillId="0" borderId="8" xfId="4" applyNumberFormat="1" applyFont="1" applyBorder="1" applyAlignment="1">
      <alignment vertical="center" shrinkToFit="1"/>
    </xf>
    <xf numFmtId="56" fontId="73" fillId="0" borderId="9" xfId="4" applyNumberFormat="1" applyFont="1" applyBorder="1" applyAlignment="1">
      <alignment vertical="center" shrinkToFit="1"/>
    </xf>
    <xf numFmtId="0" fontId="73" fillId="0" borderId="59" xfId="4" applyFont="1" applyBorder="1" applyAlignment="1">
      <alignment vertical="center" shrinkToFit="1"/>
    </xf>
    <xf numFmtId="0" fontId="79" fillId="0" borderId="29" xfId="4" applyFont="1" applyBorder="1" applyAlignment="1">
      <alignment horizontal="center" vertical="center" shrinkToFit="1"/>
    </xf>
    <xf numFmtId="56" fontId="73" fillId="0" borderId="61" xfId="4" applyNumberFormat="1" applyFont="1" applyBorder="1" applyAlignment="1">
      <alignment vertical="center" shrinkToFit="1"/>
    </xf>
    <xf numFmtId="56" fontId="79" fillId="0" borderId="61" xfId="4" applyNumberFormat="1" applyFont="1" applyBorder="1" applyAlignment="1">
      <alignment vertical="center" shrinkToFit="1"/>
    </xf>
    <xf numFmtId="0" fontId="79" fillId="0" borderId="61" xfId="4" quotePrefix="1" applyFont="1" applyBorder="1" applyAlignment="1">
      <alignment vertical="center" shrinkToFit="1"/>
    </xf>
    <xf numFmtId="56" fontId="79" fillId="0" borderId="9" xfId="4" applyNumberFormat="1" applyFont="1" applyBorder="1" applyAlignment="1">
      <alignment vertical="center" shrinkToFit="1"/>
    </xf>
    <xf numFmtId="0" fontId="79" fillId="0" borderId="59" xfId="4" applyFont="1" applyBorder="1" applyAlignment="1">
      <alignment vertical="center" shrinkToFit="1"/>
    </xf>
    <xf numFmtId="0" fontId="95" fillId="50" borderId="0" xfId="1" applyFont="1" applyFill="1" applyAlignment="1">
      <alignment horizontal="center" vertical="center"/>
    </xf>
    <xf numFmtId="0" fontId="95" fillId="4" borderId="0" xfId="1" applyFont="1" applyFill="1" applyAlignment="1">
      <alignment horizontal="center" vertical="center"/>
    </xf>
    <xf numFmtId="0" fontId="95" fillId="3" borderId="6" xfId="1" applyFont="1" applyFill="1" applyBorder="1" applyAlignment="1">
      <alignment horizontal="center" vertical="center"/>
    </xf>
    <xf numFmtId="0" fontId="95" fillId="3" borderId="24" xfId="1" applyFont="1" applyFill="1" applyBorder="1" applyAlignment="1">
      <alignment horizontal="center" vertical="center"/>
    </xf>
    <xf numFmtId="0" fontId="95" fillId="5" borderId="32" xfId="1" applyFont="1" applyFill="1" applyBorder="1" applyAlignment="1">
      <alignment horizontal="center" vertical="center"/>
    </xf>
    <xf numFmtId="0" fontId="95" fillId="5" borderId="24" xfId="1" applyFont="1" applyFill="1" applyBorder="1" applyAlignment="1">
      <alignment horizontal="center" vertical="center"/>
    </xf>
    <xf numFmtId="179" fontId="123" fillId="4" borderId="31" xfId="1" applyNumberFormat="1" applyFont="1" applyFill="1" applyBorder="1" applyAlignment="1">
      <alignment horizontal="center" vertical="center" shrinkToFit="1"/>
    </xf>
    <xf numFmtId="49" fontId="75" fillId="0" borderId="1" xfId="1" applyNumberFormat="1" applyFont="1" applyBorder="1" applyAlignment="1">
      <alignment horizontal="left"/>
    </xf>
    <xf numFmtId="178" fontId="76" fillId="0" borderId="1" xfId="1" applyNumberFormat="1" applyFont="1" applyBorder="1" applyAlignment="1">
      <alignment horizontal="center" vertical="center" textRotation="255" shrinkToFit="1"/>
    </xf>
    <xf numFmtId="176" fontId="78" fillId="0" borderId="0" xfId="1" applyNumberFormat="1" applyFont="1" applyAlignment="1">
      <alignment vertical="center" shrinkToFit="1"/>
    </xf>
    <xf numFmtId="177" fontId="78" fillId="0" borderId="0" xfId="1" applyNumberFormat="1" applyFont="1" applyAlignment="1">
      <alignment vertical="center" shrinkToFit="1"/>
    </xf>
    <xf numFmtId="49" fontId="76" fillId="0" borderId="1" xfId="1" applyNumberFormat="1" applyFont="1" applyBorder="1" applyAlignment="1">
      <alignment horizontal="right" shrinkToFit="1"/>
    </xf>
    <xf numFmtId="49" fontId="76" fillId="39" borderId="1" xfId="1" applyNumberFormat="1" applyFont="1" applyFill="1" applyBorder="1" applyAlignment="1">
      <alignment horizontal="right" shrinkToFit="1"/>
    </xf>
    <xf numFmtId="178" fontId="77" fillId="0" borderId="1" xfId="1" applyNumberFormat="1" applyFont="1" applyBorder="1" applyAlignment="1">
      <alignment horizontal="left" vertical="center" shrinkToFit="1"/>
    </xf>
    <xf numFmtId="178" fontId="105" fillId="0" borderId="1" xfId="1" applyNumberFormat="1" applyFont="1" applyBorder="1" applyAlignment="1">
      <alignment horizontal="center" vertical="center" shrinkToFit="1"/>
    </xf>
    <xf numFmtId="178" fontId="102" fillId="0" borderId="1" xfId="1" applyNumberFormat="1" applyFont="1" applyBorder="1" applyAlignment="1">
      <alignment horizontal="left" vertical="center" shrinkToFit="1"/>
    </xf>
    <xf numFmtId="0" fontId="106" fillId="0" borderId="1" xfId="1" applyFont="1" applyBorder="1" applyAlignment="1">
      <alignment horizontal="center" vertical="center" shrinkToFit="1"/>
    </xf>
    <xf numFmtId="181" fontId="107" fillId="0" borderId="1" xfId="1" applyNumberFormat="1" applyFont="1" applyBorder="1" applyAlignment="1">
      <alignment horizontal="center" vertical="center" shrinkToFit="1"/>
    </xf>
    <xf numFmtId="177" fontId="76" fillId="0" borderId="1" xfId="1" applyNumberFormat="1" applyFont="1" applyBorder="1" applyAlignment="1">
      <alignment horizontal="center" vertical="center" shrinkToFit="1"/>
    </xf>
    <xf numFmtId="0" fontId="76" fillId="0" borderId="1" xfId="1" applyFont="1" applyBorder="1" applyAlignment="1">
      <alignment vertical="center" shrinkToFit="1"/>
    </xf>
    <xf numFmtId="0" fontId="75" fillId="0" borderId="1" xfId="1" applyFont="1" applyBorder="1" applyAlignment="1">
      <alignment horizontal="left"/>
    </xf>
    <xf numFmtId="49" fontId="76" fillId="0" borderId="1" xfId="1" applyNumberFormat="1" applyFont="1" applyBorder="1" applyAlignment="1">
      <alignment horizontal="center" vertical="center"/>
    </xf>
    <xf numFmtId="179" fontId="76" fillId="0" borderId="1" xfId="1" applyNumberFormat="1" applyFont="1" applyBorder="1" applyAlignment="1">
      <alignment horizontal="left" shrinkToFit="1"/>
    </xf>
    <xf numFmtId="0" fontId="75" fillId="0" borderId="1" xfId="1" applyFont="1" applyBorder="1" applyAlignment="1">
      <alignment horizontal="center"/>
    </xf>
    <xf numFmtId="49" fontId="77" fillId="0" borderId="1" xfId="1" applyNumberFormat="1" applyFont="1" applyBorder="1" applyAlignment="1">
      <alignment horizontal="left"/>
    </xf>
    <xf numFmtId="180" fontId="78" fillId="0" borderId="1" xfId="1" applyNumberFormat="1" applyFont="1" applyBorder="1" applyAlignment="1">
      <alignment horizontal="left"/>
    </xf>
    <xf numFmtId="0" fontId="78" fillId="0" borderId="1" xfId="1" applyFont="1" applyBorder="1" applyAlignment="1">
      <alignment horizontal="center"/>
    </xf>
    <xf numFmtId="176" fontId="76" fillId="0" borderId="0" xfId="1" applyNumberFormat="1" applyFont="1" applyAlignment="1">
      <alignment horizontal="right" vertical="center" shrinkToFit="1"/>
    </xf>
    <xf numFmtId="178" fontId="102" fillId="0" borderId="0" xfId="1" applyNumberFormat="1" applyFont="1" applyAlignment="1">
      <alignment horizontal="left" vertical="center" shrinkToFit="1"/>
    </xf>
    <xf numFmtId="49" fontId="75" fillId="0" borderId="0" xfId="1" applyNumberFormat="1" applyFont="1" applyAlignment="1">
      <alignment horizontal="left"/>
    </xf>
    <xf numFmtId="0" fontId="74" fillId="49" borderId="35" xfId="1" applyFont="1" applyFill="1" applyBorder="1" applyAlignment="1">
      <alignment horizontal="center" vertical="center" shrinkToFit="1"/>
    </xf>
    <xf numFmtId="179" fontId="81" fillId="0" borderId="23" xfId="1" applyNumberFormat="1" applyFont="1" applyBorder="1" applyAlignment="1">
      <alignment vertical="center" shrinkToFit="1"/>
    </xf>
    <xf numFmtId="49" fontId="73" fillId="4" borderId="4" xfId="1" applyNumberFormat="1" applyFont="1" applyFill="1" applyBorder="1" applyAlignment="1">
      <alignment horizontal="center" vertical="center" shrinkToFit="1"/>
    </xf>
    <xf numFmtId="178" fontId="73" fillId="4" borderId="2" xfId="1" applyNumberFormat="1" applyFont="1" applyFill="1" applyBorder="1" applyAlignment="1">
      <alignment horizontal="center" vertical="center" textRotation="255" shrinkToFit="1"/>
    </xf>
    <xf numFmtId="0" fontId="74" fillId="4" borderId="3" xfId="1" applyFont="1" applyFill="1" applyBorder="1" applyAlignment="1">
      <alignment horizontal="center" vertical="center" shrinkToFit="1"/>
    </xf>
    <xf numFmtId="49" fontId="112" fillId="4" borderId="13" xfId="1" applyNumberFormat="1" applyFont="1" applyFill="1" applyBorder="1" applyAlignment="1">
      <alignment horizontal="center" vertical="center"/>
    </xf>
    <xf numFmtId="49" fontId="112" fillId="4" borderId="8" xfId="1" applyNumberFormat="1" applyFont="1" applyFill="1" applyBorder="1" applyAlignment="1">
      <alignment horizontal="center" vertical="center" shrinkToFit="1"/>
    </xf>
    <xf numFmtId="49" fontId="111" fillId="4" borderId="15" xfId="1" applyNumberFormat="1" applyFont="1" applyFill="1" applyBorder="1" applyAlignment="1">
      <alignment horizontal="center" vertical="center" shrinkToFit="1"/>
    </xf>
    <xf numFmtId="49" fontId="73" fillId="4" borderId="2" xfId="1" applyNumberFormat="1" applyFont="1" applyFill="1" applyBorder="1" applyAlignment="1">
      <alignment horizontal="center" vertical="center" shrinkToFit="1"/>
    </xf>
    <xf numFmtId="178" fontId="73" fillId="4" borderId="10" xfId="1" applyNumberFormat="1" applyFont="1" applyFill="1" applyBorder="1" applyAlignment="1">
      <alignment vertical="center" wrapText="1" shrinkToFit="1"/>
    </xf>
    <xf numFmtId="0" fontId="74" fillId="4" borderId="35" xfId="1" applyFont="1" applyFill="1" applyBorder="1" applyAlignment="1">
      <alignment horizontal="center" vertical="center" shrinkToFit="1"/>
    </xf>
    <xf numFmtId="179" fontId="74" fillId="4" borderId="7" xfId="1" applyNumberFormat="1" applyFont="1" applyFill="1" applyBorder="1" applyAlignment="1">
      <alignment horizontal="center" vertical="center" shrinkToFit="1"/>
    </xf>
    <xf numFmtId="179" fontId="74" fillId="4" borderId="31" xfId="1" applyNumberFormat="1" applyFont="1" applyFill="1" applyBorder="1" applyAlignment="1">
      <alignment horizontal="center" vertical="center" shrinkToFit="1"/>
    </xf>
    <xf numFmtId="49" fontId="85" fillId="4" borderId="7" xfId="1" applyNumberFormat="1" applyFont="1" applyFill="1" applyBorder="1">
      <alignment vertical="center"/>
    </xf>
    <xf numFmtId="179" fontId="85" fillId="4" borderId="8" xfId="1" applyNumberFormat="1" applyFont="1" applyFill="1" applyBorder="1" applyAlignment="1">
      <alignment vertical="center" shrinkToFit="1"/>
    </xf>
    <xf numFmtId="49" fontId="111" fillId="4" borderId="9" xfId="1" applyNumberFormat="1" applyFont="1" applyFill="1" applyBorder="1" applyAlignment="1">
      <alignment vertical="center" shrinkToFit="1"/>
    </xf>
    <xf numFmtId="49" fontId="73" fillId="4" borderId="10" xfId="1" applyNumberFormat="1" applyFont="1" applyFill="1" applyBorder="1" applyAlignment="1">
      <alignment horizontal="center" vertical="center" wrapText="1" shrinkToFit="1"/>
    </xf>
    <xf numFmtId="49" fontId="81" fillId="4" borderId="32" xfId="1" applyNumberFormat="1" applyFont="1" applyFill="1" applyBorder="1" applyAlignment="1">
      <alignment horizontal="center" vertical="center" shrinkToFit="1"/>
    </xf>
    <xf numFmtId="178" fontId="73" fillId="4" borderId="25" xfId="1" applyNumberFormat="1" applyFont="1" applyFill="1" applyBorder="1" applyAlignment="1">
      <alignment horizontal="center" vertical="center" shrinkToFit="1"/>
    </xf>
    <xf numFmtId="0" fontId="74" fillId="4" borderId="20" xfId="1" applyFont="1" applyFill="1" applyBorder="1" applyAlignment="1">
      <alignment horizontal="center" vertical="center" shrinkToFit="1"/>
    </xf>
    <xf numFmtId="49" fontId="85" fillId="4" borderId="21" xfId="1" applyNumberFormat="1" applyFont="1" applyFill="1" applyBorder="1" applyAlignment="1">
      <alignment horizontal="centerContinuous" vertical="center" shrinkToFit="1"/>
    </xf>
    <xf numFmtId="49" fontId="85" fillId="4" borderId="30" xfId="1" applyNumberFormat="1" applyFont="1" applyFill="1" applyBorder="1" applyAlignment="1">
      <alignment horizontal="centerContinuous" vertical="center" shrinkToFit="1"/>
    </xf>
    <xf numFmtId="49" fontId="85" fillId="4" borderId="21" xfId="1" applyNumberFormat="1" applyFont="1" applyFill="1" applyBorder="1" applyAlignment="1">
      <alignment horizontal="center" vertical="center" shrinkToFit="1"/>
    </xf>
    <xf numFmtId="49" fontId="85" fillId="4" borderId="30" xfId="1" applyNumberFormat="1" applyFont="1" applyFill="1" applyBorder="1" applyAlignment="1">
      <alignment horizontal="center" vertical="center" shrinkToFit="1"/>
    </xf>
    <xf numFmtId="49" fontId="109" fillId="4" borderId="21" xfId="1" applyNumberFormat="1" applyFont="1" applyFill="1" applyBorder="1" applyAlignment="1">
      <alignment horizontal="center" vertical="center" shrinkToFit="1"/>
    </xf>
    <xf numFmtId="0" fontId="81" fillId="4" borderId="30" xfId="1" applyFont="1" applyFill="1" applyBorder="1" applyAlignment="1">
      <alignment horizontal="center" vertical="center" shrinkToFit="1"/>
    </xf>
    <xf numFmtId="179" fontId="81" fillId="4" borderId="30" xfId="1" applyNumberFormat="1" applyFont="1" applyFill="1" applyBorder="1" applyAlignment="1">
      <alignment horizontal="center" vertical="center" shrinkToFit="1"/>
    </xf>
    <xf numFmtId="49" fontId="110" fillId="4" borderId="21" xfId="1" applyNumberFormat="1" applyFont="1" applyFill="1" applyBorder="1" applyAlignment="1">
      <alignment horizontal="left" vertical="center"/>
    </xf>
    <xf numFmtId="179" fontId="85" fillId="4" borderId="33" xfId="1" applyNumberFormat="1" applyFont="1" applyFill="1" applyBorder="1" applyAlignment="1">
      <alignment vertical="center" shrinkToFit="1"/>
    </xf>
    <xf numFmtId="49" fontId="111" fillId="4" borderId="34" xfId="1" applyNumberFormat="1" applyFont="1" applyFill="1" applyBorder="1" applyAlignment="1">
      <alignment horizontal="center" vertical="center" shrinkToFit="1"/>
    </xf>
    <xf numFmtId="49" fontId="81" fillId="4" borderId="16" xfId="1" applyNumberFormat="1" applyFont="1" applyFill="1" applyBorder="1" applyAlignment="1">
      <alignment horizontal="center" vertical="center" shrinkToFit="1"/>
    </xf>
    <xf numFmtId="49" fontId="73" fillId="4" borderId="24" xfId="1" applyNumberFormat="1" applyFont="1" applyFill="1" applyBorder="1" applyAlignment="1">
      <alignment horizontal="center" vertical="center" shrinkToFit="1"/>
    </xf>
    <xf numFmtId="178" fontId="74" fillId="4" borderId="25" xfId="1" applyNumberFormat="1" applyFont="1" applyFill="1" applyBorder="1" applyAlignment="1">
      <alignment horizontal="center" vertical="center" shrinkToFit="1"/>
    </xf>
    <xf numFmtId="0" fontId="73" fillId="4" borderId="23" xfId="1" applyFont="1" applyFill="1" applyBorder="1" applyAlignment="1">
      <alignment horizontal="center" vertical="center"/>
    </xf>
    <xf numFmtId="179" fontId="74" fillId="4" borderId="22" xfId="1" applyNumberFormat="1" applyFont="1" applyFill="1" applyBorder="1" applyAlignment="1">
      <alignment horizontal="center" vertical="center" shrinkToFit="1"/>
    </xf>
    <xf numFmtId="49" fontId="110" fillId="4" borderId="13" xfId="1" applyNumberFormat="1" applyFont="1" applyFill="1" applyBorder="1" applyAlignment="1">
      <alignment horizontal="left" vertical="center"/>
    </xf>
    <xf numFmtId="179" fontId="85" fillId="4" borderId="14" xfId="1" applyNumberFormat="1" applyFont="1" applyFill="1" applyBorder="1" applyAlignment="1">
      <alignment vertical="center" shrinkToFit="1"/>
    </xf>
    <xf numFmtId="49" fontId="73" fillId="4" borderId="25" xfId="1" applyNumberFormat="1" applyFont="1" applyFill="1" applyBorder="1" applyAlignment="1">
      <alignment horizontal="center" vertical="center" shrinkToFit="1"/>
    </xf>
    <xf numFmtId="49" fontId="73" fillId="4" borderId="6" xfId="1" applyNumberFormat="1" applyFont="1" applyFill="1" applyBorder="1" applyAlignment="1">
      <alignment horizontal="center" vertical="center" wrapText="1" shrinkToFit="1"/>
    </xf>
    <xf numFmtId="49" fontId="94" fillId="4" borderId="21" xfId="1" applyNumberFormat="1" applyFont="1" applyFill="1" applyBorder="1" applyAlignment="1">
      <alignment horizontal="centerContinuous" vertical="center" shrinkToFit="1"/>
    </xf>
    <xf numFmtId="49" fontId="120" fillId="4" borderId="30" xfId="1" applyNumberFormat="1" applyFont="1" applyFill="1" applyBorder="1" applyAlignment="1">
      <alignment horizontal="centerContinuous" vertical="center" shrinkToFit="1"/>
    </xf>
    <xf numFmtId="49" fontId="121" fillId="4" borderId="21" xfId="1" applyNumberFormat="1" applyFont="1" applyFill="1" applyBorder="1" applyAlignment="1">
      <alignment horizontal="centerContinuous" vertical="center" shrinkToFit="1"/>
    </xf>
    <xf numFmtId="49" fontId="120" fillId="4" borderId="21" xfId="1" applyNumberFormat="1" applyFont="1" applyFill="1" applyBorder="1" applyAlignment="1">
      <alignment horizontal="centerContinuous" vertical="center" shrinkToFit="1"/>
    </xf>
    <xf numFmtId="179" fontId="122" fillId="4" borderId="30" xfId="1" applyNumberFormat="1" applyFont="1" applyFill="1" applyBorder="1" applyAlignment="1">
      <alignment horizontal="centerContinuous" vertical="center" shrinkToFit="1"/>
    </xf>
    <xf numFmtId="0" fontId="122" fillId="4" borderId="30" xfId="1" applyFont="1" applyFill="1" applyBorder="1" applyAlignment="1">
      <alignment horizontal="centerContinuous" vertical="center" shrinkToFit="1"/>
    </xf>
    <xf numFmtId="0" fontId="74" fillId="4" borderId="31" xfId="1" applyFont="1" applyFill="1" applyBorder="1" applyAlignment="1">
      <alignment horizontal="center" vertical="center" shrinkToFit="1"/>
    </xf>
    <xf numFmtId="56" fontId="74" fillId="4" borderId="20" xfId="1" applyNumberFormat="1" applyFont="1" applyFill="1" applyBorder="1" applyAlignment="1">
      <alignment horizontal="center" vertical="center" shrinkToFit="1"/>
    </xf>
    <xf numFmtId="49" fontId="109" fillId="4" borderId="21" xfId="1" applyNumberFormat="1" applyFont="1" applyFill="1" applyBorder="1" applyAlignment="1">
      <alignment horizontal="centerContinuous" vertical="center" shrinkToFit="1"/>
    </xf>
    <xf numFmtId="0" fontId="81" fillId="4" borderId="30" xfId="1" applyFont="1" applyFill="1" applyBorder="1" applyAlignment="1">
      <alignment horizontal="centerContinuous" vertical="center" shrinkToFit="1"/>
    </xf>
    <xf numFmtId="179" fontId="74" fillId="4" borderId="22" xfId="1" applyNumberFormat="1" applyFont="1" applyFill="1" applyBorder="1" applyAlignment="1">
      <alignment vertical="center" shrinkToFit="1"/>
    </xf>
    <xf numFmtId="179" fontId="109" fillId="4" borderId="23" xfId="1" applyNumberFormat="1" applyFont="1" applyFill="1" applyBorder="1" applyAlignment="1">
      <alignment vertical="center" shrinkToFit="1"/>
    </xf>
    <xf numFmtId="179" fontId="73" fillId="4" borderId="22" xfId="1" applyNumberFormat="1" applyFont="1" applyFill="1" applyBorder="1" applyAlignment="1">
      <alignment vertical="center" shrinkToFit="1"/>
    </xf>
    <xf numFmtId="0" fontId="81" fillId="4" borderId="23" xfId="1" applyFont="1" applyFill="1" applyBorder="1" applyAlignment="1">
      <alignment vertical="center" shrinkToFit="1"/>
    </xf>
    <xf numFmtId="49" fontId="124" fillId="4" borderId="9" xfId="1" applyNumberFormat="1" applyFont="1" applyFill="1" applyBorder="1" applyAlignment="1">
      <alignment vertical="center" shrinkToFit="1"/>
    </xf>
    <xf numFmtId="49" fontId="73" fillId="46" borderId="22" xfId="1" applyNumberFormat="1" applyFont="1" applyFill="1" applyBorder="1" applyAlignment="1">
      <alignment horizontal="centerContinuous" vertical="center" shrinkToFit="1"/>
    </xf>
    <xf numFmtId="49" fontId="73" fillId="46" borderId="23" xfId="1" applyNumberFormat="1" applyFont="1" applyFill="1" applyBorder="1" applyAlignment="1">
      <alignment horizontal="centerContinuous" vertical="center" shrinkToFit="1"/>
    </xf>
    <xf numFmtId="179" fontId="74" fillId="40" borderId="7" xfId="1" applyNumberFormat="1" applyFont="1" applyFill="1" applyBorder="1" applyAlignment="1">
      <alignment horizontal="center" vertical="center" shrinkToFit="1"/>
    </xf>
    <xf numFmtId="49" fontId="73" fillId="40" borderId="9" xfId="1" applyNumberFormat="1" applyFont="1" applyFill="1" applyBorder="1" applyAlignment="1">
      <alignment vertical="center" shrinkToFit="1"/>
    </xf>
    <xf numFmtId="49" fontId="109" fillId="40" borderId="21" xfId="1" applyNumberFormat="1" applyFont="1" applyFill="1" applyBorder="1" applyAlignment="1">
      <alignment horizontal="center" vertical="center" shrinkToFit="1"/>
    </xf>
    <xf numFmtId="0" fontId="81" fillId="40" borderId="30" xfId="1" applyFont="1" applyFill="1" applyBorder="1" applyAlignment="1">
      <alignment horizontal="center" vertical="center" shrinkToFit="1"/>
    </xf>
    <xf numFmtId="179" fontId="73" fillId="40" borderId="22" xfId="1" applyNumberFormat="1" applyFont="1" applyFill="1" applyBorder="1" applyAlignment="1">
      <alignment vertical="center" shrinkToFit="1"/>
    </xf>
    <xf numFmtId="0" fontId="81" fillId="40" borderId="23" xfId="1" applyFont="1" applyFill="1" applyBorder="1" applyAlignment="1">
      <alignment vertical="center" shrinkToFit="1"/>
    </xf>
    <xf numFmtId="49" fontId="73" fillId="4" borderId="9" xfId="1" applyNumberFormat="1" applyFont="1" applyFill="1" applyBorder="1" applyAlignment="1">
      <alignment vertical="center" shrinkToFit="1"/>
    </xf>
    <xf numFmtId="56" fontId="79" fillId="2" borderId="117" xfId="4" quotePrefix="1" applyNumberFormat="1" applyFont="1" applyFill="1" applyBorder="1" applyAlignment="1">
      <alignment horizontal="center" shrinkToFit="1"/>
    </xf>
    <xf numFmtId="0" fontId="79" fillId="4" borderId="61" xfId="4" quotePrefix="1" applyFont="1" applyFill="1" applyBorder="1" applyAlignment="1">
      <alignment horizontal="center" vertical="center" shrinkToFit="1"/>
    </xf>
    <xf numFmtId="56" fontId="79" fillId="4" borderId="61" xfId="4" applyNumberFormat="1" applyFont="1" applyFill="1" applyBorder="1" applyAlignment="1">
      <alignment horizontal="center" vertical="center" shrinkToFit="1"/>
    </xf>
    <xf numFmtId="56" fontId="79" fillId="4" borderId="61" xfId="4" quotePrefix="1" applyNumberFormat="1" applyFont="1" applyFill="1" applyBorder="1" applyAlignment="1">
      <alignment horizontal="center" vertical="center" shrinkToFit="1"/>
    </xf>
    <xf numFmtId="179" fontId="74" fillId="4" borderId="63" xfId="1" applyNumberFormat="1" applyFont="1" applyFill="1" applyBorder="1" applyAlignment="1">
      <alignment horizontal="center" vertical="center" shrinkToFit="1"/>
    </xf>
    <xf numFmtId="0" fontId="73" fillId="4" borderId="64" xfId="4" applyFont="1" applyFill="1" applyBorder="1" applyAlignment="1">
      <alignment vertical="center" shrinkToFit="1"/>
    </xf>
    <xf numFmtId="0" fontId="73" fillId="4" borderId="65" xfId="4" applyFont="1" applyFill="1" applyBorder="1" applyAlignment="1">
      <alignment vertical="center" shrinkToFit="1"/>
    </xf>
    <xf numFmtId="0" fontId="79" fillId="4" borderId="77" xfId="4" applyFont="1" applyFill="1" applyBorder="1" applyAlignment="1">
      <alignment horizontal="center" vertical="center" shrinkToFit="1"/>
    </xf>
    <xf numFmtId="0" fontId="79" fillId="4" borderId="74" xfId="4" applyFont="1" applyFill="1" applyBorder="1" applyAlignment="1">
      <alignment vertical="center" shrinkToFit="1"/>
    </xf>
    <xf numFmtId="179" fontId="74" fillId="4" borderId="85" xfId="1" applyNumberFormat="1" applyFont="1" applyFill="1" applyBorder="1" applyAlignment="1">
      <alignment horizontal="center" vertical="center" shrinkToFit="1"/>
    </xf>
    <xf numFmtId="0" fontId="79" fillId="4" borderId="75" xfId="4" applyFont="1" applyFill="1" applyBorder="1" applyAlignment="1">
      <alignment vertical="center" shrinkToFit="1"/>
    </xf>
    <xf numFmtId="0" fontId="75" fillId="0" borderId="0" xfId="813" applyFont="1"/>
    <xf numFmtId="0" fontId="76" fillId="0" borderId="0" xfId="813" applyFont="1"/>
    <xf numFmtId="178" fontId="76" fillId="0" borderId="0" xfId="813" applyNumberFormat="1" applyFont="1" applyAlignment="1">
      <alignment shrinkToFit="1"/>
    </xf>
    <xf numFmtId="0" fontId="125" fillId="0" borderId="0" xfId="813" applyFont="1" applyAlignment="1">
      <alignment horizontal="center"/>
    </xf>
    <xf numFmtId="0" fontId="125" fillId="0" borderId="0" xfId="813" applyFont="1"/>
    <xf numFmtId="0" fontId="125" fillId="0" borderId="0" xfId="813" applyFont="1" applyAlignment="1">
      <alignment shrinkToFit="1"/>
    </xf>
    <xf numFmtId="49" fontId="126" fillId="0" borderId="0" xfId="813" applyNumberFormat="1" applyFont="1" applyAlignment="1">
      <alignment shrinkToFit="1"/>
    </xf>
    <xf numFmtId="0" fontId="75" fillId="0" borderId="0" xfId="813" applyFont="1" applyAlignment="1">
      <alignment horizontal="left"/>
    </xf>
    <xf numFmtId="0" fontId="75" fillId="0" borderId="0" xfId="813" applyFont="1" applyAlignment="1">
      <alignment horizontal="center"/>
    </xf>
    <xf numFmtId="0" fontId="76" fillId="0" borderId="0" xfId="813" applyFont="1" applyAlignment="1">
      <alignment horizontal="left"/>
    </xf>
    <xf numFmtId="178" fontId="76" fillId="0" borderId="0" xfId="813" applyNumberFormat="1" applyFont="1" applyAlignment="1">
      <alignment horizontal="left" shrinkToFit="1"/>
    </xf>
    <xf numFmtId="0" fontId="77" fillId="0" borderId="0" xfId="813" applyFont="1"/>
    <xf numFmtId="0" fontId="127" fillId="0" borderId="0" xfId="9" applyFont="1" applyAlignment="1" applyProtection="1">
      <alignment horizontal="left" vertical="center"/>
    </xf>
    <xf numFmtId="0" fontId="76" fillId="0" borderId="0" xfId="813" applyFont="1" applyAlignment="1">
      <alignment vertical="center" shrinkToFit="1"/>
    </xf>
    <xf numFmtId="49" fontId="76" fillId="0" borderId="0" xfId="813" applyNumberFormat="1" applyFont="1" applyAlignment="1">
      <alignment shrinkToFit="1"/>
    </xf>
    <xf numFmtId="0" fontId="128" fillId="0" borderId="0" xfId="13" applyFont="1" applyAlignment="1">
      <alignment horizontal="left"/>
    </xf>
    <xf numFmtId="0" fontId="75" fillId="0" borderId="0" xfId="813" applyFont="1" applyAlignment="1">
      <alignment horizontal="left" vertical="center"/>
    </xf>
    <xf numFmtId="0" fontId="76" fillId="0" borderId="0" xfId="813" applyFont="1" applyAlignment="1">
      <alignment vertical="center"/>
    </xf>
    <xf numFmtId="0" fontId="76" fillId="0" borderId="36" xfId="813" applyFont="1" applyBorder="1" applyAlignment="1">
      <alignment vertical="center"/>
    </xf>
    <xf numFmtId="0" fontId="76" fillId="0" borderId="0" xfId="813" applyFont="1" applyAlignment="1">
      <alignment horizontal="center" vertical="center"/>
    </xf>
    <xf numFmtId="0" fontId="127" fillId="0" borderId="0" xfId="9" applyFont="1" applyAlignment="1" applyProtection="1">
      <alignment horizontal="center" vertical="center"/>
    </xf>
    <xf numFmtId="176" fontId="76" fillId="0" borderId="0" xfId="813" applyNumberFormat="1" applyFont="1" applyAlignment="1">
      <alignment horizontal="left" vertical="center"/>
    </xf>
    <xf numFmtId="0" fontId="76" fillId="0" borderId="1" xfId="813" applyFont="1" applyBorder="1" applyAlignment="1">
      <alignment horizontal="left" vertical="center"/>
    </xf>
    <xf numFmtId="176" fontId="76" fillId="0" borderId="1" xfId="813" applyNumberFormat="1" applyFont="1" applyBorder="1" applyAlignment="1">
      <alignment horizontal="left" vertical="center" shrinkToFit="1"/>
    </xf>
    <xf numFmtId="0" fontId="76" fillId="0" borderId="19" xfId="813" applyFont="1" applyBorder="1" applyAlignment="1">
      <alignment vertical="center"/>
    </xf>
    <xf numFmtId="176" fontId="76" fillId="0" borderId="0" xfId="813" applyNumberFormat="1" applyFont="1" applyAlignment="1">
      <alignment horizontal="center" vertical="center" shrinkToFit="1"/>
    </xf>
    <xf numFmtId="0" fontId="129" fillId="0" borderId="0" xfId="813" applyFont="1"/>
    <xf numFmtId="178" fontId="76" fillId="0" borderId="25" xfId="813" applyNumberFormat="1" applyFont="1" applyBorder="1" applyAlignment="1">
      <alignment vertical="center" shrinkToFit="1"/>
    </xf>
    <xf numFmtId="0" fontId="76" fillId="0" borderId="1" xfId="813" applyFont="1" applyBorder="1" applyAlignment="1">
      <alignment horizontal="center" vertical="center"/>
    </xf>
    <xf numFmtId="0" fontId="130" fillId="0" borderId="0" xfId="813" applyFont="1" applyAlignment="1">
      <alignment horizontal="left" vertical="center"/>
    </xf>
    <xf numFmtId="0" fontId="73" fillId="41" borderId="2" xfId="813" applyFont="1" applyFill="1" applyBorder="1" applyAlignment="1">
      <alignment horizontal="center" vertical="center"/>
    </xf>
    <xf numFmtId="178" fontId="73" fillId="59" borderId="2" xfId="813" applyNumberFormat="1" applyFont="1" applyFill="1" applyBorder="1" applyAlignment="1">
      <alignment horizontal="center" vertical="center" shrinkToFit="1"/>
    </xf>
    <xf numFmtId="0" fontId="73" fillId="59" borderId="2" xfId="813" applyFont="1" applyFill="1" applyBorder="1" applyAlignment="1">
      <alignment horizontal="center" vertical="center" shrinkToFit="1"/>
    </xf>
    <xf numFmtId="0" fontId="73" fillId="59" borderId="2" xfId="813" applyFont="1" applyFill="1" applyBorder="1" applyAlignment="1">
      <alignment horizontal="center" vertical="center"/>
    </xf>
    <xf numFmtId="49" fontId="73" fillId="59" borderId="2" xfId="813" applyNumberFormat="1" applyFont="1" applyFill="1" applyBorder="1" applyAlignment="1">
      <alignment horizontal="center" vertical="center" shrinkToFit="1"/>
    </xf>
    <xf numFmtId="0" fontId="73" fillId="59" borderId="4" xfId="813" applyFont="1" applyFill="1" applyBorder="1" applyAlignment="1">
      <alignment horizontal="center" vertical="center" shrinkToFit="1"/>
    </xf>
    <xf numFmtId="180" fontId="73" fillId="59" borderId="2" xfId="813" applyNumberFormat="1" applyFont="1" applyFill="1" applyBorder="1" applyAlignment="1">
      <alignment horizontal="center" vertical="center" shrinkToFit="1"/>
    </xf>
    <xf numFmtId="0" fontId="73" fillId="0" borderId="0" xfId="813" applyFont="1" applyAlignment="1">
      <alignment horizontal="center"/>
    </xf>
    <xf numFmtId="0" fontId="73" fillId="40" borderId="19" xfId="813" applyFont="1" applyFill="1" applyBorder="1" applyAlignment="1">
      <alignment horizontal="center" vertical="center"/>
    </xf>
    <xf numFmtId="178" fontId="73" fillId="60" borderId="36" xfId="813" applyNumberFormat="1" applyFont="1" applyFill="1" applyBorder="1" applyAlignment="1">
      <alignment horizontal="center" vertical="center" shrinkToFit="1"/>
    </xf>
    <xf numFmtId="0" fontId="73" fillId="60" borderId="35" xfId="813" applyFont="1" applyFill="1" applyBorder="1" applyAlignment="1">
      <alignment horizontal="center" vertical="center" shrinkToFit="1"/>
    </xf>
    <xf numFmtId="180" fontId="76" fillId="60" borderId="36" xfId="814" applyNumberFormat="1" applyFont="1" applyFill="1" applyBorder="1" applyAlignment="1">
      <alignment horizontal="left" vertical="center" shrinkToFit="1"/>
    </xf>
    <xf numFmtId="0" fontId="73" fillId="0" borderId="19" xfId="813" applyFont="1" applyBorder="1" applyAlignment="1">
      <alignment horizontal="center" vertical="center"/>
    </xf>
    <xf numFmtId="178" fontId="76" fillId="61" borderId="19" xfId="813" applyNumberFormat="1" applyFont="1" applyFill="1" applyBorder="1" applyAlignment="1">
      <alignment horizontal="center" vertical="center" shrinkToFit="1"/>
    </xf>
    <xf numFmtId="0" fontId="76" fillId="61" borderId="139" xfId="813" applyFont="1" applyFill="1" applyBorder="1" applyAlignment="1">
      <alignment horizontal="center" vertical="center"/>
    </xf>
    <xf numFmtId="0" fontId="76" fillId="61" borderId="19" xfId="813" applyFont="1" applyFill="1" applyBorder="1" applyAlignment="1">
      <alignment horizontal="center" vertical="center"/>
    </xf>
    <xf numFmtId="49" fontId="76" fillId="61" borderId="19" xfId="813" applyNumberFormat="1" applyFont="1" applyFill="1" applyBorder="1" applyAlignment="1">
      <alignment vertical="center"/>
    </xf>
    <xf numFmtId="189" fontId="76" fillId="61" borderId="19" xfId="813" applyNumberFormat="1" applyFont="1" applyFill="1" applyBorder="1" applyAlignment="1">
      <alignment horizontal="left" vertical="center" shrinkToFit="1"/>
    </xf>
    <xf numFmtId="0" fontId="76" fillId="61" borderId="19" xfId="814" applyFont="1" applyFill="1" applyBorder="1" applyAlignment="1">
      <alignment vertical="center" shrinkToFit="1"/>
    </xf>
    <xf numFmtId="180" fontId="76" fillId="61" borderId="19" xfId="814" applyNumberFormat="1" applyFont="1" applyFill="1" applyBorder="1" applyAlignment="1">
      <alignment horizontal="left" vertical="center" shrinkToFit="1"/>
    </xf>
    <xf numFmtId="0" fontId="76" fillId="61" borderId="140" xfId="813" applyFont="1" applyFill="1" applyBorder="1" applyAlignment="1">
      <alignment horizontal="center" vertical="center"/>
    </xf>
    <xf numFmtId="49" fontId="76" fillId="61" borderId="19" xfId="813" applyNumberFormat="1" applyFont="1" applyFill="1" applyBorder="1" applyAlignment="1">
      <alignment vertical="center" shrinkToFit="1"/>
    </xf>
    <xf numFmtId="37" fontId="76" fillId="61" borderId="19" xfId="813" applyNumberFormat="1" applyFont="1" applyFill="1" applyBorder="1" applyAlignment="1">
      <alignment horizontal="left" vertical="center" shrinkToFit="1"/>
    </xf>
    <xf numFmtId="0" fontId="76" fillId="61" borderId="19" xfId="813" quotePrefix="1" applyFont="1" applyFill="1" applyBorder="1" applyAlignment="1">
      <alignment vertical="center" shrinkToFit="1"/>
    </xf>
    <xf numFmtId="0" fontId="76" fillId="61" borderId="108" xfId="813" applyFont="1" applyFill="1" applyBorder="1" applyAlignment="1">
      <alignment horizontal="center" vertical="center"/>
    </xf>
    <xf numFmtId="180" fontId="76" fillId="61" borderId="108" xfId="813" applyNumberFormat="1" applyFont="1" applyFill="1" applyBorder="1" applyAlignment="1">
      <alignment horizontal="left" vertical="center" shrinkToFit="1"/>
    </xf>
    <xf numFmtId="0" fontId="76" fillId="61" borderId="18" xfId="813" applyFont="1" applyFill="1" applyBorder="1" applyAlignment="1">
      <alignment horizontal="center" vertical="center"/>
    </xf>
    <xf numFmtId="0" fontId="76" fillId="61" borderId="19" xfId="813" applyFont="1" applyFill="1" applyBorder="1" applyAlignment="1">
      <alignment vertical="center" shrinkToFit="1"/>
    </xf>
    <xf numFmtId="189" fontId="76" fillId="61" borderId="19" xfId="813" applyNumberFormat="1" applyFont="1" applyFill="1" applyBorder="1" applyAlignment="1">
      <alignment horizontal="left" vertical="center"/>
    </xf>
    <xf numFmtId="0" fontId="76" fillId="61" borderId="139" xfId="813" applyFont="1" applyFill="1" applyBorder="1" applyAlignment="1">
      <alignment horizontal="left" vertical="center"/>
    </xf>
    <xf numFmtId="49" fontId="76" fillId="61" borderId="19" xfId="813" applyNumberFormat="1" applyFont="1" applyFill="1" applyBorder="1" applyAlignment="1">
      <alignment horizontal="left" vertical="center" shrinkToFit="1"/>
    </xf>
    <xf numFmtId="180" fontId="76" fillId="61" borderId="19" xfId="813" applyNumberFormat="1" applyFont="1" applyFill="1" applyBorder="1" applyAlignment="1">
      <alignment horizontal="left" vertical="center" shrinkToFit="1"/>
    </xf>
    <xf numFmtId="0" fontId="76" fillId="61" borderId="19" xfId="159" applyFont="1" applyFill="1" applyBorder="1" applyProtection="1">
      <alignment vertical="center"/>
      <protection locked="0"/>
    </xf>
    <xf numFmtId="0" fontId="76" fillId="61" borderId="19" xfId="159" applyFont="1" applyFill="1" applyBorder="1" applyAlignment="1" applyProtection="1">
      <alignment horizontal="left" vertical="center"/>
      <protection locked="0"/>
    </xf>
    <xf numFmtId="0" fontId="76" fillId="61" borderId="19" xfId="813" applyFont="1" applyFill="1" applyBorder="1" applyAlignment="1">
      <alignment horizontal="left" vertical="center" shrinkToFit="1"/>
    </xf>
    <xf numFmtId="0" fontId="131" fillId="0" borderId="0" xfId="813" applyFont="1"/>
    <xf numFmtId="49" fontId="76" fillId="61" borderId="17" xfId="813" applyNumberFormat="1" applyFont="1" applyFill="1" applyBorder="1" applyAlignment="1">
      <alignment vertical="center" shrinkToFit="1"/>
    </xf>
    <xf numFmtId="0" fontId="76" fillId="61" borderId="141" xfId="813" applyFont="1" applyFill="1" applyBorder="1" applyAlignment="1">
      <alignment horizontal="center" vertical="center"/>
    </xf>
    <xf numFmtId="49" fontId="76" fillId="61" borderId="108" xfId="813" applyNumberFormat="1" applyFont="1" applyFill="1" applyBorder="1" applyAlignment="1">
      <alignment vertical="center" shrinkToFit="1"/>
    </xf>
    <xf numFmtId="189" fontId="76" fillId="61" borderId="108" xfId="813" applyNumberFormat="1" applyFont="1" applyFill="1" applyBorder="1" applyAlignment="1">
      <alignment horizontal="left" vertical="center" shrinkToFit="1"/>
    </xf>
    <xf numFmtId="0" fontId="76" fillId="61" borderId="106" xfId="813" applyFont="1" applyFill="1" applyBorder="1" applyAlignment="1">
      <alignment horizontal="center" vertical="center"/>
    </xf>
    <xf numFmtId="189" fontId="76" fillId="61" borderId="106" xfId="813" applyNumberFormat="1" applyFont="1" applyFill="1" applyBorder="1" applyAlignment="1">
      <alignment horizontal="left" vertical="center" shrinkToFit="1"/>
    </xf>
    <xf numFmtId="0" fontId="75" fillId="0" borderId="32" xfId="815" applyFont="1" applyBorder="1" applyAlignment="1">
      <alignment horizontal="left" vertical="center"/>
    </xf>
    <xf numFmtId="0" fontId="75" fillId="0" borderId="0" xfId="815" applyFont="1" applyAlignment="1">
      <alignment horizontal="left" vertical="center"/>
    </xf>
    <xf numFmtId="37" fontId="76" fillId="61" borderId="106" xfId="813" applyNumberFormat="1" applyFont="1" applyFill="1" applyBorder="1" applyAlignment="1">
      <alignment horizontal="left" vertical="center" shrinkToFit="1"/>
    </xf>
    <xf numFmtId="0" fontId="76" fillId="0" borderId="0" xfId="813" applyFont="1" applyAlignment="1">
      <alignment horizontal="center" shrinkToFit="1"/>
    </xf>
    <xf numFmtId="0" fontId="76" fillId="0" borderId="0" xfId="813" applyFont="1" applyAlignment="1">
      <alignment horizontal="center"/>
    </xf>
    <xf numFmtId="180" fontId="76" fillId="0" borderId="0" xfId="813" applyNumberFormat="1" applyFont="1" applyAlignment="1">
      <alignment horizontal="left" shrinkToFit="1"/>
    </xf>
    <xf numFmtId="49" fontId="73" fillId="4" borderId="6" xfId="1" applyNumberFormat="1" applyFont="1" applyFill="1" applyBorder="1" applyAlignment="1">
      <alignment horizontal="center" vertical="center" shrinkToFit="1"/>
    </xf>
    <xf numFmtId="0" fontId="73" fillId="4" borderId="10" xfId="1" applyFont="1" applyFill="1" applyBorder="1" applyAlignment="1">
      <alignment vertical="center" shrinkToFit="1"/>
    </xf>
    <xf numFmtId="49" fontId="85" fillId="47" borderId="21" xfId="1" applyNumberFormat="1" applyFont="1" applyFill="1" applyBorder="1" applyAlignment="1">
      <alignment horizontal="centerContinuous" vertical="center" shrinkToFit="1"/>
    </xf>
    <xf numFmtId="49" fontId="85" fillId="47" borderId="30" xfId="1" applyNumberFormat="1" applyFont="1" applyFill="1" applyBorder="1" applyAlignment="1">
      <alignment horizontal="centerContinuous" vertical="center" shrinkToFit="1"/>
    </xf>
    <xf numFmtId="49" fontId="109" fillId="47" borderId="21" xfId="1" applyNumberFormat="1" applyFont="1" applyFill="1" applyBorder="1" applyAlignment="1">
      <alignment horizontal="centerContinuous" vertical="center" shrinkToFit="1"/>
    </xf>
    <xf numFmtId="0" fontId="81" fillId="47" borderId="30" xfId="1" applyFont="1" applyFill="1" applyBorder="1" applyAlignment="1">
      <alignment horizontal="centerContinuous" vertical="center" shrinkToFit="1"/>
    </xf>
    <xf numFmtId="179" fontId="74" fillId="62" borderId="7" xfId="1" applyNumberFormat="1" applyFont="1" applyFill="1" applyBorder="1" applyAlignment="1">
      <alignment horizontal="center" vertical="center" shrinkToFit="1"/>
    </xf>
    <xf numFmtId="0" fontId="74" fillId="62" borderId="31" xfId="1" applyFont="1" applyFill="1" applyBorder="1" applyAlignment="1">
      <alignment horizontal="center" vertical="center" shrinkToFit="1"/>
    </xf>
    <xf numFmtId="179" fontId="74" fillId="4" borderId="7" xfId="1" applyNumberFormat="1" applyFont="1" applyFill="1" applyBorder="1" applyAlignment="1">
      <alignment horizontal="centerContinuous" vertical="center" shrinkToFit="1"/>
    </xf>
    <xf numFmtId="179" fontId="74" fillId="4" borderId="31" xfId="1" applyNumberFormat="1" applyFont="1" applyFill="1" applyBorder="1" applyAlignment="1">
      <alignment horizontal="centerContinuous" vertical="center" shrinkToFit="1"/>
    </xf>
    <xf numFmtId="49" fontId="85" fillId="62" borderId="21" xfId="1" applyNumberFormat="1" applyFont="1" applyFill="1" applyBorder="1" applyAlignment="1">
      <alignment horizontal="center" vertical="center" shrinkToFit="1"/>
    </xf>
    <xf numFmtId="0" fontId="81" fillId="62" borderId="30" xfId="1" applyFont="1" applyFill="1" applyBorder="1" applyAlignment="1">
      <alignment horizontal="center" vertical="center" shrinkToFit="1"/>
    </xf>
    <xf numFmtId="179" fontId="73" fillId="62" borderId="22" xfId="1" applyNumberFormat="1" applyFont="1" applyFill="1" applyBorder="1" applyAlignment="1">
      <alignment vertical="center" shrinkToFit="1"/>
    </xf>
    <xf numFmtId="0" fontId="81" fillId="62" borderId="23" xfId="1" applyFont="1" applyFill="1" applyBorder="1" applyAlignment="1">
      <alignment vertical="center" shrinkToFit="1"/>
    </xf>
    <xf numFmtId="49" fontId="81" fillId="4" borderId="22" xfId="1" applyNumberFormat="1" applyFont="1" applyFill="1" applyBorder="1" applyAlignment="1">
      <alignment vertical="center" shrinkToFit="1"/>
    </xf>
    <xf numFmtId="179" fontId="109" fillId="4" borderId="23" xfId="1" applyNumberFormat="1" applyFont="1" applyFill="1" applyBorder="1" applyAlignment="1">
      <alignment horizontal="centerContinuous" vertical="center" shrinkToFit="1"/>
    </xf>
    <xf numFmtId="49" fontId="81" fillId="4" borderId="22" xfId="1" applyNumberFormat="1" applyFont="1" applyFill="1" applyBorder="1" applyAlignment="1">
      <alignment horizontal="centerContinuous" vertical="center" shrinkToFit="1"/>
    </xf>
    <xf numFmtId="49" fontId="81" fillId="4" borderId="23" xfId="1" applyNumberFormat="1" applyFont="1" applyFill="1" applyBorder="1" applyAlignment="1">
      <alignment horizontal="centerContinuous" vertical="center" shrinkToFit="1"/>
    </xf>
    <xf numFmtId="179" fontId="74" fillId="0" borderId="22" xfId="1" applyNumberFormat="1" applyFont="1" applyBorder="1" applyAlignment="1">
      <alignment horizontal="center" vertical="center" shrinkToFit="1"/>
    </xf>
    <xf numFmtId="0" fontId="74" fillId="0" borderId="23" xfId="1" applyFont="1" applyBorder="1" applyAlignment="1">
      <alignment horizontal="center" vertical="center" shrinkToFit="1"/>
    </xf>
    <xf numFmtId="49" fontId="81" fillId="0" borderId="22" xfId="1" applyNumberFormat="1" applyFont="1" applyBorder="1" applyAlignment="1">
      <alignment horizontal="center" vertical="center" shrinkToFit="1"/>
    </xf>
    <xf numFmtId="49" fontId="81" fillId="0" borderId="23" xfId="1" applyNumberFormat="1" applyFont="1" applyBorder="1" applyAlignment="1">
      <alignment horizontal="center" vertical="center" shrinkToFit="1"/>
    </xf>
    <xf numFmtId="20" fontId="73" fillId="0" borderId="4" xfId="1" quotePrefix="1" applyNumberFormat="1" applyFont="1" applyBorder="1" applyAlignment="1">
      <alignment horizontal="center" vertical="center" shrinkToFit="1"/>
    </xf>
    <xf numFmtId="20" fontId="73" fillId="0" borderId="3" xfId="1" quotePrefix="1" applyNumberFormat="1" applyFont="1" applyBorder="1" applyAlignment="1">
      <alignment horizontal="center" vertical="center" shrinkToFit="1"/>
    </xf>
    <xf numFmtId="20" fontId="73" fillId="54" borderId="11" xfId="1" applyNumberFormat="1" applyFont="1" applyFill="1" applyBorder="1" applyAlignment="1">
      <alignment horizontal="center" vertical="center" shrinkToFit="1"/>
    </xf>
    <xf numFmtId="20" fontId="73" fillId="54" borderId="12" xfId="1" applyNumberFormat="1" applyFont="1" applyFill="1" applyBorder="1" applyAlignment="1">
      <alignment horizontal="center" vertical="center" shrinkToFit="1"/>
    </xf>
    <xf numFmtId="20" fontId="73" fillId="54" borderId="4" xfId="1" applyNumberFormat="1" applyFont="1" applyFill="1" applyBorder="1" applyAlignment="1">
      <alignment horizontal="center" vertical="center"/>
    </xf>
    <xf numFmtId="20" fontId="73" fillId="54" borderId="3" xfId="1" applyNumberFormat="1" applyFont="1" applyFill="1" applyBorder="1" applyAlignment="1">
      <alignment horizontal="center" vertical="center"/>
    </xf>
    <xf numFmtId="20" fontId="73" fillId="0" borderId="27" xfId="1" quotePrefix="1" applyNumberFormat="1" applyFont="1" applyBorder="1" applyAlignment="1">
      <alignment horizontal="center" vertical="center" shrinkToFit="1"/>
    </xf>
    <xf numFmtId="20" fontId="73" fillId="0" borderId="28" xfId="1" applyNumberFormat="1" applyFont="1" applyBorder="1" applyAlignment="1">
      <alignment horizontal="center" vertical="center" shrinkToFit="1"/>
    </xf>
    <xf numFmtId="179" fontId="73" fillId="0" borderId="22" xfId="1" applyNumberFormat="1" applyFont="1" applyBorder="1" applyAlignment="1">
      <alignment horizontal="center" vertical="center" shrinkToFit="1"/>
    </xf>
    <xf numFmtId="0" fontId="73" fillId="0" borderId="23" xfId="1" applyFont="1" applyBorder="1" applyAlignment="1">
      <alignment horizontal="center" vertical="center" shrinkToFit="1"/>
    </xf>
    <xf numFmtId="20" fontId="73" fillId="0" borderId="11" xfId="1" applyNumberFormat="1" applyFont="1" applyBorder="1" applyAlignment="1">
      <alignment horizontal="center" vertical="center" shrinkToFit="1"/>
    </xf>
    <xf numFmtId="20" fontId="73" fillId="0" borderId="12" xfId="1" applyNumberFormat="1" applyFont="1" applyBorder="1" applyAlignment="1">
      <alignment horizontal="center" vertical="center" shrinkToFit="1"/>
    </xf>
    <xf numFmtId="20" fontId="73" fillId="4" borderId="4" xfId="1" applyNumberFormat="1" applyFont="1" applyFill="1" applyBorder="1" applyAlignment="1">
      <alignment horizontal="center" vertical="center"/>
    </xf>
    <xf numFmtId="20" fontId="73" fillId="4" borderId="3" xfId="1" applyNumberFormat="1" applyFont="1" applyFill="1" applyBorder="1" applyAlignment="1">
      <alignment horizontal="center" vertical="center"/>
    </xf>
    <xf numFmtId="20" fontId="73" fillId="4" borderId="11" xfId="1" applyNumberFormat="1" applyFont="1" applyFill="1" applyBorder="1" applyAlignment="1">
      <alignment horizontal="center" vertical="center" shrinkToFit="1"/>
    </xf>
    <xf numFmtId="20" fontId="73" fillId="4" borderId="12" xfId="1" applyNumberFormat="1" applyFont="1" applyFill="1" applyBorder="1" applyAlignment="1">
      <alignment horizontal="center" vertical="center" shrinkToFit="1"/>
    </xf>
    <xf numFmtId="20" fontId="73" fillId="4" borderId="4" xfId="1" quotePrefix="1" applyNumberFormat="1" applyFont="1" applyFill="1" applyBorder="1" applyAlignment="1">
      <alignment horizontal="center" vertical="center" shrinkToFit="1"/>
    </xf>
    <xf numFmtId="20" fontId="73" fillId="4" borderId="3" xfId="1" quotePrefix="1" applyNumberFormat="1" applyFont="1" applyFill="1" applyBorder="1" applyAlignment="1">
      <alignment horizontal="center" vertical="center" shrinkToFit="1"/>
    </xf>
    <xf numFmtId="179" fontId="74" fillId="4" borderId="22" xfId="1" applyNumberFormat="1" applyFont="1" applyFill="1" applyBorder="1" applyAlignment="1">
      <alignment horizontal="center" vertical="center" shrinkToFit="1"/>
    </xf>
    <xf numFmtId="0" fontId="74" fillId="4" borderId="23" xfId="1" applyFont="1" applyFill="1" applyBorder="1" applyAlignment="1">
      <alignment horizontal="center" vertical="center" shrinkToFit="1"/>
    </xf>
    <xf numFmtId="49" fontId="81" fillId="4" borderId="22" xfId="1" applyNumberFormat="1" applyFont="1" applyFill="1" applyBorder="1" applyAlignment="1">
      <alignment horizontal="center" vertical="center" shrinkToFit="1"/>
    </xf>
    <xf numFmtId="49" fontId="81" fillId="4" borderId="23" xfId="1" applyNumberFormat="1" applyFont="1" applyFill="1" applyBorder="1" applyAlignment="1">
      <alignment horizontal="center" vertical="center" shrinkToFit="1"/>
    </xf>
    <xf numFmtId="20" fontId="73" fillId="4" borderId="27" xfId="1" quotePrefix="1" applyNumberFormat="1" applyFont="1" applyFill="1" applyBorder="1" applyAlignment="1">
      <alignment horizontal="center" vertical="center" shrinkToFit="1"/>
    </xf>
    <xf numFmtId="20" fontId="73" fillId="4" borderId="28" xfId="1" applyNumberFormat="1" applyFont="1" applyFill="1" applyBorder="1" applyAlignment="1">
      <alignment horizontal="center" vertical="center" shrinkToFit="1"/>
    </xf>
    <xf numFmtId="179" fontId="74" fillId="4" borderId="23" xfId="1" applyNumberFormat="1" applyFont="1" applyFill="1" applyBorder="1" applyAlignment="1">
      <alignment horizontal="center" vertical="center" shrinkToFit="1"/>
    </xf>
    <xf numFmtId="20" fontId="73" fillId="40" borderId="4" xfId="1" quotePrefix="1" applyNumberFormat="1" applyFont="1" applyFill="1" applyBorder="1" applyAlignment="1">
      <alignment horizontal="center" vertical="center" shrinkToFit="1"/>
    </xf>
    <xf numFmtId="20" fontId="73" fillId="40" borderId="3" xfId="1" quotePrefix="1" applyNumberFormat="1" applyFont="1" applyFill="1" applyBorder="1" applyAlignment="1">
      <alignment horizontal="center" vertical="center" shrinkToFit="1"/>
    </xf>
    <xf numFmtId="0" fontId="86" fillId="47" borderId="97" xfId="1" applyFont="1" applyFill="1" applyBorder="1" applyAlignment="1">
      <alignment horizontal="left" vertical="center" wrapText="1" shrinkToFit="1"/>
    </xf>
    <xf numFmtId="0" fontId="86" fillId="47" borderId="98" xfId="1" applyFont="1" applyFill="1" applyBorder="1" applyAlignment="1">
      <alignment horizontal="left" vertical="center" wrapText="1" shrinkToFit="1"/>
    </xf>
    <xf numFmtId="0" fontId="91" fillId="46" borderId="10" xfId="191" applyFont="1" applyFill="1" applyBorder="1" applyAlignment="1">
      <alignment horizontal="center" vertical="center" shrinkToFit="1"/>
    </xf>
    <xf numFmtId="0" fontId="91" fillId="46" borderId="101" xfId="191" applyFont="1" applyFill="1" applyBorder="1" applyAlignment="1">
      <alignment horizontal="center" vertical="center" shrinkToFit="1"/>
    </xf>
    <xf numFmtId="186" fontId="96" fillId="46" borderId="10" xfId="191" applyNumberFormat="1" applyFont="1" applyFill="1" applyBorder="1" applyAlignment="1">
      <alignment horizontal="center" vertical="center" shrinkToFit="1"/>
    </xf>
    <xf numFmtId="186" fontId="96" fillId="46" borderId="101" xfId="191" applyNumberFormat="1" applyFont="1" applyFill="1" applyBorder="1" applyAlignment="1">
      <alignment horizontal="center" vertical="center" shrinkToFit="1"/>
    </xf>
    <xf numFmtId="186" fontId="96" fillId="46" borderId="95" xfId="191" applyNumberFormat="1" applyFont="1" applyFill="1" applyBorder="1" applyAlignment="1">
      <alignment horizontal="center" vertical="center" shrinkToFit="1"/>
    </xf>
    <xf numFmtId="186" fontId="96" fillId="46" borderId="102" xfId="191" applyNumberFormat="1" applyFont="1" applyFill="1" applyBorder="1" applyAlignment="1">
      <alignment horizontal="center" vertical="center" shrinkToFit="1"/>
    </xf>
    <xf numFmtId="188" fontId="73" fillId="3" borderId="10" xfId="6" applyNumberFormat="1" applyFont="1" applyFill="1" applyBorder="1" applyAlignment="1">
      <alignment vertical="center" shrinkToFit="1"/>
    </xf>
    <xf numFmtId="188" fontId="73" fillId="3" borderId="25" xfId="6" applyNumberFormat="1" applyFont="1" applyFill="1" applyBorder="1" applyAlignment="1">
      <alignment vertical="center" shrinkToFit="1"/>
    </xf>
    <xf numFmtId="187" fontId="73" fillId="3" borderId="10" xfId="6" applyNumberFormat="1" applyFont="1" applyFill="1" applyBorder="1" applyAlignment="1">
      <alignment vertical="center" shrinkToFit="1"/>
    </xf>
    <xf numFmtId="187" fontId="73" fillId="3" borderId="25" xfId="6" applyNumberFormat="1" applyFont="1" applyFill="1" applyBorder="1" applyAlignment="1">
      <alignment vertical="center" shrinkToFit="1"/>
    </xf>
    <xf numFmtId="186" fontId="86" fillId="0" borderId="0" xfId="1" applyNumberFormat="1" applyFont="1" applyAlignment="1">
      <alignment horizontal="center" vertical="center"/>
    </xf>
    <xf numFmtId="0" fontId="86" fillId="0" borderId="0" xfId="1" applyFont="1" applyAlignment="1">
      <alignment horizontal="center" vertical="center"/>
    </xf>
    <xf numFmtId="0" fontId="91" fillId="46" borderId="25" xfId="191" applyFont="1" applyFill="1" applyBorder="1" applyAlignment="1">
      <alignment horizontal="center" vertical="center" shrinkToFit="1"/>
    </xf>
    <xf numFmtId="186" fontId="96" fillId="46" borderId="25" xfId="191" applyNumberFormat="1" applyFont="1" applyFill="1" applyBorder="1" applyAlignment="1">
      <alignment horizontal="center" vertical="center" shrinkToFit="1"/>
    </xf>
    <xf numFmtId="186" fontId="96" fillId="46" borderId="16" xfId="191" applyNumberFormat="1" applyFont="1" applyFill="1" applyBorder="1" applyAlignment="1">
      <alignment horizontal="center" vertical="center" shrinkToFit="1"/>
    </xf>
    <xf numFmtId="186" fontId="96" fillId="46" borderId="96" xfId="191" applyNumberFormat="1" applyFont="1" applyFill="1" applyBorder="1" applyAlignment="1">
      <alignment horizontal="center" vertical="center" shrinkToFit="1"/>
    </xf>
    <xf numFmtId="0" fontId="86" fillId="47" borderId="87" xfId="1" applyFont="1" applyFill="1" applyBorder="1" applyAlignment="1">
      <alignment horizontal="left" vertical="center" wrapText="1" shrinkToFit="1"/>
    </xf>
    <xf numFmtId="0" fontId="75" fillId="47" borderId="87" xfId="1" applyFont="1" applyFill="1" applyBorder="1" applyAlignment="1">
      <alignment horizontal="left" vertical="center" wrapText="1" shrinkToFit="1"/>
    </xf>
    <xf numFmtId="0" fontId="75" fillId="47" borderId="97" xfId="1" applyFont="1" applyFill="1" applyBorder="1" applyAlignment="1">
      <alignment horizontal="left" vertical="center" wrapText="1" shrinkToFit="1"/>
    </xf>
    <xf numFmtId="0" fontId="75" fillId="46" borderId="10" xfId="1" applyFont="1" applyFill="1" applyBorder="1" applyAlignment="1">
      <alignment horizontal="center" vertical="center" shrinkToFit="1"/>
    </xf>
    <xf numFmtId="0" fontId="75" fillId="46" borderId="25" xfId="1" applyFont="1" applyFill="1" applyBorder="1" applyAlignment="1">
      <alignment horizontal="center" vertical="center" shrinkToFit="1"/>
    </xf>
    <xf numFmtId="0" fontId="75" fillId="47" borderId="89" xfId="1" applyFont="1" applyFill="1" applyBorder="1" applyAlignment="1">
      <alignment horizontal="left" vertical="center" wrapText="1" shrinkToFit="1"/>
    </xf>
    <xf numFmtId="0" fontId="86" fillId="2" borderId="69" xfId="1" applyFont="1" applyFill="1" applyBorder="1" applyAlignment="1">
      <alignment horizontal="center" vertical="center"/>
    </xf>
    <xf numFmtId="0" fontId="86" fillId="46" borderId="94" xfId="1" applyFont="1" applyFill="1" applyBorder="1" applyAlignment="1">
      <alignment horizontal="center" vertical="center" shrinkToFit="1"/>
    </xf>
    <xf numFmtId="0" fontId="86" fillId="46" borderId="92" xfId="1" applyFont="1" applyFill="1" applyBorder="1" applyAlignment="1">
      <alignment horizontal="center" vertical="center" shrinkToFit="1"/>
    </xf>
    <xf numFmtId="0" fontId="86" fillId="46" borderId="56" xfId="1" applyFont="1" applyFill="1" applyBorder="1" applyAlignment="1">
      <alignment horizontal="center" vertical="center" shrinkToFit="1"/>
    </xf>
    <xf numFmtId="0" fontId="86" fillId="4" borderId="94" xfId="1" applyFont="1" applyFill="1" applyBorder="1" applyAlignment="1">
      <alignment horizontal="center" vertical="center" shrinkToFit="1"/>
    </xf>
    <xf numFmtId="0" fontId="86" fillId="4" borderId="92" xfId="1" applyFont="1" applyFill="1" applyBorder="1" applyAlignment="1">
      <alignment horizontal="center" vertical="center" shrinkToFit="1"/>
    </xf>
    <xf numFmtId="0" fontId="86" fillId="4" borderId="56" xfId="1" applyFont="1" applyFill="1" applyBorder="1" applyAlignment="1">
      <alignment horizontal="center" vertical="center" shrinkToFit="1"/>
    </xf>
    <xf numFmtId="0" fontId="86" fillId="46" borderId="24" xfId="1" applyFont="1" applyFill="1" applyBorder="1" applyAlignment="1">
      <alignment horizontal="center" vertical="center" shrinkToFit="1"/>
    </xf>
    <xf numFmtId="0" fontId="86" fillId="46" borderId="1" xfId="1" applyFont="1" applyFill="1" applyBorder="1" applyAlignment="1">
      <alignment horizontal="center" vertical="center" shrinkToFit="1"/>
    </xf>
    <xf numFmtId="0" fontId="86" fillId="46" borderId="26" xfId="1" applyFont="1" applyFill="1" applyBorder="1" applyAlignment="1">
      <alignment horizontal="center" vertical="center" shrinkToFit="1"/>
    </xf>
    <xf numFmtId="0" fontId="86" fillId="4" borderId="24" xfId="1" applyFont="1" applyFill="1" applyBorder="1" applyAlignment="1">
      <alignment horizontal="center" vertical="center" shrinkToFit="1"/>
    </xf>
    <xf numFmtId="0" fontId="86" fillId="4" borderId="1" xfId="1" applyFont="1" applyFill="1" applyBorder="1" applyAlignment="1">
      <alignment horizontal="center" vertical="center" shrinkToFit="1"/>
    </xf>
    <xf numFmtId="0" fontId="86" fillId="4" borderId="26" xfId="1" applyFont="1" applyFill="1" applyBorder="1" applyAlignment="1">
      <alignment horizontal="center" vertical="center" shrinkToFit="1"/>
    </xf>
    <xf numFmtId="0" fontId="75" fillId="57" borderId="89" xfId="1" applyFont="1" applyFill="1" applyBorder="1" applyAlignment="1">
      <alignment horizontal="left" vertical="center" wrapText="1" shrinkToFit="1"/>
    </xf>
    <xf numFmtId="0" fontId="75" fillId="57" borderId="87" xfId="1" applyFont="1" applyFill="1" applyBorder="1" applyAlignment="1">
      <alignment horizontal="left" vertical="center" wrapText="1" shrinkToFit="1"/>
    </xf>
    <xf numFmtId="0" fontId="75" fillId="0" borderId="16" xfId="1" applyFont="1" applyBorder="1" applyAlignment="1">
      <alignment horizontal="center" vertical="center" shrinkToFit="1"/>
    </xf>
    <xf numFmtId="0" fontId="76" fillId="0" borderId="25" xfId="1" applyFont="1" applyBorder="1" applyAlignment="1">
      <alignment vertical="center" shrinkToFit="1"/>
    </xf>
    <xf numFmtId="0" fontId="86" fillId="3" borderId="4" xfId="1" applyFont="1" applyFill="1" applyBorder="1" applyAlignment="1">
      <alignment horizontal="center" vertical="center"/>
    </xf>
    <xf numFmtId="0" fontId="86" fillId="3" borderId="3" xfId="1" applyFont="1" applyFill="1" applyBorder="1" applyAlignment="1">
      <alignment horizontal="center" vertical="center"/>
    </xf>
    <xf numFmtId="0" fontId="89" fillId="0" borderId="0" xfId="1" applyFont="1" applyAlignment="1">
      <alignment horizontal="right" vertical="center" shrinkToFit="1"/>
    </xf>
    <xf numFmtId="185" fontId="88" fillId="0" borderId="116" xfId="1" applyNumberFormat="1" applyFont="1" applyBorder="1" applyAlignment="1">
      <alignment horizontal="center" vertical="center" shrinkToFit="1"/>
    </xf>
    <xf numFmtId="186" fontId="75" fillId="0" borderId="0" xfId="1" applyNumberFormat="1" applyFont="1" applyAlignment="1">
      <alignment horizontal="center" vertical="center" shrinkToFit="1"/>
    </xf>
    <xf numFmtId="9" fontId="86" fillId="0" borderId="0" xfId="5" applyFont="1" applyAlignment="1">
      <alignment horizontal="center" vertical="center" shrinkToFit="1"/>
    </xf>
    <xf numFmtId="0" fontId="86" fillId="57" borderId="89" xfId="1" applyFont="1" applyFill="1" applyBorder="1" applyAlignment="1">
      <alignment horizontal="left" vertical="center" wrapText="1" shrinkToFit="1"/>
    </xf>
    <xf numFmtId="0" fontId="86" fillId="57" borderId="87" xfId="1" applyFont="1" applyFill="1" applyBorder="1" applyAlignment="1">
      <alignment horizontal="left" vertical="center" wrapText="1" shrinkToFit="1"/>
    </xf>
    <xf numFmtId="0" fontId="75" fillId="0" borderId="10" xfId="1" applyFont="1" applyBorder="1" applyAlignment="1">
      <alignment horizontal="center" vertical="center" shrinkToFit="1"/>
    </xf>
    <xf numFmtId="0" fontId="75" fillId="0" borderId="25" xfId="1" applyFont="1" applyBorder="1" applyAlignment="1">
      <alignment horizontal="center" vertical="center" shrinkToFit="1"/>
    </xf>
    <xf numFmtId="0" fontId="86" fillId="57" borderId="90" xfId="1" applyFont="1" applyFill="1" applyBorder="1" applyAlignment="1">
      <alignment horizontal="left" vertical="center" wrapText="1" shrinkToFit="1"/>
    </xf>
    <xf numFmtId="0" fontId="76" fillId="0" borderId="101" xfId="1" applyFont="1" applyBorder="1" applyAlignment="1">
      <alignment vertical="center" shrinkToFit="1"/>
    </xf>
    <xf numFmtId="0" fontId="75" fillId="57" borderId="90" xfId="1" applyFont="1" applyFill="1" applyBorder="1" applyAlignment="1">
      <alignment horizontal="left" vertical="center" wrapText="1" shrinkToFit="1"/>
    </xf>
    <xf numFmtId="0" fontId="86" fillId="57" borderId="97" xfId="1" applyFont="1" applyFill="1" applyBorder="1" applyAlignment="1">
      <alignment horizontal="left" vertical="center" wrapText="1" shrinkToFit="1"/>
    </xf>
    <xf numFmtId="0" fontId="75" fillId="57" borderId="97" xfId="1" applyFont="1" applyFill="1" applyBorder="1" applyAlignment="1">
      <alignment horizontal="left" vertical="center" wrapText="1" shrinkToFit="1"/>
    </xf>
    <xf numFmtId="0" fontId="86" fillId="57" borderId="98" xfId="1" applyFont="1" applyFill="1" applyBorder="1" applyAlignment="1">
      <alignment horizontal="left" vertical="center" wrapText="1" shrinkToFit="1"/>
    </xf>
    <xf numFmtId="0" fontId="75" fillId="46" borderId="101" xfId="1" applyFont="1" applyFill="1" applyBorder="1" applyAlignment="1">
      <alignment horizontal="center" vertical="center" shrinkToFit="1"/>
    </xf>
    <xf numFmtId="186" fontId="96" fillId="46" borderId="103" xfId="191" applyNumberFormat="1" applyFont="1" applyFill="1" applyBorder="1" applyAlignment="1">
      <alignment horizontal="center" vertical="center" shrinkToFit="1"/>
    </xf>
    <xf numFmtId="0" fontId="91" fillId="46" borderId="16" xfId="191" applyFont="1" applyFill="1" applyBorder="1" applyAlignment="1">
      <alignment horizontal="center" vertical="center" shrinkToFit="1"/>
    </xf>
    <xf numFmtId="0" fontId="75" fillId="57" borderId="138" xfId="1" applyFont="1" applyFill="1" applyBorder="1" applyAlignment="1">
      <alignment horizontal="left" vertical="center" wrapText="1" shrinkToFit="1"/>
    </xf>
    <xf numFmtId="0" fontId="75" fillId="47" borderId="138" xfId="1" applyFont="1" applyFill="1" applyBorder="1" applyAlignment="1">
      <alignment horizontal="left" vertical="center" wrapText="1" shrinkToFit="1"/>
    </xf>
    <xf numFmtId="0" fontId="86" fillId="47" borderId="138" xfId="1" applyFont="1" applyFill="1" applyBorder="1" applyAlignment="1">
      <alignment horizontal="left" vertical="center" wrapText="1" shrinkToFit="1"/>
    </xf>
    <xf numFmtId="0" fontId="86" fillId="47" borderId="89" xfId="1" applyFont="1" applyFill="1" applyBorder="1" applyAlignment="1">
      <alignment horizontal="left" vertical="center" wrapText="1" shrinkToFit="1"/>
    </xf>
    <xf numFmtId="0" fontId="86" fillId="4" borderId="97" xfId="1" applyFont="1" applyFill="1" applyBorder="1" applyAlignment="1">
      <alignment horizontal="left" vertical="center" wrapText="1" shrinkToFit="1"/>
    </xf>
    <xf numFmtId="0" fontId="86" fillId="4" borderId="98" xfId="1" applyFont="1" applyFill="1" applyBorder="1" applyAlignment="1">
      <alignment horizontal="left" vertical="center" wrapText="1" shrinkToFit="1"/>
    </xf>
    <xf numFmtId="0" fontId="75" fillId="58" borderId="4" xfId="813" applyFont="1" applyFill="1" applyBorder="1" applyAlignment="1">
      <alignment horizontal="center"/>
    </xf>
    <xf numFmtId="0" fontId="75" fillId="58" borderId="5" xfId="813" applyFont="1" applyFill="1" applyBorder="1" applyAlignment="1">
      <alignment horizontal="center"/>
    </xf>
    <xf numFmtId="0" fontId="75" fillId="58" borderId="3" xfId="813" applyFont="1" applyFill="1" applyBorder="1" applyAlignment="1">
      <alignment horizontal="center"/>
    </xf>
    <xf numFmtId="49" fontId="73" fillId="4" borderId="22" xfId="1" applyNumberFormat="1" applyFont="1" applyFill="1" applyBorder="1" applyAlignment="1">
      <alignment horizontal="centerContinuous" vertical="center" shrinkToFit="1"/>
    </xf>
    <xf numFmtId="49" fontId="73" fillId="4" borderId="23" xfId="1" applyNumberFormat="1" applyFont="1" applyFill="1" applyBorder="1" applyAlignment="1">
      <alignment horizontal="centerContinuous" vertical="center" shrinkToFit="1"/>
    </xf>
    <xf numFmtId="179" fontId="73" fillId="4" borderId="23" xfId="1" applyNumberFormat="1" applyFont="1" applyFill="1" applyBorder="1" applyAlignment="1">
      <alignment horizontal="centerContinuous" vertical="center" shrinkToFit="1"/>
    </xf>
    <xf numFmtId="178" fontId="73" fillId="4" borderId="10" xfId="1" applyNumberFormat="1" applyFont="1" applyFill="1" applyBorder="1" applyAlignment="1">
      <alignment vertical="center" shrinkToFit="1"/>
    </xf>
    <xf numFmtId="20" fontId="73" fillId="62" borderId="4" xfId="1" quotePrefix="1" applyNumberFormat="1" applyFont="1" applyFill="1" applyBorder="1" applyAlignment="1">
      <alignment horizontal="center" vertical="center" shrinkToFit="1"/>
    </xf>
    <xf numFmtId="20" fontId="73" fillId="62" borderId="3" xfId="1" quotePrefix="1" applyNumberFormat="1" applyFont="1" applyFill="1" applyBorder="1" applyAlignment="1">
      <alignment horizontal="center" vertical="center" shrinkToFit="1"/>
    </xf>
    <xf numFmtId="49" fontId="73" fillId="62" borderId="9" xfId="1" applyNumberFormat="1" applyFont="1" applyFill="1" applyBorder="1" applyAlignment="1">
      <alignment vertical="center" shrinkToFit="1"/>
    </xf>
    <xf numFmtId="179" fontId="73" fillId="4" borderId="22" xfId="1" applyNumberFormat="1" applyFont="1" applyFill="1" applyBorder="1" applyAlignment="1">
      <alignment horizontal="center" vertical="center" shrinkToFit="1"/>
    </xf>
    <xf numFmtId="0" fontId="73" fillId="4" borderId="23" xfId="1" applyFont="1" applyFill="1" applyBorder="1" applyAlignment="1">
      <alignment horizontal="center" vertical="center" shrinkToFit="1"/>
    </xf>
    <xf numFmtId="49" fontId="81" fillId="4" borderId="23" xfId="1" applyNumberFormat="1" applyFont="1" applyFill="1" applyBorder="1" applyAlignment="1">
      <alignment vertical="center" shrinkToFit="1"/>
    </xf>
    <xf numFmtId="178" fontId="73" fillId="0" borderId="10" xfId="1" applyNumberFormat="1" applyFont="1" applyBorder="1" applyAlignment="1">
      <alignment vertical="center" shrinkToFit="1"/>
    </xf>
    <xf numFmtId="178" fontId="73" fillId="49" borderId="2" xfId="1" applyNumberFormat="1" applyFont="1" applyFill="1" applyBorder="1" applyAlignment="1">
      <alignment horizontal="center" vertical="center" shrinkToFit="1"/>
    </xf>
    <xf numFmtId="49" fontId="109" fillId="0" borderId="10" xfId="1" applyNumberFormat="1" applyFont="1" applyBorder="1" applyAlignment="1">
      <alignment horizontal="center" vertical="center" shrinkToFit="1"/>
    </xf>
    <xf numFmtId="49" fontId="109" fillId="63" borderId="6" xfId="1" applyNumberFormat="1" applyFont="1" applyFill="1" applyBorder="1" applyAlignment="1">
      <alignment horizontal="center" vertical="center" shrinkToFit="1"/>
    </xf>
    <xf numFmtId="179" fontId="85" fillId="0" borderId="8" xfId="1" applyNumberFormat="1" applyFont="1" applyFill="1" applyBorder="1" applyAlignment="1">
      <alignment vertical="center" shrinkToFit="1"/>
    </xf>
    <xf numFmtId="179" fontId="85" fillId="0" borderId="33" xfId="1" applyNumberFormat="1" applyFont="1" applyFill="1" applyBorder="1" applyAlignment="1">
      <alignment vertical="center" shrinkToFit="1"/>
    </xf>
    <xf numFmtId="49" fontId="81" fillId="4" borderId="4" xfId="1" applyNumberFormat="1" applyFont="1" applyFill="1" applyBorder="1" applyAlignment="1">
      <alignment horizontal="center" vertical="center" shrinkToFit="1"/>
    </xf>
    <xf numFmtId="178" fontId="73" fillId="4" borderId="2" xfId="1" applyNumberFormat="1" applyFont="1" applyFill="1" applyBorder="1" applyAlignment="1">
      <alignment horizontal="center" vertical="center" shrinkToFit="1"/>
    </xf>
    <xf numFmtId="49" fontId="85" fillId="4" borderId="12" xfId="1" applyNumberFormat="1" applyFont="1" applyFill="1" applyBorder="1" applyAlignment="1">
      <alignment horizontal="center" vertical="center" shrinkToFit="1"/>
    </xf>
    <xf numFmtId="49" fontId="109" fillId="4" borderId="11" xfId="1" applyNumberFormat="1" applyFont="1" applyFill="1" applyBorder="1" applyAlignment="1">
      <alignment horizontal="center" vertical="center" shrinkToFit="1"/>
    </xf>
    <xf numFmtId="49" fontId="85" fillId="4" borderId="11" xfId="1" applyNumberFormat="1" applyFont="1" applyFill="1" applyBorder="1" applyAlignment="1">
      <alignment horizontal="center" vertical="center" shrinkToFit="1"/>
    </xf>
    <xf numFmtId="0" fontId="81" fillId="4" borderId="12" xfId="1" applyFont="1" applyFill="1" applyBorder="1" applyAlignment="1">
      <alignment horizontal="center" vertical="center" shrinkToFit="1"/>
    </xf>
    <xf numFmtId="179" fontId="81" fillId="4" borderId="12" xfId="1" applyNumberFormat="1" applyFont="1" applyFill="1" applyBorder="1" applyAlignment="1">
      <alignment horizontal="center" vertical="center" shrinkToFit="1"/>
    </xf>
    <xf numFmtId="49" fontId="110" fillId="4" borderId="11" xfId="1" applyNumberFormat="1" applyFont="1" applyFill="1" applyBorder="1" applyAlignment="1">
      <alignment horizontal="left" vertical="center"/>
    </xf>
    <xf numFmtId="179" fontId="85" fillId="4" borderId="142" xfId="1" applyNumberFormat="1" applyFont="1" applyFill="1" applyBorder="1" applyAlignment="1">
      <alignment vertical="center" shrinkToFit="1"/>
    </xf>
    <xf numFmtId="49" fontId="111" fillId="4" borderId="143" xfId="1" applyNumberFormat="1" applyFont="1" applyFill="1" applyBorder="1" applyAlignment="1">
      <alignment horizontal="center" vertical="center" shrinkToFit="1"/>
    </xf>
    <xf numFmtId="49" fontId="81" fillId="4" borderId="2" xfId="1" applyNumberFormat="1" applyFont="1" applyFill="1" applyBorder="1" applyAlignment="1">
      <alignment horizontal="center" vertical="center" shrinkToFit="1"/>
    </xf>
    <xf numFmtId="49" fontId="73" fillId="53" borderId="24" xfId="1" applyNumberFormat="1" applyFont="1" applyFill="1" applyBorder="1" applyAlignment="1">
      <alignment horizontal="center" vertical="center" shrinkToFit="1"/>
    </xf>
    <xf numFmtId="178" fontId="73" fillId="0" borderId="25" xfId="1" applyNumberFormat="1" applyFont="1" applyBorder="1" applyAlignment="1">
      <alignment horizontal="center" vertical="center" textRotation="255" shrinkToFit="1"/>
    </xf>
    <xf numFmtId="0" fontId="74" fillId="0" borderId="26" xfId="1" applyFont="1" applyBorder="1" applyAlignment="1">
      <alignment horizontal="center" vertical="center" shrinkToFit="1"/>
    </xf>
    <xf numFmtId="20" fontId="73" fillId="54" borderId="24" xfId="1" applyNumberFormat="1" applyFont="1" applyFill="1" applyBorder="1" applyAlignment="1">
      <alignment horizontal="center" vertical="center"/>
    </xf>
    <xf numFmtId="20" fontId="73" fillId="54" borderId="26" xfId="1" applyNumberFormat="1" applyFont="1" applyFill="1" applyBorder="1" applyAlignment="1">
      <alignment horizontal="center" vertical="center"/>
    </xf>
    <xf numFmtId="20" fontId="73" fillId="54" borderId="27" xfId="1" applyNumberFormat="1" applyFont="1" applyFill="1" applyBorder="1" applyAlignment="1">
      <alignment horizontal="center" vertical="center" shrinkToFit="1"/>
    </xf>
    <xf numFmtId="20" fontId="73" fillId="54" borderId="28" xfId="1" applyNumberFormat="1" applyFont="1" applyFill="1" applyBorder="1" applyAlignment="1">
      <alignment horizontal="center" vertical="center" shrinkToFit="1"/>
    </xf>
    <xf numFmtId="20" fontId="73" fillId="0" borderId="24" xfId="1" quotePrefix="1" applyNumberFormat="1" applyFont="1" applyBorder="1" applyAlignment="1">
      <alignment horizontal="center" vertical="center" shrinkToFit="1"/>
    </xf>
    <xf numFmtId="20" fontId="73" fillId="0" borderId="26" xfId="1" quotePrefix="1" applyNumberFormat="1" applyFont="1" applyBorder="1" applyAlignment="1">
      <alignment horizontal="center" vertical="center" shrinkToFit="1"/>
    </xf>
    <xf numFmtId="49" fontId="112" fillId="0" borderId="27" xfId="1" applyNumberFormat="1" applyFont="1" applyBorder="1" applyAlignment="1">
      <alignment horizontal="center" vertical="center"/>
    </xf>
    <xf numFmtId="49" fontId="112" fillId="0" borderId="29" xfId="1" applyNumberFormat="1" applyFont="1" applyBorder="1" applyAlignment="1">
      <alignment horizontal="center" vertical="center" shrinkToFit="1"/>
    </xf>
    <xf numFmtId="49" fontId="111" fillId="0" borderId="135" xfId="1" applyNumberFormat="1" applyFont="1" applyBorder="1" applyAlignment="1">
      <alignment horizontal="center" vertical="center" shrinkToFit="1"/>
    </xf>
    <xf numFmtId="0" fontId="132" fillId="0" borderId="10" xfId="1" applyFont="1" applyBorder="1" applyAlignment="1">
      <alignment vertical="center" shrinkToFit="1"/>
    </xf>
    <xf numFmtId="178" fontId="73" fillId="64" borderId="10" xfId="1" applyNumberFormat="1" applyFont="1" applyFill="1" applyBorder="1" applyAlignment="1">
      <alignment vertical="center" wrapText="1" shrinkToFit="1"/>
    </xf>
    <xf numFmtId="49" fontId="73" fillId="65" borderId="6" xfId="1" applyNumberFormat="1" applyFont="1" applyFill="1" applyBorder="1" applyAlignment="1">
      <alignment horizontal="center" vertical="center" shrinkToFit="1"/>
    </xf>
    <xf numFmtId="49" fontId="109" fillId="0" borderId="32" xfId="1" applyNumberFormat="1" applyFont="1" applyBorder="1" applyAlignment="1">
      <alignment horizontal="center" vertical="center" shrinkToFit="1"/>
    </xf>
    <xf numFmtId="178" fontId="109" fillId="0" borderId="10" xfId="1" applyNumberFormat="1" applyFont="1" applyBorder="1" applyAlignment="1">
      <alignment vertical="center" wrapText="1" shrinkToFit="1"/>
    </xf>
    <xf numFmtId="20" fontId="73" fillId="40" borderId="24" xfId="1" quotePrefix="1" applyNumberFormat="1" applyFont="1" applyFill="1" applyBorder="1" applyAlignment="1">
      <alignment horizontal="center" vertical="center" shrinkToFit="1"/>
    </xf>
    <xf numFmtId="20" fontId="73" fillId="40" borderId="26" xfId="1" quotePrefix="1" applyNumberFormat="1" applyFont="1" applyFill="1" applyBorder="1" applyAlignment="1">
      <alignment horizontal="center" vertical="center" shrinkToFit="1"/>
    </xf>
    <xf numFmtId="178" fontId="73" fillId="65" borderId="2" xfId="1" applyNumberFormat="1" applyFont="1" applyFill="1" applyBorder="1" applyAlignment="1">
      <alignment horizontal="center" vertical="center" shrinkToFit="1"/>
    </xf>
    <xf numFmtId="0" fontId="109" fillId="0" borderId="3" xfId="1" applyFont="1" applyBorder="1" applyAlignment="1">
      <alignment horizontal="center" vertical="center" shrinkToFit="1"/>
    </xf>
    <xf numFmtId="0" fontId="74" fillId="65" borderId="35" xfId="1" applyFont="1" applyFill="1" applyBorder="1" applyAlignment="1">
      <alignment horizontal="center" vertical="center" shrinkToFit="1"/>
    </xf>
    <xf numFmtId="49" fontId="73" fillId="0" borderId="10" xfId="1" applyNumberFormat="1" applyFont="1" applyBorder="1" applyAlignment="1">
      <alignment horizontal="center" vertical="center" shrinkToFit="1"/>
    </xf>
    <xf numFmtId="0" fontId="74" fillId="65" borderId="3" xfId="1" applyFont="1" applyFill="1" applyBorder="1" applyAlignment="1">
      <alignment horizontal="center" vertical="center" shrinkToFit="1"/>
    </xf>
    <xf numFmtId="0" fontId="74" fillId="48" borderId="35" xfId="1" applyFont="1" applyFill="1" applyBorder="1" applyAlignment="1">
      <alignment horizontal="center" vertical="center" shrinkToFit="1"/>
    </xf>
    <xf numFmtId="178" fontId="73" fillId="65" borderId="10" xfId="1" applyNumberFormat="1" applyFont="1" applyFill="1" applyBorder="1" applyAlignment="1">
      <alignment vertical="center" wrapText="1" shrinkToFit="1"/>
    </xf>
    <xf numFmtId="178" fontId="73" fillId="65" borderId="25" xfId="1" applyNumberFormat="1" applyFont="1" applyFill="1" applyBorder="1" applyAlignment="1">
      <alignment horizontal="center" vertical="center" shrinkToFit="1"/>
    </xf>
    <xf numFmtId="0" fontId="74" fillId="65" borderId="20" xfId="1" applyFont="1" applyFill="1" applyBorder="1" applyAlignment="1">
      <alignment horizontal="center" vertical="center" shrinkToFit="1"/>
    </xf>
    <xf numFmtId="49" fontId="73" fillId="63" borderId="6" xfId="1" applyNumberFormat="1" applyFont="1" applyFill="1" applyBorder="1" applyAlignment="1">
      <alignment horizontal="center" vertical="center" shrinkToFit="1"/>
    </xf>
    <xf numFmtId="49" fontId="73" fillId="63" borderId="10" xfId="1" applyNumberFormat="1" applyFont="1" applyFill="1" applyBorder="1" applyAlignment="1">
      <alignment horizontal="center" vertical="center" shrinkToFit="1"/>
    </xf>
    <xf numFmtId="178" fontId="109" fillId="0" borderId="2" xfId="1" applyNumberFormat="1" applyFont="1" applyBorder="1" applyAlignment="1">
      <alignment horizontal="center" vertical="center" textRotation="255" shrinkToFit="1"/>
    </xf>
    <xf numFmtId="179" fontId="74" fillId="48" borderId="58" xfId="1" applyNumberFormat="1" applyFont="1" applyFill="1" applyBorder="1" applyAlignment="1">
      <alignment horizontal="center" vertical="center" shrinkToFit="1"/>
    </xf>
    <xf numFmtId="179" fontId="74" fillId="48" borderId="63" xfId="1" applyNumberFormat="1" applyFont="1" applyFill="1" applyBorder="1" applyAlignment="1">
      <alignment horizontal="center" vertical="center" shrinkToFit="1"/>
    </xf>
    <xf numFmtId="179" fontId="74" fillId="48" borderId="89" xfId="1" applyNumberFormat="1" applyFont="1" applyFill="1" applyBorder="1" applyAlignment="1">
      <alignment horizontal="center" vertical="center" shrinkToFit="1"/>
    </xf>
    <xf numFmtId="179" fontId="74" fillId="0" borderId="138" xfId="1" applyNumberFormat="1" applyFont="1" applyBorder="1" applyAlignment="1">
      <alignment horizontal="center" vertical="center" shrinkToFit="1"/>
    </xf>
    <xf numFmtId="0" fontId="79" fillId="0" borderId="144" xfId="4" applyFont="1" applyBorder="1" applyAlignment="1">
      <alignment vertical="center" shrinkToFit="1"/>
    </xf>
    <xf numFmtId="56" fontId="79" fillId="0" borderId="144" xfId="4" applyNumberFormat="1" applyFont="1" applyBorder="1" applyAlignment="1">
      <alignment vertical="center" shrinkToFit="1"/>
    </xf>
    <xf numFmtId="0" fontId="73" fillId="0" borderId="144" xfId="4" applyFont="1" applyBorder="1" applyAlignment="1">
      <alignment vertical="center" shrinkToFit="1"/>
    </xf>
    <xf numFmtId="0" fontId="79" fillId="4" borderId="145" xfId="4" applyFont="1" applyFill="1" applyBorder="1" applyAlignment="1">
      <alignment vertical="center" shrinkToFit="1"/>
    </xf>
    <xf numFmtId="0" fontId="79" fillId="4" borderId="88" xfId="4" applyFont="1" applyFill="1" applyBorder="1" applyAlignment="1">
      <alignment horizontal="center" vertical="center" shrinkToFit="1"/>
    </xf>
    <xf numFmtId="0" fontId="79" fillId="4" borderId="132" xfId="4" applyFont="1" applyFill="1" applyBorder="1" applyAlignment="1">
      <alignment horizontal="center" vertical="center" shrinkToFit="1"/>
    </xf>
    <xf numFmtId="0" fontId="73" fillId="4" borderId="78" xfId="4" applyFont="1" applyFill="1" applyBorder="1" applyAlignment="1">
      <alignment vertical="center" shrinkToFit="1"/>
    </xf>
    <xf numFmtId="0" fontId="79" fillId="0" borderId="34" xfId="4" quotePrefix="1" applyFont="1" applyBorder="1" applyAlignment="1">
      <alignment vertical="center" shrinkToFit="1"/>
    </xf>
    <xf numFmtId="56" fontId="73" fillId="0" borderId="144" xfId="4" applyNumberFormat="1" applyFont="1" applyBorder="1" applyAlignment="1">
      <alignment vertical="center" shrinkToFit="1"/>
    </xf>
    <xf numFmtId="56" fontId="79" fillId="0" borderId="83" xfId="4" applyNumberFormat="1" applyFont="1" applyBorder="1" applyAlignment="1">
      <alignment vertical="center" shrinkToFit="1"/>
    </xf>
    <xf numFmtId="179" fontId="74" fillId="0" borderId="146" xfId="1" applyNumberFormat="1" applyFont="1" applyBorder="1" applyAlignment="1">
      <alignment horizontal="center" vertical="center" shrinkToFit="1"/>
    </xf>
    <xf numFmtId="0" fontId="79" fillId="48" borderId="73" xfId="4" quotePrefix="1" applyFont="1" applyFill="1" applyBorder="1" applyAlignment="1">
      <alignment vertical="center" shrinkToFit="1"/>
    </xf>
    <xf numFmtId="0" fontId="73" fillId="48" borderId="105" xfId="4" applyFont="1" applyFill="1" applyBorder="1" applyAlignment="1">
      <alignment vertical="center" shrinkToFit="1"/>
    </xf>
    <xf numFmtId="0" fontId="79" fillId="48" borderId="73" xfId="4" applyFont="1" applyFill="1" applyBorder="1" applyAlignment="1">
      <alignment vertical="center" shrinkToFit="1"/>
    </xf>
    <xf numFmtId="0" fontId="73" fillId="48" borderId="73" xfId="4" applyFont="1" applyFill="1" applyBorder="1" applyAlignment="1">
      <alignment vertical="center" shrinkToFit="1"/>
    </xf>
    <xf numFmtId="0" fontId="73" fillId="48" borderId="0" xfId="4" applyFont="1" applyFill="1" applyAlignment="1">
      <alignment vertical="center" shrinkToFit="1"/>
    </xf>
    <xf numFmtId="0" fontId="73" fillId="4" borderId="84" xfId="4" applyFont="1" applyFill="1" applyBorder="1" applyAlignment="1">
      <alignment vertical="center" shrinkToFit="1"/>
    </xf>
    <xf numFmtId="0" fontId="73" fillId="4" borderId="73" xfId="4" applyFont="1" applyFill="1" applyBorder="1" applyAlignment="1">
      <alignment vertical="center" shrinkToFit="1"/>
    </xf>
    <xf numFmtId="0" fontId="73" fillId="4" borderId="74" xfId="4" applyFont="1" applyFill="1" applyBorder="1" applyAlignment="1">
      <alignment vertical="center" shrinkToFit="1"/>
    </xf>
    <xf numFmtId="0" fontId="73" fillId="4" borderId="107" xfId="4" applyFont="1" applyFill="1" applyBorder="1" applyAlignment="1">
      <alignment vertical="center" shrinkToFit="1"/>
    </xf>
    <xf numFmtId="0" fontId="73" fillId="4" borderId="104" xfId="4" applyFont="1" applyFill="1" applyBorder="1" applyAlignment="1">
      <alignment vertical="center" shrinkToFit="1"/>
    </xf>
    <xf numFmtId="0" fontId="73" fillId="4" borderId="62" xfId="4" applyFont="1" applyFill="1" applyBorder="1" applyAlignment="1">
      <alignment vertical="center" shrinkToFit="1"/>
    </xf>
  </cellXfs>
  <cellStyles count="816">
    <cellStyle name="20% - アクセント 1 2" xfId="16" xr:uid="{2B3FD8F5-AFB8-4881-B0BF-B998FD356844}"/>
    <cellStyle name="20% - アクセント 1 3" xfId="17" xr:uid="{261E1F8F-D4FE-4E26-A038-7A7DA6EF6A64}"/>
    <cellStyle name="20% - アクセント 2 2" xfId="18" xr:uid="{A09A8819-5D40-4390-A30A-16F14A04B8B7}"/>
    <cellStyle name="20% - アクセント 2 3" xfId="19" xr:uid="{D1E529F3-E93D-4A1D-9DD3-EB10921D296E}"/>
    <cellStyle name="20% - アクセント 3 2" xfId="20" xr:uid="{6CC9D829-FDB9-4F01-8F08-6B869A337E8F}"/>
    <cellStyle name="20% - アクセント 3 3" xfId="21" xr:uid="{EEE4CE68-EB72-4417-83CC-25039DB937D9}"/>
    <cellStyle name="20% - アクセント 4 2" xfId="22" xr:uid="{39B26527-FDD6-42E0-BDE0-2EDB7838FF8A}"/>
    <cellStyle name="20% - アクセント 4 3" xfId="23" xr:uid="{2F7B215E-BF26-434A-B014-27DCCBAE5993}"/>
    <cellStyle name="20% - アクセント 5 2" xfId="24" xr:uid="{2FB54BBD-FEF2-4233-B80E-88092D8A3A29}"/>
    <cellStyle name="20% - アクセント 5 3" xfId="25" xr:uid="{D09DB16A-A68F-4B5D-9AAD-390716DA95D8}"/>
    <cellStyle name="20% - アクセント 6 2" xfId="26" xr:uid="{82536609-80E5-4059-8E81-AEFCB275C423}"/>
    <cellStyle name="20% - アクセント 6 3" xfId="27" xr:uid="{32F41CAE-4E29-4EA6-89E9-BA8A8695FE21}"/>
    <cellStyle name="20% - アクセント1" xfId="28" xr:uid="{BA8795B0-731E-4BB5-A5DB-4D882B79B262}"/>
    <cellStyle name="20% - アクセント2" xfId="29" xr:uid="{1CCD4C4A-755A-4435-B3CD-EC05CAC08304}"/>
    <cellStyle name="20% - アクセント3" xfId="30" xr:uid="{2AE3AECF-D683-46F4-9583-85F50967B57E}"/>
    <cellStyle name="20% - アクセント4" xfId="31" xr:uid="{3C918F80-A943-4AA7-9A35-13C1BC744B36}"/>
    <cellStyle name="20% - アクセント5" xfId="32" xr:uid="{7B2C76B4-649F-4A6C-AB10-EDBD8F8473D8}"/>
    <cellStyle name="20% - アクセント6" xfId="33" xr:uid="{6A36A84A-8366-405B-8FD5-45A430A99727}"/>
    <cellStyle name="40% - アクセント 1 2" xfId="34" xr:uid="{40947522-E31A-40AB-A036-4EC35F8D814A}"/>
    <cellStyle name="40% - アクセント 1 3" xfId="35" xr:uid="{E8808FA6-966A-4065-80D8-0BD9FBD35479}"/>
    <cellStyle name="40% - アクセント 2 2" xfId="36" xr:uid="{F9D5C93B-8F39-4362-B808-23FCDD78E762}"/>
    <cellStyle name="40% - アクセント 2 3" xfId="37" xr:uid="{9A8D2A73-EB7C-4307-B1FF-9C6199633DA5}"/>
    <cellStyle name="40% - アクセント 3 2" xfId="38" xr:uid="{8D2AA38A-5781-46CB-84CE-0D6D7343FB16}"/>
    <cellStyle name="40% - アクセント 3 3" xfId="39" xr:uid="{883ABFCB-B8EE-4070-ABEF-F668C3CD4AA3}"/>
    <cellStyle name="40% - アクセント 4 2" xfId="40" xr:uid="{55221BF4-F959-431B-8BAA-7396A59F1F33}"/>
    <cellStyle name="40% - アクセント 4 3" xfId="41" xr:uid="{F1B6159D-A88D-4269-8A3D-F948ECC751CD}"/>
    <cellStyle name="40% - アクセント 5 2" xfId="42" xr:uid="{B78D91A2-DF04-42B3-AC04-8793322B51B8}"/>
    <cellStyle name="40% - アクセント 5 3" xfId="43" xr:uid="{62DA5EE0-90E7-417F-814B-DDD2EDBA05D1}"/>
    <cellStyle name="40% - アクセント 6 2" xfId="44" xr:uid="{329BD492-E2B0-4C69-BD3A-0EC8EF7EB221}"/>
    <cellStyle name="40% - アクセント 6 3" xfId="45" xr:uid="{9370918A-B670-46AB-9A8C-1E4F69854325}"/>
    <cellStyle name="40% - アクセント1" xfId="46" xr:uid="{E3E46735-3087-4D6D-86D4-530EB9740AC4}"/>
    <cellStyle name="40% - アクセント2" xfId="47" xr:uid="{CA419D3B-A3D0-4561-B431-14A5D93A2C2E}"/>
    <cellStyle name="40% - アクセント3" xfId="48" xr:uid="{BC610A72-7BF5-4DDD-B86A-39DEC31D4863}"/>
    <cellStyle name="40% - アクセント4" xfId="49" xr:uid="{8D429EA0-261E-4EC3-BB77-CA1E2036B2EA}"/>
    <cellStyle name="40% - アクセント5" xfId="50" xr:uid="{DD67069F-2F17-447D-B19F-5D41EE55E55F}"/>
    <cellStyle name="40% - アクセント6" xfId="51" xr:uid="{86909AB4-A495-4463-BE59-C04961D31DB1}"/>
    <cellStyle name="60% - アクセント 1 2" xfId="52" xr:uid="{C56B2B71-B735-4227-859D-C5CBEBD269C8}"/>
    <cellStyle name="60% - アクセント 1 3" xfId="53" xr:uid="{9B337C3D-36C5-478D-B55B-F285EAD84236}"/>
    <cellStyle name="60% - アクセント 2 2" xfId="54" xr:uid="{7869D971-1835-4671-9020-26104E219258}"/>
    <cellStyle name="60% - アクセント 2 3" xfId="55" xr:uid="{8770019D-8473-4ABA-9E7F-FB8DD30599B2}"/>
    <cellStyle name="60% - アクセント 3 2" xfId="56" xr:uid="{BEB5F9C5-4704-41A8-8F2D-A75E4EF20904}"/>
    <cellStyle name="60% - アクセント 3 3" xfId="57" xr:uid="{F4A77E9A-A379-4143-AA16-4DD9D8632BBE}"/>
    <cellStyle name="60% - アクセント 4 2" xfId="58" xr:uid="{75E3B322-2F00-4179-B2EC-DFEF69971D33}"/>
    <cellStyle name="60% - アクセント 4 3" xfId="59" xr:uid="{BAD2F6EF-C312-4308-915B-DBCB3CD8D923}"/>
    <cellStyle name="60% - アクセント 5 2" xfId="60" xr:uid="{57CBD337-F96D-45EB-A44F-8DB45D912CEF}"/>
    <cellStyle name="60% - アクセント 5 3" xfId="61" xr:uid="{B6A1F538-729D-48DF-A618-4D37C5A94173}"/>
    <cellStyle name="60% - アクセント 6 2" xfId="62" xr:uid="{D69D314B-D05B-4D6C-B82B-964E566D69E0}"/>
    <cellStyle name="60% - アクセント 6 3" xfId="63" xr:uid="{1188EABE-CC99-4D33-B6E8-DE149A60DDA9}"/>
    <cellStyle name="60% - アクセント1" xfId="64" xr:uid="{EDC64B42-CDB4-4E9D-A742-49047E1E0A8A}"/>
    <cellStyle name="60% - アクセント2" xfId="65" xr:uid="{22ED1FB6-3475-4A0C-80C2-6C6BE9D0235B}"/>
    <cellStyle name="60% - アクセント3" xfId="66" xr:uid="{04830286-8FD8-434D-BBD8-9AACF5545E07}"/>
    <cellStyle name="60% - アクセント4" xfId="67" xr:uid="{044EFDF3-EAF7-40E6-9485-46C47E916ECC}"/>
    <cellStyle name="60% - アクセント5" xfId="68" xr:uid="{3A40B1C3-63DB-41CD-9782-2A8CD6B3F2B7}"/>
    <cellStyle name="60% - アクセント6" xfId="69" xr:uid="{EFB56570-85B8-4921-A6F8-419FCB8EDB7B}"/>
    <cellStyle name="Accent" xfId="70" xr:uid="{CCA5E748-4021-4CFE-8FBA-B4EA7324DC53}"/>
    <cellStyle name="Accent 1" xfId="71" xr:uid="{EE4BB913-845D-4F2D-B6C5-E7FC47EBF36D}"/>
    <cellStyle name="Accent 2" xfId="72" xr:uid="{786F77CC-EA1D-40DA-847B-4BF8FFD31CE7}"/>
    <cellStyle name="Accent 3" xfId="73" xr:uid="{2CB76C6A-1DC7-47BB-8BC1-2CBA42293E2B}"/>
    <cellStyle name="Bad" xfId="74" xr:uid="{068E3669-188C-4108-A5C4-BEDF46AB8FC5}"/>
    <cellStyle name="Error" xfId="75" xr:uid="{25A510D4-68F9-4278-BB55-BCEB78FFA5A8}"/>
    <cellStyle name="Excel Built-in Normal" xfId="76" xr:uid="{1D9F3904-546D-4705-999D-75D23E374059}"/>
    <cellStyle name="Footnote" xfId="77" xr:uid="{05F27331-E39C-41E5-8F8B-89401EC4E340}"/>
    <cellStyle name="Good" xfId="78" xr:uid="{106EDA04-D8D3-4834-BEB0-1B5044D73156}"/>
    <cellStyle name="Heading" xfId="79" xr:uid="{6067BF77-19EA-4A86-8D17-D81FBEA606CC}"/>
    <cellStyle name="Heading 1" xfId="80" xr:uid="{034FD563-454A-4608-B044-E8083E4F3DFC}"/>
    <cellStyle name="Heading 2" xfId="81" xr:uid="{6A5A5625-F61C-4815-BF0A-111ECDAEEEC6}"/>
    <cellStyle name="Heading_結果報告ﾏｽﾀｰ" xfId="82" xr:uid="{87B0A938-2381-4427-A6D1-D39514143AA9}"/>
    <cellStyle name="Heading1" xfId="83" xr:uid="{80AB1B1B-2D9F-4278-8B44-1AEBB45D8467}"/>
    <cellStyle name="Hyperlink" xfId="180" xr:uid="{0D573920-1D33-4F5E-9F60-6A551878BD7E}"/>
    <cellStyle name="Neutral" xfId="84" xr:uid="{0BD7D5CB-605B-4AEC-8912-720181651813}"/>
    <cellStyle name="Note" xfId="85" xr:uid="{91EBE229-5BEF-4B89-9D14-0C6C2FBF8AE1}"/>
    <cellStyle name="Note 2" xfId="199" xr:uid="{0DD1EFBC-EC0F-4847-9741-ED99FBB06C6E}"/>
    <cellStyle name="Result" xfId="86" xr:uid="{F5D84DB2-3E3C-4566-A544-B2EE6DB6C911}"/>
    <cellStyle name="Result2" xfId="87" xr:uid="{AB688E59-383F-4049-9594-E56FF8DE95BE}"/>
    <cellStyle name="Status" xfId="88" xr:uid="{9EBA1660-1766-4BBD-BE12-91A9C0C5CAB6}"/>
    <cellStyle name="Text" xfId="89" xr:uid="{79EBCB4A-19AD-45D4-9A60-312D90815471}"/>
    <cellStyle name="Warning" xfId="90" xr:uid="{83AC2A75-749C-4D8F-9615-9D005D2FE3DE}"/>
    <cellStyle name="アクセント 1 2" xfId="91" xr:uid="{01300B07-3A33-418E-B469-EEF9DBD90671}"/>
    <cellStyle name="アクセント 1 3" xfId="92" xr:uid="{7E8938C2-807A-4076-878F-8A0521689BC7}"/>
    <cellStyle name="アクセント 2 2" xfId="93" xr:uid="{8C273AAF-C598-4412-85EA-EED394579932}"/>
    <cellStyle name="アクセント 2 3" xfId="94" xr:uid="{CB361056-B0EA-470F-B78E-B411BFF20F74}"/>
    <cellStyle name="アクセント 3 2" xfId="95" xr:uid="{0B0D4E16-5B51-4084-964C-CE29523CAAAF}"/>
    <cellStyle name="アクセント 3 3" xfId="96" xr:uid="{84BA98E4-E315-4CB3-ACB8-B6AD5901C572}"/>
    <cellStyle name="アクセント 4 2" xfId="97" xr:uid="{FAEF9105-65C5-4727-A68F-9B138B2A827F}"/>
    <cellStyle name="アクセント 4 3" xfId="98" xr:uid="{09429EDC-1282-4808-961F-25F317C9093F}"/>
    <cellStyle name="アクセント 5 2" xfId="99" xr:uid="{8A3A1218-9484-4E3B-9746-F4E113A97391}"/>
    <cellStyle name="アクセント 5 3" xfId="100" xr:uid="{F09AE1B8-9A3A-498B-B8C1-CE41CD0BFB33}"/>
    <cellStyle name="アクセント 6 2" xfId="101" xr:uid="{DAE92D53-56CA-4672-B7E1-80AC5F6CC9B7}"/>
    <cellStyle name="アクセント 6 3" xfId="102" xr:uid="{3E249C5D-67A9-422A-836D-9940DC2DC35B}"/>
    <cellStyle name="タイトル 2" xfId="103" xr:uid="{3DB8BABB-B855-45A9-9DC6-283D5493F0D0}"/>
    <cellStyle name="タイトル 3" xfId="104" xr:uid="{ED602869-DB85-4393-AF6D-5A6DC3018CA9}"/>
    <cellStyle name="チェック セル 2" xfId="105" xr:uid="{97A0F93C-666F-4DCD-9BD1-C805F0E88B0F}"/>
    <cellStyle name="チェック セル 3" xfId="106" xr:uid="{92E63D5C-74D7-4D19-9BA3-2E8495EE6250}"/>
    <cellStyle name="どちらでもない 2" xfId="107" xr:uid="{1A979B9F-AECC-4FE6-8374-E09E854BC64B}"/>
    <cellStyle name="どちらでもない 3" xfId="108" xr:uid="{619FD18E-4986-4372-9AAD-FF60471ACC08}"/>
    <cellStyle name="パーセント" xfId="306" builtinId="5"/>
    <cellStyle name="パーセント 2" xfId="5" xr:uid="{00000000-0005-0000-0000-000000000000}"/>
    <cellStyle name="ハイパーリンク 10" xfId="603" xr:uid="{E6CCEF12-9FDD-4AA8-B2AE-666A6E78FCFB}"/>
    <cellStyle name="ハイパーリンク 2" xfId="13" xr:uid="{16FBEDC8-6D5E-4423-8533-5AE1CE7EDD1F}"/>
    <cellStyle name="ハイパーリンク 2 2" xfId="9" xr:uid="{00000000-0005-0000-0000-000001000000}"/>
    <cellStyle name="ハイパーリンク 2 2 2" xfId="360" xr:uid="{7E17CD39-73D3-43C3-A03C-5C7CD287DB88}"/>
    <cellStyle name="ハイパーリンク 2 3" xfId="109" xr:uid="{5447ACE6-3654-44A5-8100-5BDDBE4CAFCD}"/>
    <cellStyle name="ハイパーリンク 2_0603リーグ結果" xfId="110" xr:uid="{75B18646-A411-4F69-8B38-75D4054D53C9}"/>
    <cellStyle name="ハイパーリンク 3" xfId="111" xr:uid="{F2123F84-9572-4D81-B2A2-E2AA40A413B9}"/>
    <cellStyle name="ハイパーリンク 4" xfId="386" xr:uid="{DCE95704-266A-4B9F-9213-3F50D6DA413A}"/>
    <cellStyle name="ハイパーリンク 5" xfId="387" xr:uid="{25AD6673-EFB1-450E-A841-554B7AF72D4A}"/>
    <cellStyle name="ハイパーリンク 6" xfId="388" xr:uid="{ACB07117-27F7-4CCA-B949-A8B472DBFB57}"/>
    <cellStyle name="ハイパーリンク 7" xfId="390" xr:uid="{756C4AF1-F087-41C2-9F8C-52F0269A2BEC}"/>
    <cellStyle name="ハイパーリンク 8" xfId="392" xr:uid="{F77E36A1-B369-4965-8548-90519F87D71D}"/>
    <cellStyle name="ハイパーリンク 9" xfId="602" xr:uid="{FD742393-0969-4D74-96B7-37837386A497}"/>
    <cellStyle name="メモ 2" xfId="112" xr:uid="{144B0B7B-C8A2-4C8A-9590-13724CC472A0}"/>
    <cellStyle name="メモ 2 2" xfId="200" xr:uid="{BB3B1AB9-6FD6-40B6-8D87-0EEA415F69B4}"/>
    <cellStyle name="メモ 3" xfId="113" xr:uid="{298599AA-5AF4-4208-9330-377F74A5E71A}"/>
    <cellStyle name="メモ 3 2" xfId="201" xr:uid="{516DB57E-BF72-4A82-9D43-BBBA2D8B412B}"/>
    <cellStyle name="リンク セル 2" xfId="114" xr:uid="{47A773F5-3028-44CC-A68A-5D1D3FDF04BE}"/>
    <cellStyle name="リンク セル 3" xfId="115" xr:uid="{49C105A8-0F34-4924-A56D-310CED3E98F9}"/>
    <cellStyle name="悪い 2" xfId="116" xr:uid="{D20FFB58-80D7-4A00-B7AB-C403B4EFFF45}"/>
    <cellStyle name="悪い 3" xfId="117" xr:uid="{A3564942-3EB3-44CD-A6B6-EB8A29D7A6F7}"/>
    <cellStyle name="計算 2" xfId="118" xr:uid="{2B229F48-B616-4CA3-904A-C4C11CF26BFA}"/>
    <cellStyle name="計算 2 2" xfId="202" xr:uid="{D86A5CA2-EE79-4D6D-8005-F5F1BE088D51}"/>
    <cellStyle name="計算 3" xfId="119" xr:uid="{0B053810-6FA4-4A08-955D-1B2BE959A983}"/>
    <cellStyle name="計算 3 2" xfId="203" xr:uid="{E33075F5-8A0F-4EFE-ADE7-8106934B78B4}"/>
    <cellStyle name="警告文 2" xfId="120" xr:uid="{E0DDD3A3-1E16-487A-9DED-71215F40634A}"/>
    <cellStyle name="警告文 3" xfId="121" xr:uid="{85564910-4EA9-49A8-9BC9-47F4D735224E}"/>
    <cellStyle name="桁区切り 2" xfId="6" xr:uid="{00000000-0005-0000-0000-000003000000}"/>
    <cellStyle name="桁区切り 2 2" xfId="7" xr:uid="{00000000-0005-0000-0000-000004000000}"/>
    <cellStyle name="桁区切り 3" xfId="122" xr:uid="{AFDF1A57-2C95-4BA2-93A2-BBCBE548943B}"/>
    <cellStyle name="桁区切り 3 2" xfId="123" xr:uid="{788EE7D5-C3B4-4C9E-B14E-C5C7F8116A18}"/>
    <cellStyle name="見出し 1 2" xfId="124" xr:uid="{59C7DFA0-E578-4AE7-9338-EEC400F3A6A4}"/>
    <cellStyle name="見出し 1 3" xfId="125" xr:uid="{9AD08837-93AE-41F2-8752-ACAD76834BC9}"/>
    <cellStyle name="見出し 2 2" xfId="126" xr:uid="{FB8F6183-C254-48E9-99E2-E4A13C5B1064}"/>
    <cellStyle name="見出し 2 3" xfId="127" xr:uid="{61FD704F-DD91-4083-A680-A35CBAE1845C}"/>
    <cellStyle name="見出し 3 2" xfId="128" xr:uid="{42926420-2511-45EB-BBA9-B2A9471E97CD}"/>
    <cellStyle name="見出し 3 3" xfId="129" xr:uid="{B57B14F2-1AF1-457D-B3D9-369F5FB87B38}"/>
    <cellStyle name="見出し 4 2" xfId="130" xr:uid="{83A6075C-4F66-453E-BB37-D335B36B2908}"/>
    <cellStyle name="見出し 4 3" xfId="131" xr:uid="{CC391422-0454-4D33-BF2B-8A24AA252985}"/>
    <cellStyle name="合計" xfId="132" xr:uid="{65C1EEBB-74F1-41D3-9ADB-5D77C21E0F9C}"/>
    <cellStyle name="合計 2" xfId="204" xr:uid="{ABAF621C-04E4-4674-AE35-5D74A7B09201}"/>
    <cellStyle name="集計 2" xfId="133" xr:uid="{E5BC9C7A-97B1-4851-A2A2-5EE2185EF4DC}"/>
    <cellStyle name="集計 2 2" xfId="205" xr:uid="{943F1E96-1DFD-4834-9113-7E5607F330DD}"/>
    <cellStyle name="集計 3" xfId="134" xr:uid="{7EAA8011-BDFA-43A7-81F3-28A489EFC9D6}"/>
    <cellStyle name="集計 3 2" xfId="206" xr:uid="{528470AE-5A90-42E3-91A1-E34300F009A1}"/>
    <cellStyle name="出力 2" xfId="135" xr:uid="{07BAE117-615C-44AD-9A74-2C2B76E4D09A}"/>
    <cellStyle name="出力 2 2" xfId="207" xr:uid="{9AD4A21E-2AF7-4F18-B965-9909E0A2B0A7}"/>
    <cellStyle name="出力 3" xfId="136" xr:uid="{D657CE5F-CC0E-4BD5-8629-C9B33A05772B}"/>
    <cellStyle name="出力 3 2" xfId="208" xr:uid="{6DE0FF13-63A0-4284-8AC9-9A366C2F30A8}"/>
    <cellStyle name="説明文 2" xfId="137" xr:uid="{1A3A10CA-0C1B-4A4D-BC9C-8F32E3CDAD50}"/>
    <cellStyle name="説明文 3" xfId="138" xr:uid="{F36D7B8B-74F2-44A6-ADDE-FB4F746E15FB}"/>
    <cellStyle name="通貨 2" xfId="3" xr:uid="{00000000-0005-0000-0000-000005000000}"/>
    <cellStyle name="通貨 2 10" xfId="187" xr:uid="{D7547926-C58E-4BAC-B41D-9E46212DA0EA}"/>
    <cellStyle name="通貨 2 10 2" xfId="234" xr:uid="{D8071FC2-E477-4AC8-95B0-9AB383B61E23}"/>
    <cellStyle name="通貨 2 10 2 2" xfId="299" xr:uid="{67D027BB-48B6-4D53-BE32-83A9D6B0E31C}"/>
    <cellStyle name="通貨 2 10 2 2 2" xfId="515" xr:uid="{B28CD8C4-DD7A-4A9A-A32B-6FC3D18E00C5}"/>
    <cellStyle name="通貨 2 10 2 2 3" xfId="730" xr:uid="{D77583EB-FF34-41B1-890E-42FED1D0E6AD}"/>
    <cellStyle name="通貨 2 10 2 3" xfId="450" xr:uid="{F858EE02-09AC-4FF2-9BBD-90FD13CA78B4}"/>
    <cellStyle name="通貨 2 10 2 4" xfId="665" xr:uid="{C53E46DB-529B-4FAB-87F6-7A8CF805F050}"/>
    <cellStyle name="通貨 2 10 3" xfId="267" xr:uid="{A9808712-9958-4176-B192-C04A894942F2}"/>
    <cellStyle name="通貨 2 10 3 2" xfId="483" xr:uid="{BD8F728C-A3B5-4584-8C66-5C59754FB357}"/>
    <cellStyle name="通貨 2 10 3 3" xfId="698" xr:uid="{E8465E36-0D7F-40DB-8EAB-2DC7C5959A8C}"/>
    <cellStyle name="通貨 2 10 4" xfId="355" xr:uid="{CD8D9008-4643-479E-8232-07DE3717E2F5}"/>
    <cellStyle name="通貨 2 10 4 2" xfId="570" xr:uid="{8719EF6F-4512-4437-A3FD-C56A3132925F}"/>
    <cellStyle name="通貨 2 10 4 3" xfId="785" xr:uid="{4BC9AF3E-AD19-458B-9B44-08640BBA1389}"/>
    <cellStyle name="通貨 2 10 5" xfId="418" xr:uid="{4C6A3C04-A0C9-4B38-8A8E-EBB813C49DD7}"/>
    <cellStyle name="通貨 2 10 6" xfId="633" xr:uid="{924F7931-5A08-4844-B55B-F73808047A10}"/>
    <cellStyle name="通貨 2 11" xfId="197" xr:uid="{C60D9C83-1D4C-4713-B5FF-D6EF02D77D58}"/>
    <cellStyle name="通貨 2 11 2" xfId="274" xr:uid="{6DF632AD-C25A-4AD6-B7A9-C44436F00EFF}"/>
    <cellStyle name="通貨 2 11 2 2" xfId="490" xr:uid="{BDCB59C6-76AE-4290-B1BF-CB7FAC50E27A}"/>
    <cellStyle name="通貨 2 11 2 3" xfId="705" xr:uid="{69BE0DB0-EA90-47A1-8C2F-5D140ECB5F4F}"/>
    <cellStyle name="通貨 2 11 3" xfId="425" xr:uid="{9241180B-5B5A-4166-A878-085994112A0C}"/>
    <cellStyle name="通貨 2 11 4" xfId="640" xr:uid="{C1B24D9F-933F-4ED4-8059-10B0A1724B27}"/>
    <cellStyle name="通貨 2 12" xfId="242" xr:uid="{9B2824B3-9BF2-4C89-A93B-5FBF7C3B5C5C}"/>
    <cellStyle name="通貨 2 12 2" xfId="458" xr:uid="{B6357815-BD1C-408C-9270-8081A174E5A5}"/>
    <cellStyle name="通貨 2 12 3" xfId="673" xr:uid="{C1D102B0-3AA1-4347-897A-15BC4D68440F}"/>
    <cellStyle name="通貨 2 13" xfId="307" xr:uid="{34F818ED-1DAA-48CB-A463-557B23C9B4B8}"/>
    <cellStyle name="通貨 2 13 2" xfId="522" xr:uid="{FC8D81D3-BC3E-49C7-AC19-3C0C791B0CB1}"/>
    <cellStyle name="通貨 2 13 3" xfId="737" xr:uid="{A032D284-9B90-43D1-9BB7-A7103C0BFC88}"/>
    <cellStyle name="通貨 2 14" xfId="330" xr:uid="{3EF4625B-5396-49A2-B496-61B72D29C6DD}"/>
    <cellStyle name="通貨 2 14 2" xfId="545" xr:uid="{ABD7F324-19FA-498A-B287-C90D5B8CE11E}"/>
    <cellStyle name="通貨 2 14 3" xfId="760" xr:uid="{DB02B7C2-FA76-4E23-BDA9-5FD78FD99AB5}"/>
    <cellStyle name="通貨 2 15" xfId="362" xr:uid="{39C1A973-B576-493F-831A-E3E5533A71B7}"/>
    <cellStyle name="通貨 2 15 2" xfId="576" xr:uid="{75462D38-38CD-4FD6-A73C-DEE883645F69}"/>
    <cellStyle name="通貨 2 15 3" xfId="791" xr:uid="{850C7615-1678-4CE2-994C-ECE6DDDD5637}"/>
    <cellStyle name="通貨 2 16" xfId="393" xr:uid="{4E4A187E-9679-4B3C-B581-319F4946446A}"/>
    <cellStyle name="通貨 2 17" xfId="608" xr:uid="{EB570715-A070-4A52-B257-6CAB36E49414}"/>
    <cellStyle name="通貨 2 2" xfId="140" xr:uid="{5C267933-925E-4EC1-A46D-E3A9DDE2D9AD}"/>
    <cellStyle name="通貨 2 2 10" xfId="396" xr:uid="{727520F8-AD24-4F96-ABBE-2B5390560D61}"/>
    <cellStyle name="通貨 2 2 11" xfId="611" xr:uid="{4F4C56BA-2FFA-4C3F-ABD1-58103D1EB37A}"/>
    <cellStyle name="通貨 2 2 2" xfId="141" xr:uid="{C94F336F-9F7F-4671-AB3F-ACBEEF1BFF00}"/>
    <cellStyle name="通貨 2 2 2 2" xfId="142" xr:uid="{49B41F33-F4AE-4095-90DF-73CEF4E2052F}"/>
    <cellStyle name="通貨 2 2 2 2 2" xfId="212" xr:uid="{69D1A78A-7C71-4603-8F4B-280AEBC75710}"/>
    <cellStyle name="通貨 2 2 2 2 2 2" xfId="279" xr:uid="{E57727E4-BCA8-4C33-ADAC-E067A356B7CA}"/>
    <cellStyle name="通貨 2 2 2 2 2 2 2" xfId="495" xr:uid="{5FBDA1B3-3D3D-42D2-B110-1E411CB4C251}"/>
    <cellStyle name="通貨 2 2 2 2 2 2 3" xfId="710" xr:uid="{A44AB691-1F9B-410F-8B91-FC93781C8316}"/>
    <cellStyle name="通貨 2 2 2 2 2 3" xfId="430" xr:uid="{E8AD269D-F8AC-485C-A201-37A7A5E971D2}"/>
    <cellStyle name="通貨 2 2 2 2 2 4" xfId="645" xr:uid="{59818F51-604D-459B-9ABB-ADCF37738C08}"/>
    <cellStyle name="通貨 2 2 2 2 3" xfId="247" xr:uid="{E3987504-4A5B-4D5D-B6B4-D334853F5C8C}"/>
    <cellStyle name="通貨 2 2 2 2 3 2" xfId="463" xr:uid="{D712948E-4468-4F7A-BD3B-36E6F1D01410}"/>
    <cellStyle name="通貨 2 2 2 2 3 3" xfId="678" xr:uid="{0A561515-3DEB-4725-84F2-044AB7DBEEC1}"/>
    <cellStyle name="通貨 2 2 2 2 4" xfId="310" xr:uid="{0BD201CF-14CB-4A5D-805F-E9151DD6797E}"/>
    <cellStyle name="通貨 2 2 2 2 4 2" xfId="525" xr:uid="{73B652C0-B85C-4EBB-BE66-7D34D88B0B3A}"/>
    <cellStyle name="通貨 2 2 2 2 4 3" xfId="740" xr:uid="{B0FB5AED-139A-4E23-A02A-077BCDF9C031}"/>
    <cellStyle name="通貨 2 2 2 2 5" xfId="335" xr:uid="{4F77090B-6A99-48B6-9712-E366D3A97524}"/>
    <cellStyle name="通貨 2 2 2 2 5 2" xfId="550" xr:uid="{3FFC53F0-9D87-4C7F-A4BD-6D885DBB11AB}"/>
    <cellStyle name="通貨 2 2 2 2 5 3" xfId="765" xr:uid="{37B4660B-FBE3-4333-B97A-47E1D4420F23}"/>
    <cellStyle name="通貨 2 2 2 2 6" xfId="365" xr:uid="{FF6ACDF8-D48D-476F-9AFF-D129AD370FE0}"/>
    <cellStyle name="通貨 2 2 2 2 6 2" xfId="579" xr:uid="{F714EBEE-AD10-4B67-86EA-ABE305F2CB59}"/>
    <cellStyle name="通貨 2 2 2 2 6 3" xfId="794" xr:uid="{BAD3BA67-A5A1-4C41-AF3A-2B52AC28A100}"/>
    <cellStyle name="通貨 2 2 2 2 7" xfId="398" xr:uid="{D4CD6AED-04CC-411F-A2F5-56632D241701}"/>
    <cellStyle name="通貨 2 2 2 2 8" xfId="613" xr:uid="{73F3706C-0C99-4A92-8E7F-89BE32877CE6}"/>
    <cellStyle name="通貨 2 2 2 3" xfId="211" xr:uid="{1CEA0215-6AB7-4EB5-9A3F-5D523848679B}"/>
    <cellStyle name="通貨 2 2 2 3 2" xfId="278" xr:uid="{A3F48E16-EA79-4269-AD4D-58E2E5ED963A}"/>
    <cellStyle name="通貨 2 2 2 3 2 2" xfId="494" xr:uid="{EC317874-3571-40E5-8E12-03F51CA2718D}"/>
    <cellStyle name="通貨 2 2 2 3 2 3" xfId="709" xr:uid="{83B0CFD6-4EB4-4AEE-BE01-C9EC6D6ED41E}"/>
    <cellStyle name="通貨 2 2 2 3 3" xfId="429" xr:uid="{C570BB68-ECD3-4B01-B68F-A9E19947DE42}"/>
    <cellStyle name="通貨 2 2 2 3 4" xfId="644" xr:uid="{0B240AEB-D2F6-4597-BAFC-8A59DFB25115}"/>
    <cellStyle name="通貨 2 2 2 4" xfId="246" xr:uid="{71D8A74E-2852-41B4-B6FC-298FFF90B130}"/>
    <cellStyle name="通貨 2 2 2 4 2" xfId="462" xr:uid="{23A80ED0-4AE7-46B2-AE3C-BC018FA89F3A}"/>
    <cellStyle name="通貨 2 2 2 4 3" xfId="677" xr:uid="{4C3A3D25-2581-4EC5-B129-FBEADADBE996}"/>
    <cellStyle name="通貨 2 2 2 5" xfId="309" xr:uid="{C6F94DB6-B9E6-49D3-B8B5-E552DFFCED99}"/>
    <cellStyle name="通貨 2 2 2 5 2" xfId="524" xr:uid="{32E68EEF-03AA-47FA-B19B-A285DF584C23}"/>
    <cellStyle name="通貨 2 2 2 5 3" xfId="739" xr:uid="{E59D8267-9553-4C56-8497-3B6B8B5B6C80}"/>
    <cellStyle name="通貨 2 2 2 6" xfId="334" xr:uid="{775CF56D-8D1C-4D1D-B4F6-0C7CB065EF68}"/>
    <cellStyle name="通貨 2 2 2 6 2" xfId="549" xr:uid="{FE4F6A6D-A858-4F14-AC67-C00F30B8896C}"/>
    <cellStyle name="通貨 2 2 2 6 3" xfId="764" xr:uid="{8C7A942A-B1CA-4117-A5FD-4814142C0D21}"/>
    <cellStyle name="通貨 2 2 2 7" xfId="364" xr:uid="{E2E624DD-5AE5-499A-913B-64B5D5C2AC91}"/>
    <cellStyle name="通貨 2 2 2 7 2" xfId="578" xr:uid="{EF83248E-62E0-4D73-B8AE-B501AC978C24}"/>
    <cellStyle name="通貨 2 2 2 7 3" xfId="793" xr:uid="{B2383325-B34F-4F25-83DD-F8E76F91777F}"/>
    <cellStyle name="通貨 2 2 2 8" xfId="397" xr:uid="{A09632A4-8C46-4219-B580-8D51C41BFCAE}"/>
    <cellStyle name="通貨 2 2 2 9" xfId="612" xr:uid="{D4484DB7-A9D3-4F5C-911D-C3A22C8162E0}"/>
    <cellStyle name="通貨 2 2 3" xfId="143" xr:uid="{82B5928F-06C7-4416-B97D-266676D848C3}"/>
    <cellStyle name="通貨 2 2 3 2" xfId="213" xr:uid="{C2DDC3EB-DBD3-4344-A691-0B3435B9C619}"/>
    <cellStyle name="通貨 2 2 3 2 2" xfId="280" xr:uid="{852BE342-3B79-4D9C-B629-A341ECF5C9A1}"/>
    <cellStyle name="通貨 2 2 3 2 2 2" xfId="496" xr:uid="{805C3A4E-5BA9-450D-BCE8-5336818F5539}"/>
    <cellStyle name="通貨 2 2 3 2 2 3" xfId="711" xr:uid="{1ADBA124-6B61-49F9-B2FE-2B0A64BA5A22}"/>
    <cellStyle name="通貨 2 2 3 2 3" xfId="431" xr:uid="{E06497F5-5FEA-419E-A34B-CAB5FB010857}"/>
    <cellStyle name="通貨 2 2 3 2 4" xfId="646" xr:uid="{28267794-6D17-4B12-A0B9-AC5095DEBB44}"/>
    <cellStyle name="通貨 2 2 3 3" xfId="248" xr:uid="{181C93FB-F065-4EB8-9191-A2F5940CB090}"/>
    <cellStyle name="通貨 2 2 3 3 2" xfId="464" xr:uid="{A5C4273B-066E-492B-B690-67CEF622FDC7}"/>
    <cellStyle name="通貨 2 2 3 3 3" xfId="679" xr:uid="{9444075F-0688-4480-878F-8AD1DE0B229B}"/>
    <cellStyle name="通貨 2 2 3 4" xfId="311" xr:uid="{737D940A-0627-4E29-83E7-3FC6E6BA8111}"/>
    <cellStyle name="通貨 2 2 3 4 2" xfId="526" xr:uid="{682277B7-C4B6-439C-B369-882D9C8B480A}"/>
    <cellStyle name="通貨 2 2 3 4 3" xfId="741" xr:uid="{598A696D-AECB-4973-844C-17B7B5B8E95B}"/>
    <cellStyle name="通貨 2 2 3 5" xfId="336" xr:uid="{E0475C57-6542-40D3-B7CB-731F2018174F}"/>
    <cellStyle name="通貨 2 2 3 5 2" xfId="551" xr:uid="{B4406AE9-169C-4C82-8CE9-F69A07285798}"/>
    <cellStyle name="通貨 2 2 3 5 3" xfId="766" xr:uid="{E31CE044-1DCD-4AB7-9282-57BB6810C647}"/>
    <cellStyle name="通貨 2 2 3 6" xfId="366" xr:uid="{42E9455F-7E74-4730-B402-563ADC9B0F4A}"/>
    <cellStyle name="通貨 2 2 3 6 2" xfId="580" xr:uid="{DD0391C5-3E93-4977-B2D0-34BCADDDDFA4}"/>
    <cellStyle name="通貨 2 2 3 6 3" xfId="795" xr:uid="{F8940CDF-0DF9-4746-BF27-FD1421E30003}"/>
    <cellStyle name="通貨 2 2 3 7" xfId="399" xr:uid="{642142F5-B628-4339-9B97-DEA83A36A661}"/>
    <cellStyle name="通貨 2 2 3 8" xfId="614" xr:uid="{C6FE7CFA-847E-48A3-A428-801EFA449A67}"/>
    <cellStyle name="通貨 2 2 4" xfId="183" xr:uid="{9FB163DC-6CA6-4060-AC38-D126C39CC0DC}"/>
    <cellStyle name="通貨 2 2 4 2" xfId="230" xr:uid="{EE112F81-3E3F-4A0C-8833-8CD6A19E885C}"/>
    <cellStyle name="通貨 2 2 4 2 2" xfId="295" xr:uid="{071A5F75-8AFB-4A87-AB12-097ACF1DC3DF}"/>
    <cellStyle name="通貨 2 2 4 2 2 2" xfId="511" xr:uid="{E92BC3FF-7A6B-4639-8521-4C8D76892D28}"/>
    <cellStyle name="通貨 2 2 4 2 2 3" xfId="726" xr:uid="{0A3F4E8F-2669-48ED-93C4-9FE9ECF19542}"/>
    <cellStyle name="通貨 2 2 4 2 3" xfId="446" xr:uid="{69592B5E-C953-42F0-B8F4-A8BD97A97701}"/>
    <cellStyle name="通貨 2 2 4 2 4" xfId="661" xr:uid="{1EC0FB5B-5F9C-4E78-9B37-FB6B84DD9747}"/>
    <cellStyle name="通貨 2 2 4 3" xfId="263" xr:uid="{2A5FD028-AF70-40F5-8B18-D162FEAAA952}"/>
    <cellStyle name="通貨 2 2 4 3 2" xfId="479" xr:uid="{12D6909A-9BB4-454E-BE6B-DC8AD358724B}"/>
    <cellStyle name="通貨 2 2 4 3 3" xfId="694" xr:uid="{E26A2EA1-4ABD-4C19-A672-F10B984E9C8A}"/>
    <cellStyle name="通貨 2 2 4 4" xfId="326" xr:uid="{F4E939C5-4860-44E3-A9F0-BF9CE8E9AC89}"/>
    <cellStyle name="通貨 2 2 4 4 2" xfId="541" xr:uid="{5A0CC04A-18EF-4968-95B8-C0BCB373443D}"/>
    <cellStyle name="通貨 2 2 4 4 3" xfId="756" xr:uid="{EBB2FCBD-6D8D-4501-809B-BE5E71E47E63}"/>
    <cellStyle name="通貨 2 2 4 5" xfId="351" xr:uid="{3761B905-959A-4C51-8ECF-EC4C0D9E9E1C}"/>
    <cellStyle name="通貨 2 2 4 5 2" xfId="566" xr:uid="{6CC6B95B-B7B7-4231-A955-BF98E3845DC7}"/>
    <cellStyle name="通貨 2 2 4 5 3" xfId="781" xr:uid="{C241BF10-7610-4B76-853D-03F294F9674E}"/>
    <cellStyle name="通貨 2 2 4 6" xfId="381" xr:uid="{A26169D0-6E61-4A12-8348-E07001030AB6}"/>
    <cellStyle name="通貨 2 2 4 6 2" xfId="595" xr:uid="{6BEA6107-C90F-4192-9100-A05A887DFDEB}"/>
    <cellStyle name="通貨 2 2 4 6 3" xfId="810" xr:uid="{937A0CD4-3847-41E0-BC66-88660E94F86B}"/>
    <cellStyle name="通貨 2 2 4 7" xfId="414" xr:uid="{05E05757-3740-444A-BE5E-76E8F698CF0B}"/>
    <cellStyle name="通貨 2 2 4 8" xfId="629" xr:uid="{0D1D93D0-7F1F-4E19-BC08-328BAEDA01EB}"/>
    <cellStyle name="通貨 2 2 5" xfId="210" xr:uid="{52B2B2F6-A600-4789-B71C-6E91CE3F9FC2}"/>
    <cellStyle name="通貨 2 2 5 2" xfId="277" xr:uid="{00D2DC28-E4CB-4080-81C3-9F9BF1B2835B}"/>
    <cellStyle name="通貨 2 2 5 2 2" xfId="493" xr:uid="{C36CD029-B790-44F7-9A1D-EF57BD7BE8ED}"/>
    <cellStyle name="通貨 2 2 5 2 3" xfId="708" xr:uid="{1B82596A-EBAD-4E89-BE33-CAC66497874A}"/>
    <cellStyle name="通貨 2 2 5 3" xfId="428" xr:uid="{8602359E-32DD-4FC0-A53E-E51D8EEC61EB}"/>
    <cellStyle name="通貨 2 2 5 4" xfId="643" xr:uid="{63037E2D-EB50-4828-8B4D-FD14E7FC00B3}"/>
    <cellStyle name="通貨 2 2 6" xfId="245" xr:uid="{EA2795B0-827C-42F0-9EBB-2A827934DC24}"/>
    <cellStyle name="通貨 2 2 6 2" xfId="461" xr:uid="{3C50A45A-73E3-469A-B52B-457BE474AD77}"/>
    <cellStyle name="通貨 2 2 6 3" xfId="676" xr:uid="{89764405-207A-4DD2-A67D-2661539A72CE}"/>
    <cellStyle name="通貨 2 2 7" xfId="308" xr:uid="{31526C0B-CA9B-42CC-A222-AB742778C2DF}"/>
    <cellStyle name="通貨 2 2 7 2" xfId="523" xr:uid="{781EA4C5-35DE-4A86-ABC3-D76BA694F203}"/>
    <cellStyle name="通貨 2 2 7 3" xfId="738" xr:uid="{73EEA1FC-A38A-4F9F-8549-2F041C1BA9B4}"/>
    <cellStyle name="通貨 2 2 8" xfId="333" xr:uid="{84E7162E-E0EB-474D-A139-E6827FC0E3D7}"/>
    <cellStyle name="通貨 2 2 8 2" xfId="548" xr:uid="{610E9288-FF4B-4F13-9B3E-222A6F774E7B}"/>
    <cellStyle name="通貨 2 2 8 3" xfId="763" xr:uid="{D35302EE-5F16-4B51-885A-7A519A6771E9}"/>
    <cellStyle name="通貨 2 2 9" xfId="363" xr:uid="{EB4367AF-E081-42B7-ACA5-4D69E6F817E7}"/>
    <cellStyle name="通貨 2 2 9 2" xfId="577" xr:uid="{3C66A7D4-842A-4DE6-8616-CEB14E69C42B}"/>
    <cellStyle name="通貨 2 2 9 3" xfId="792" xr:uid="{44FBA22B-3A2A-46A6-A734-C591BC21905B}"/>
    <cellStyle name="通貨 2 3" xfId="144" xr:uid="{650FDEAE-068E-47BE-82EC-209DFD776358}"/>
    <cellStyle name="通貨 2 3 10" xfId="400" xr:uid="{486D9216-4FC7-473C-85B6-ADD3C463173A}"/>
    <cellStyle name="通貨 2 3 11" xfId="615" xr:uid="{0D93AC7A-8904-4B1F-A837-894B57FAF84F}"/>
    <cellStyle name="通貨 2 3 2" xfId="145" xr:uid="{333897BD-E48D-4FEF-B01B-B88F15BB6AAD}"/>
    <cellStyle name="通貨 2 3 2 2" xfId="146" xr:uid="{EF623D43-255C-49A6-8C07-FEB1EEFF7D56}"/>
    <cellStyle name="通貨 2 3 2 2 2" xfId="216" xr:uid="{AAA69859-2E7B-4654-B02D-FE77E6F5D5C1}"/>
    <cellStyle name="通貨 2 3 2 2 2 2" xfId="283" xr:uid="{E5DF2070-D67E-4F7B-BD9B-A0FFE7E6C6C4}"/>
    <cellStyle name="通貨 2 3 2 2 2 2 2" xfId="499" xr:uid="{F71BD484-CCA5-4671-B93F-05091A999C20}"/>
    <cellStyle name="通貨 2 3 2 2 2 2 3" xfId="714" xr:uid="{672F25F2-ECEE-466B-8A05-E6667926B8A2}"/>
    <cellStyle name="通貨 2 3 2 2 2 3" xfId="434" xr:uid="{E2F126CE-E36E-479D-89CE-455FCE2EB413}"/>
    <cellStyle name="通貨 2 3 2 2 2 4" xfId="649" xr:uid="{890E9FC6-8E02-4BE8-B62C-49407560B087}"/>
    <cellStyle name="通貨 2 3 2 2 3" xfId="251" xr:uid="{99557B9C-9DFD-4D38-B9B3-A03F8363966F}"/>
    <cellStyle name="通貨 2 3 2 2 3 2" xfId="467" xr:uid="{2650E55B-041B-49FE-B054-C74C5C43CDB8}"/>
    <cellStyle name="通貨 2 3 2 2 3 3" xfId="682" xr:uid="{729C834E-DF0D-4AC3-8855-103A9B26283C}"/>
    <cellStyle name="通貨 2 3 2 2 4" xfId="314" xr:uid="{910F0EB0-C33A-4958-9E60-32056AED4CF3}"/>
    <cellStyle name="通貨 2 3 2 2 4 2" xfId="529" xr:uid="{E6A17818-6C90-4AFC-9862-A8CEEACEE8AF}"/>
    <cellStyle name="通貨 2 3 2 2 4 3" xfId="744" xr:uid="{237FD66C-8C2C-470D-8D47-F1C082217BD0}"/>
    <cellStyle name="通貨 2 3 2 2 5" xfId="339" xr:uid="{3B23D8DB-4238-43DC-B336-723DA6D1F6FF}"/>
    <cellStyle name="通貨 2 3 2 2 5 2" xfId="554" xr:uid="{92B0D795-663C-46F0-89EB-69CF18938492}"/>
    <cellStyle name="通貨 2 3 2 2 5 3" xfId="769" xr:uid="{BB6919F8-C965-488E-9D30-069CB00F3E5A}"/>
    <cellStyle name="通貨 2 3 2 2 6" xfId="369" xr:uid="{5B37E761-AE8B-4FB5-963C-113DAA825B5B}"/>
    <cellStyle name="通貨 2 3 2 2 6 2" xfId="583" xr:uid="{C001CBCD-9FE5-4BFA-87AA-257F64C91306}"/>
    <cellStyle name="通貨 2 3 2 2 6 3" xfId="798" xr:uid="{ED2343B5-4E64-4F8C-8952-9B57F88B543C}"/>
    <cellStyle name="通貨 2 3 2 2 7" xfId="402" xr:uid="{7A937D3E-08CC-4812-ACBC-5E0B0AAA001C}"/>
    <cellStyle name="通貨 2 3 2 2 8" xfId="617" xr:uid="{488595CF-8B45-457F-B6A5-272553ECD8EE}"/>
    <cellStyle name="通貨 2 3 2 3" xfId="215" xr:uid="{EA576846-F795-411B-A4B6-53BF9AB96F0B}"/>
    <cellStyle name="通貨 2 3 2 3 2" xfId="282" xr:uid="{9DCA7F4E-F8B7-4936-8BA8-C714AB8745C4}"/>
    <cellStyle name="通貨 2 3 2 3 2 2" xfId="498" xr:uid="{FC472B9F-52B9-4F14-BF11-DD36AF63DC84}"/>
    <cellStyle name="通貨 2 3 2 3 2 3" xfId="713" xr:uid="{2AA42D4F-68CB-499F-96FE-0C4BB08A7882}"/>
    <cellStyle name="通貨 2 3 2 3 3" xfId="433" xr:uid="{7BF7EDCF-BD2D-4E33-84C3-C97B88D6485A}"/>
    <cellStyle name="通貨 2 3 2 3 4" xfId="648" xr:uid="{D2B71D07-D2BD-4120-9277-EE75712929B2}"/>
    <cellStyle name="通貨 2 3 2 4" xfId="250" xr:uid="{C13A1B28-4CA3-4022-B28E-9CCE2B1C4B13}"/>
    <cellStyle name="通貨 2 3 2 4 2" xfId="466" xr:uid="{5FD9A86B-9090-4A80-9AC5-455F9733281A}"/>
    <cellStyle name="通貨 2 3 2 4 3" xfId="681" xr:uid="{C8861139-B2F1-4D0F-979D-150AF70488FA}"/>
    <cellStyle name="通貨 2 3 2 5" xfId="313" xr:uid="{AA5C63FE-8E53-49AB-A9D6-93F8C705F55A}"/>
    <cellStyle name="通貨 2 3 2 5 2" xfId="528" xr:uid="{B507F322-7711-44B6-A17B-0027F9F5A681}"/>
    <cellStyle name="通貨 2 3 2 5 3" xfId="743" xr:uid="{F04F3FF9-C480-4D2A-86BA-87D53B07BAAE}"/>
    <cellStyle name="通貨 2 3 2 6" xfId="338" xr:uid="{E68E7EB7-680D-4D46-8519-E41A447EE38D}"/>
    <cellStyle name="通貨 2 3 2 6 2" xfId="553" xr:uid="{49A13D58-D3F9-4086-9FF8-C261995454FE}"/>
    <cellStyle name="通貨 2 3 2 6 3" xfId="768" xr:uid="{CA21FA04-7267-4BA1-A7BB-A30BA6A94585}"/>
    <cellStyle name="通貨 2 3 2 7" xfId="368" xr:uid="{5D587F52-A9D4-407A-8C4D-1252AB405B27}"/>
    <cellStyle name="通貨 2 3 2 7 2" xfId="582" xr:uid="{5D3D1111-6AB3-43DB-80C6-B812CBE0B374}"/>
    <cellStyle name="通貨 2 3 2 7 3" xfId="797" xr:uid="{1C6B281A-BD48-4FB7-BA88-CD28422FF579}"/>
    <cellStyle name="通貨 2 3 2 8" xfId="401" xr:uid="{C153F40A-5EB2-47FF-84C8-A74D73B03CA8}"/>
    <cellStyle name="通貨 2 3 2 9" xfId="616" xr:uid="{CB480BB2-C9C8-44CF-8ACC-71B3F98102D1}"/>
    <cellStyle name="通貨 2 3 3" xfId="147" xr:uid="{8B52CB83-0D0D-4489-81D2-B1308F28BE1D}"/>
    <cellStyle name="通貨 2 3 3 2" xfId="217" xr:uid="{1DE2AB39-750C-4288-96D9-0B39193E6E9B}"/>
    <cellStyle name="通貨 2 3 3 2 2" xfId="284" xr:uid="{0394C0FD-5D12-454F-8B7E-3B92F5F2D37E}"/>
    <cellStyle name="通貨 2 3 3 2 2 2" xfId="500" xr:uid="{F4CA7D64-90DF-480A-9354-7FD6A9B3B14A}"/>
    <cellStyle name="通貨 2 3 3 2 2 3" xfId="715" xr:uid="{339DFBA9-2A39-4ED1-B36C-F6FD1E12E8C0}"/>
    <cellStyle name="通貨 2 3 3 2 3" xfId="435" xr:uid="{8A023FAE-48A4-48A7-80F6-B556A32E4212}"/>
    <cellStyle name="通貨 2 3 3 2 4" xfId="650" xr:uid="{959E3C10-D65E-4738-95D3-095FDEA45154}"/>
    <cellStyle name="通貨 2 3 3 3" xfId="252" xr:uid="{4829A4D0-8257-438F-B254-F69427329387}"/>
    <cellStyle name="通貨 2 3 3 3 2" xfId="468" xr:uid="{1F035C85-C47C-4421-BBFF-2B1969D36040}"/>
    <cellStyle name="通貨 2 3 3 3 3" xfId="683" xr:uid="{25D0A1F6-3EF2-4A10-B4A2-3B0C87231A9D}"/>
    <cellStyle name="通貨 2 3 3 4" xfId="315" xr:uid="{BB7532A1-DCD0-4E07-BF36-E9018C4749C5}"/>
    <cellStyle name="通貨 2 3 3 4 2" xfId="530" xr:uid="{3137CC9E-9052-4310-A710-022B41DF1768}"/>
    <cellStyle name="通貨 2 3 3 4 3" xfId="745" xr:uid="{1E50038B-6E70-4FA6-9216-80E4E3278E96}"/>
    <cellStyle name="通貨 2 3 3 5" xfId="340" xr:uid="{B662C4F0-6472-4F45-BBA0-8B9C9AD5BE3C}"/>
    <cellStyle name="通貨 2 3 3 5 2" xfId="555" xr:uid="{5A7C661D-B5C4-4172-B184-51D595B74CD3}"/>
    <cellStyle name="通貨 2 3 3 5 3" xfId="770" xr:uid="{17FE4683-AA58-4995-A5F6-F6E0AE5089BB}"/>
    <cellStyle name="通貨 2 3 3 6" xfId="370" xr:uid="{0F77974A-D9FC-48D3-A606-7F8611CFA765}"/>
    <cellStyle name="通貨 2 3 3 6 2" xfId="584" xr:uid="{620CB323-BA57-40AB-827B-DDCD7C895D05}"/>
    <cellStyle name="通貨 2 3 3 6 3" xfId="799" xr:uid="{D12031F4-1374-415A-AA08-4265238FEB27}"/>
    <cellStyle name="通貨 2 3 3 7" xfId="403" xr:uid="{B184FF78-0F9A-47EC-8114-D9B5E8C57FDE}"/>
    <cellStyle name="通貨 2 3 3 8" xfId="618" xr:uid="{38AAF6CC-4A59-49F7-BD9D-8A0AFFF78B14}"/>
    <cellStyle name="通貨 2 3 4" xfId="184" xr:uid="{E0AE5732-B631-4EE3-A4C6-A7D364836904}"/>
    <cellStyle name="通貨 2 3 4 2" xfId="231" xr:uid="{03ECCAF3-6928-4C06-A47A-3AA11DEFE83F}"/>
    <cellStyle name="通貨 2 3 4 2 2" xfId="296" xr:uid="{2A130C14-BB0D-4CD6-A0EA-B806A7523D14}"/>
    <cellStyle name="通貨 2 3 4 2 2 2" xfId="512" xr:uid="{92DA31B2-CDD6-43F5-887E-BC2B4F186601}"/>
    <cellStyle name="通貨 2 3 4 2 2 3" xfId="727" xr:uid="{65BC3E6A-A93F-4EB7-BB6F-A68A25D916F3}"/>
    <cellStyle name="通貨 2 3 4 2 3" xfId="447" xr:uid="{4E6469FB-4D27-4F9C-A7B7-9FF6A323AD6D}"/>
    <cellStyle name="通貨 2 3 4 2 4" xfId="662" xr:uid="{D460F526-35BC-4FD0-9D41-F55279342D57}"/>
    <cellStyle name="通貨 2 3 4 3" xfId="264" xr:uid="{CE5F1F01-496C-4354-B3B5-16A295B159D1}"/>
    <cellStyle name="通貨 2 3 4 3 2" xfId="480" xr:uid="{611BB074-CCC6-4CA2-9A7A-E0273E4CE5D4}"/>
    <cellStyle name="通貨 2 3 4 3 3" xfId="695" xr:uid="{4537929B-D4D7-471A-90D1-203BD55EED98}"/>
    <cellStyle name="通貨 2 3 4 4" xfId="327" xr:uid="{FC18DD5E-2A77-44AE-9A3A-99BA5F82D59E}"/>
    <cellStyle name="通貨 2 3 4 4 2" xfId="542" xr:uid="{AAFAF92F-73E6-4A77-84A3-454538C5D56A}"/>
    <cellStyle name="通貨 2 3 4 4 3" xfId="757" xr:uid="{F47D000A-EC8E-42EF-80B4-DD9C397C62AD}"/>
    <cellStyle name="通貨 2 3 4 5" xfId="352" xr:uid="{BCF89E09-2EF4-41EA-AFE5-B9E41D9CC738}"/>
    <cellStyle name="通貨 2 3 4 5 2" xfId="567" xr:uid="{6057AE64-0F2F-47CE-9AA0-D078846DD6B1}"/>
    <cellStyle name="通貨 2 3 4 5 3" xfId="782" xr:uid="{99C36C0F-305C-42F1-9BC4-998A2CD9796B}"/>
    <cellStyle name="通貨 2 3 4 6" xfId="382" xr:uid="{38DB99DE-8F73-4592-BE4F-A2721E1B8EEA}"/>
    <cellStyle name="通貨 2 3 4 6 2" xfId="596" xr:uid="{DC2776CE-9F93-49F8-BF17-71935D7478B7}"/>
    <cellStyle name="通貨 2 3 4 6 3" xfId="811" xr:uid="{485530FA-2FEE-4619-9448-D54966F9F6F9}"/>
    <cellStyle name="通貨 2 3 4 7" xfId="415" xr:uid="{3ADD2CDD-CF85-4E84-A583-4FB426F4F9DA}"/>
    <cellStyle name="通貨 2 3 4 8" xfId="630" xr:uid="{0905AE9D-3A09-4A42-9E1A-ECB2A2233A8D}"/>
    <cellStyle name="通貨 2 3 5" xfId="214" xr:uid="{F9B613F2-C22C-4C1E-AC26-FBF63EBD4FE7}"/>
    <cellStyle name="通貨 2 3 5 2" xfId="281" xr:uid="{09A2889E-B4FB-4B42-BDAE-60BFEED57466}"/>
    <cellStyle name="通貨 2 3 5 2 2" xfId="497" xr:uid="{241BBB07-48E7-4624-9181-F6A5079043C6}"/>
    <cellStyle name="通貨 2 3 5 2 3" xfId="712" xr:uid="{63C70A4F-5639-4040-A5ED-C6561EE791CA}"/>
    <cellStyle name="通貨 2 3 5 3" xfId="432" xr:uid="{D6B3A769-736E-4A16-87C2-D78B7F2DBAD0}"/>
    <cellStyle name="通貨 2 3 5 4" xfId="647" xr:uid="{4E00E752-6AB0-4616-87FB-CC06D8883978}"/>
    <cellStyle name="通貨 2 3 6" xfId="249" xr:uid="{ED6DD1BA-18B4-493D-A2A3-8CC437702C43}"/>
    <cellStyle name="通貨 2 3 6 2" xfId="465" xr:uid="{1B27550A-6148-497F-8DFF-02AFA73EB9D8}"/>
    <cellStyle name="通貨 2 3 6 3" xfId="680" xr:uid="{372BCF4D-15BE-4B76-B3F9-54B0F8F09F13}"/>
    <cellStyle name="通貨 2 3 7" xfId="312" xr:uid="{FBA59910-223C-47DE-A168-20CE1F594117}"/>
    <cellStyle name="通貨 2 3 7 2" xfId="527" xr:uid="{7D343F8B-BF99-408C-B6A2-88322ED53A85}"/>
    <cellStyle name="通貨 2 3 7 3" xfId="742" xr:uid="{3D849885-ADAC-4460-B824-1793AA19E059}"/>
    <cellStyle name="通貨 2 3 8" xfId="337" xr:uid="{D26B24E5-C14B-44C5-9AA5-C50D043F1A90}"/>
    <cellStyle name="通貨 2 3 8 2" xfId="552" xr:uid="{0949E6BE-B66E-4046-8E0F-D34B82DE2B74}"/>
    <cellStyle name="通貨 2 3 8 3" xfId="767" xr:uid="{90E4BE87-C9E0-486A-A883-23795DCF8AB6}"/>
    <cellStyle name="通貨 2 3 9" xfId="367" xr:uid="{9CE778A1-F4E1-46F2-B52B-7253841A5AC1}"/>
    <cellStyle name="通貨 2 3 9 2" xfId="581" xr:uid="{5DBCA497-46C4-4539-A22F-D3EE0046DD9E}"/>
    <cellStyle name="通貨 2 3 9 3" xfId="796" xr:uid="{7BF01718-9E3D-4C22-876E-EE68E2730E49}"/>
    <cellStyle name="通貨 2 4" xfId="148" xr:uid="{8F08402F-28FA-40AF-853D-F1D467045A17}"/>
    <cellStyle name="通貨 2 4 10" xfId="404" xr:uid="{67E966BA-B1F7-4D62-9086-42FDCFBB778F}"/>
    <cellStyle name="通貨 2 4 11" xfId="619" xr:uid="{8E4D3F36-DEEB-49BB-913F-35CD5B09A19F}"/>
    <cellStyle name="通貨 2 4 2" xfId="149" xr:uid="{EBA5E1F7-CC16-4535-AC57-3722D482AEA2}"/>
    <cellStyle name="通貨 2 4 2 2" xfId="150" xr:uid="{757B68F9-B1E3-428E-9910-F9AD9542374D}"/>
    <cellStyle name="通貨 2 4 2 2 2" xfId="220" xr:uid="{6A516E48-9D58-4024-A37F-F260ED8319A9}"/>
    <cellStyle name="通貨 2 4 2 2 2 2" xfId="287" xr:uid="{53FBD68D-DAC3-4742-B690-631886D12217}"/>
    <cellStyle name="通貨 2 4 2 2 2 2 2" xfId="503" xr:uid="{A770BF63-CA2A-4408-B809-43F828958B78}"/>
    <cellStyle name="通貨 2 4 2 2 2 2 3" xfId="718" xr:uid="{DCF6FC6F-FD6A-438D-B33B-33B5745307C6}"/>
    <cellStyle name="通貨 2 4 2 2 2 3" xfId="438" xr:uid="{532BFC2B-EB83-46EB-9465-DC51E449418E}"/>
    <cellStyle name="通貨 2 4 2 2 2 4" xfId="653" xr:uid="{62A72B4B-4806-4502-BF3A-4D076669AFAA}"/>
    <cellStyle name="通貨 2 4 2 2 3" xfId="255" xr:uid="{4B216034-161B-4599-8A6C-FA7F0E2F9441}"/>
    <cellStyle name="通貨 2 4 2 2 3 2" xfId="471" xr:uid="{5981B817-E1DE-4DA9-B919-87C53D3671EF}"/>
    <cellStyle name="通貨 2 4 2 2 3 3" xfId="686" xr:uid="{B5A96170-0B88-4E4C-A0B0-554C5617B8EA}"/>
    <cellStyle name="通貨 2 4 2 2 4" xfId="318" xr:uid="{D4EF5E4D-5E2E-443A-BF16-5C66DA7F7110}"/>
    <cellStyle name="通貨 2 4 2 2 4 2" xfId="533" xr:uid="{6901EFF6-CB5D-4A86-83A8-408F63EDEAEA}"/>
    <cellStyle name="通貨 2 4 2 2 4 3" xfId="748" xr:uid="{C9E717F0-260D-404D-82A6-AF91A20FF8B7}"/>
    <cellStyle name="通貨 2 4 2 2 5" xfId="343" xr:uid="{97AC0F4D-21EB-4362-8CB6-79A2B83E5370}"/>
    <cellStyle name="通貨 2 4 2 2 5 2" xfId="558" xr:uid="{2F436EF8-7005-4FB0-A741-53B4DB33BB7C}"/>
    <cellStyle name="通貨 2 4 2 2 5 3" xfId="773" xr:uid="{F47B55EF-C092-4428-BA0B-30686E815683}"/>
    <cellStyle name="通貨 2 4 2 2 6" xfId="373" xr:uid="{74D9043B-44F7-4875-AAEE-249B43F41ED8}"/>
    <cellStyle name="通貨 2 4 2 2 6 2" xfId="587" xr:uid="{0A794318-48EB-4DC1-A68B-BE79A3F002BE}"/>
    <cellStyle name="通貨 2 4 2 2 6 3" xfId="802" xr:uid="{5E3816AA-66EA-45A7-A418-CC43FAFA8781}"/>
    <cellStyle name="通貨 2 4 2 2 7" xfId="406" xr:uid="{D47058A9-3312-4AF2-A935-380868D3E49D}"/>
    <cellStyle name="通貨 2 4 2 2 8" xfId="621" xr:uid="{9AD0D9E0-773B-4C50-BB71-104A3A4499E1}"/>
    <cellStyle name="通貨 2 4 2 3" xfId="219" xr:uid="{C61E602F-6C22-4C3C-B678-94E682421347}"/>
    <cellStyle name="通貨 2 4 2 3 2" xfId="286" xr:uid="{72EDFB68-A470-4678-9476-F220BC300109}"/>
    <cellStyle name="通貨 2 4 2 3 2 2" xfId="502" xr:uid="{719D0CA9-7270-42DA-BFAA-2BDECDD57C8D}"/>
    <cellStyle name="通貨 2 4 2 3 2 3" xfId="717" xr:uid="{2B9571AC-022C-4EBC-A684-4B71D3AA6C62}"/>
    <cellStyle name="通貨 2 4 2 3 3" xfId="437" xr:uid="{F86E63AA-897D-472D-B7A0-084FD8DF98DD}"/>
    <cellStyle name="通貨 2 4 2 3 4" xfId="652" xr:uid="{F0BEF4B4-EF67-48BE-9D27-F614E6BFD0B0}"/>
    <cellStyle name="通貨 2 4 2 4" xfId="254" xr:uid="{3F6B8B79-06A0-4DA2-8F35-83706CDDC59B}"/>
    <cellStyle name="通貨 2 4 2 4 2" xfId="470" xr:uid="{6027DE47-12FD-407E-8456-8BEA43F4C4D2}"/>
    <cellStyle name="通貨 2 4 2 4 3" xfId="685" xr:uid="{8509AE55-C3C7-4692-B6E2-0B415962D1B6}"/>
    <cellStyle name="通貨 2 4 2 5" xfId="317" xr:uid="{E9343395-AA61-4A01-B1A2-D39F5F6547FC}"/>
    <cellStyle name="通貨 2 4 2 5 2" xfId="532" xr:uid="{745EA573-3855-4C7B-98D5-0DAC68196208}"/>
    <cellStyle name="通貨 2 4 2 5 3" xfId="747" xr:uid="{31D4DF1E-244D-4BBC-A64D-27F0506F0EF6}"/>
    <cellStyle name="通貨 2 4 2 6" xfId="342" xr:uid="{E0881C2C-D0B9-45F3-9035-E8E65ACE35BC}"/>
    <cellStyle name="通貨 2 4 2 6 2" xfId="557" xr:uid="{012EBE75-2B1C-49E0-B6FF-D599A0C5352B}"/>
    <cellStyle name="通貨 2 4 2 6 3" xfId="772" xr:uid="{5995DCB2-04EB-4F70-8619-37F0D118B2C6}"/>
    <cellStyle name="通貨 2 4 2 7" xfId="372" xr:uid="{CF80CB07-BD05-4110-9672-95883B820659}"/>
    <cellStyle name="通貨 2 4 2 7 2" xfId="586" xr:uid="{3A8D0B14-DB4E-4C33-B639-151C3FBC4EA0}"/>
    <cellStyle name="通貨 2 4 2 7 3" xfId="801" xr:uid="{1D3402C8-99F4-49D4-A013-CBB95760EC34}"/>
    <cellStyle name="通貨 2 4 2 8" xfId="405" xr:uid="{8ABB5A04-BA94-41A8-9602-5A1F05A4DC17}"/>
    <cellStyle name="通貨 2 4 2 9" xfId="620" xr:uid="{C74CAE1B-F4A1-4C24-AEF6-CD10D373720B}"/>
    <cellStyle name="通貨 2 4 3" xfId="151" xr:uid="{0DFB6EB1-1B89-4935-9210-AE890A0C99FF}"/>
    <cellStyle name="通貨 2 4 3 2" xfId="221" xr:uid="{6594ADA4-FC1E-4CAD-9320-8A15C146F9E3}"/>
    <cellStyle name="通貨 2 4 3 2 2" xfId="288" xr:uid="{F1ED77F9-B41E-4C02-914F-B5288A59F919}"/>
    <cellStyle name="通貨 2 4 3 2 2 2" xfId="504" xr:uid="{D042781A-5A22-4389-BFAE-004BB9F09B35}"/>
    <cellStyle name="通貨 2 4 3 2 2 3" xfId="719" xr:uid="{DACD87B1-6A7E-4ED4-AE67-74C71A7DED1C}"/>
    <cellStyle name="通貨 2 4 3 2 3" xfId="439" xr:uid="{65A31313-7C76-431B-BFBC-618CE355C0F9}"/>
    <cellStyle name="通貨 2 4 3 2 4" xfId="654" xr:uid="{6C7F7238-43A8-42A5-B29D-FD7301D464D5}"/>
    <cellStyle name="通貨 2 4 3 3" xfId="256" xr:uid="{31657853-14DB-4B1E-94D9-6BB13F3AA075}"/>
    <cellStyle name="通貨 2 4 3 3 2" xfId="472" xr:uid="{9CA82AB1-0D75-4309-A367-47B9DE449648}"/>
    <cellStyle name="通貨 2 4 3 3 3" xfId="687" xr:uid="{F32EE905-AA17-46EB-BA40-DC57781B146B}"/>
    <cellStyle name="通貨 2 4 3 4" xfId="319" xr:uid="{2E04D87E-3C31-4AEC-A5FF-07FCCC636A9C}"/>
    <cellStyle name="通貨 2 4 3 4 2" xfId="534" xr:uid="{CD6C916C-A059-487B-93D2-319DC9B7664E}"/>
    <cellStyle name="通貨 2 4 3 4 3" xfId="749" xr:uid="{97A3C794-5C2A-4B52-8B65-C435597CC3AD}"/>
    <cellStyle name="通貨 2 4 3 5" xfId="344" xr:uid="{537F0D06-562B-470C-B069-43AF58843270}"/>
    <cellStyle name="通貨 2 4 3 5 2" xfId="559" xr:uid="{16135F15-E0EF-4759-8969-13E2DDD5602B}"/>
    <cellStyle name="通貨 2 4 3 5 3" xfId="774" xr:uid="{B94C04F7-D7CB-44A9-875C-5988C075DA75}"/>
    <cellStyle name="通貨 2 4 3 6" xfId="374" xr:uid="{16048FCF-38BB-4059-BECA-1352782557C9}"/>
    <cellStyle name="通貨 2 4 3 6 2" xfId="588" xr:uid="{154F1420-B210-4D0F-A81D-B6D934C47B8B}"/>
    <cellStyle name="通貨 2 4 3 6 3" xfId="803" xr:uid="{94810A4E-5216-43CB-9531-D67576FF08B5}"/>
    <cellStyle name="通貨 2 4 3 7" xfId="407" xr:uid="{D62E03A2-70CA-4394-86F6-A73F3D57173D}"/>
    <cellStyle name="通貨 2 4 3 8" xfId="622" xr:uid="{7A466E55-5D72-43BA-A890-CF28793FAA51}"/>
    <cellStyle name="通貨 2 4 4" xfId="185" xr:uid="{AB9DF7C1-5E17-4EB8-A826-E8C54748DA39}"/>
    <cellStyle name="通貨 2 4 4 2" xfId="232" xr:uid="{7F3B0133-AD78-45A5-9136-60D0453BF11D}"/>
    <cellStyle name="通貨 2 4 4 2 2" xfId="297" xr:uid="{F11BBCD5-9F4C-4007-8696-16629BAF5884}"/>
    <cellStyle name="通貨 2 4 4 2 2 2" xfId="513" xr:uid="{6102EC8E-AAEF-43A5-A79D-23810CB14338}"/>
    <cellStyle name="通貨 2 4 4 2 2 3" xfId="728" xr:uid="{9403561B-56CF-4C4F-AF99-C5DC4B56D571}"/>
    <cellStyle name="通貨 2 4 4 2 3" xfId="448" xr:uid="{82B99B2B-2C2E-4A86-87D5-C7B06239FFDA}"/>
    <cellStyle name="通貨 2 4 4 2 4" xfId="663" xr:uid="{A91D41D9-02DE-4939-8D0C-75EA5DFF8FBF}"/>
    <cellStyle name="通貨 2 4 4 3" xfId="265" xr:uid="{7B2F73C7-3139-4190-9297-7454EA8F0580}"/>
    <cellStyle name="通貨 2 4 4 3 2" xfId="481" xr:uid="{8022B75F-8351-432F-B577-36A5571CCCA6}"/>
    <cellStyle name="通貨 2 4 4 3 3" xfId="696" xr:uid="{D690C47F-32FC-4CAD-9B85-B6CFD81A16F6}"/>
    <cellStyle name="通貨 2 4 4 4" xfId="328" xr:uid="{AB9F7795-B793-46A9-BA64-C14378CBD461}"/>
    <cellStyle name="通貨 2 4 4 4 2" xfId="543" xr:uid="{0A9559EE-1FCA-4A17-B163-A126519664E6}"/>
    <cellStyle name="通貨 2 4 4 4 3" xfId="758" xr:uid="{586A151E-DF0B-49FD-BB4B-3BDE7CB5E2B7}"/>
    <cellStyle name="通貨 2 4 4 5" xfId="353" xr:uid="{C1D22A8D-576D-4A3A-9174-ADF543BB6C9D}"/>
    <cellStyle name="通貨 2 4 4 5 2" xfId="568" xr:uid="{78ACF5B1-03B1-413E-99DE-27E5CE9EDCD5}"/>
    <cellStyle name="通貨 2 4 4 5 3" xfId="783" xr:uid="{6268012A-8C53-4AF0-9403-D6629B2B6B8F}"/>
    <cellStyle name="通貨 2 4 4 6" xfId="383" xr:uid="{9F2CBE32-5700-4B8D-91BF-33D7444F31BA}"/>
    <cellStyle name="通貨 2 4 4 6 2" xfId="597" xr:uid="{F75C90F7-02F5-4879-B1C2-C3EC54564F98}"/>
    <cellStyle name="通貨 2 4 4 6 3" xfId="812" xr:uid="{233FB9C4-13B4-43B2-BEA7-A47EF42BA6D7}"/>
    <cellStyle name="通貨 2 4 4 7" xfId="416" xr:uid="{59A02F24-B090-4FB4-BDC4-D27DCC389459}"/>
    <cellStyle name="通貨 2 4 4 8" xfId="631" xr:uid="{871A5EF1-963E-44AD-B540-FD5461EC828D}"/>
    <cellStyle name="通貨 2 4 5" xfId="218" xr:uid="{FE6A79CA-C725-4129-BAB5-FFE48A580E1D}"/>
    <cellStyle name="通貨 2 4 5 2" xfId="285" xr:uid="{07DC02D0-EE80-4CEB-9CD2-2C1995D68053}"/>
    <cellStyle name="通貨 2 4 5 2 2" xfId="501" xr:uid="{4679C679-4ED0-40B4-B5DF-B28383D1AC04}"/>
    <cellStyle name="通貨 2 4 5 2 3" xfId="716" xr:uid="{C3A1CC76-F890-4078-BF87-202BD16DC00D}"/>
    <cellStyle name="通貨 2 4 5 3" xfId="436" xr:uid="{A69908C8-9C1C-44A7-A5D9-59AA0834A086}"/>
    <cellStyle name="通貨 2 4 5 4" xfId="651" xr:uid="{2B91EBCA-F982-42BD-947B-CD69D1F2A25B}"/>
    <cellStyle name="通貨 2 4 6" xfId="253" xr:uid="{08DEC721-8EE6-4B20-91F2-24D3FBA8F092}"/>
    <cellStyle name="通貨 2 4 6 2" xfId="469" xr:uid="{9F1B711B-3881-4144-9716-57CAA7483D91}"/>
    <cellStyle name="通貨 2 4 6 3" xfId="684" xr:uid="{E4CA7381-0759-487C-A569-8F2D4ED6E710}"/>
    <cellStyle name="通貨 2 4 7" xfId="316" xr:uid="{3F2C84BD-3C5C-4931-BEBA-DEE0F68014DA}"/>
    <cellStyle name="通貨 2 4 7 2" xfId="531" xr:uid="{4CDC5A51-F914-4F8E-A5BF-AD1548180F56}"/>
    <cellStyle name="通貨 2 4 7 3" xfId="746" xr:uid="{F9C9D0C4-9F87-426E-B1A1-75695849A344}"/>
    <cellStyle name="通貨 2 4 8" xfId="341" xr:uid="{3AF970E4-B175-484D-B235-3B68B117366D}"/>
    <cellStyle name="通貨 2 4 8 2" xfId="556" xr:uid="{AE5E6293-8653-4821-AC6B-96BECE31A830}"/>
    <cellStyle name="通貨 2 4 8 3" xfId="771" xr:uid="{37B40391-0463-4199-A06A-822B9CD1F6AF}"/>
    <cellStyle name="通貨 2 4 9" xfId="371" xr:uid="{3D98B601-CCC3-4639-B2DC-E622F10DF4A1}"/>
    <cellStyle name="通貨 2 4 9 2" xfId="585" xr:uid="{CE54CC98-4064-4868-836D-F5967316B629}"/>
    <cellStyle name="通貨 2 4 9 3" xfId="800" xr:uid="{D19084D1-6296-43EC-8FD3-6F56853BC25B}"/>
    <cellStyle name="通貨 2 5" xfId="152" xr:uid="{47C87882-4786-410D-8F54-495FB85A9B80}"/>
    <cellStyle name="通貨 2 5 2" xfId="153" xr:uid="{25489044-852D-4711-BCF3-A65C37AEB2F2}"/>
    <cellStyle name="通貨 2 5 2 2" xfId="223" xr:uid="{969E1F1C-38D2-46F6-A62B-78E0C469DBB5}"/>
    <cellStyle name="通貨 2 5 2 2 2" xfId="290" xr:uid="{D1AFD251-ABAD-4172-BCF4-59042C03941A}"/>
    <cellStyle name="通貨 2 5 2 2 2 2" xfId="506" xr:uid="{2F3880E4-CE0D-4306-9EE9-7994C3D6C40F}"/>
    <cellStyle name="通貨 2 5 2 2 2 3" xfId="721" xr:uid="{8E04AF2A-59DE-400E-B78E-69BF2B987356}"/>
    <cellStyle name="通貨 2 5 2 2 3" xfId="441" xr:uid="{AC4C9E6F-B69B-40DD-BA7D-E8F1F4DE4E82}"/>
    <cellStyle name="通貨 2 5 2 2 4" xfId="656" xr:uid="{F3F5AD2B-62A2-47C9-A5C4-E8FEA1472A35}"/>
    <cellStyle name="通貨 2 5 2 3" xfId="258" xr:uid="{73709641-A868-472C-A144-55A887684D18}"/>
    <cellStyle name="通貨 2 5 2 3 2" xfId="474" xr:uid="{50D9E5B8-CE57-4F21-AECD-238133510832}"/>
    <cellStyle name="通貨 2 5 2 3 3" xfId="689" xr:uid="{17E4F6B9-F5B3-42C3-96C7-B191A5E828A4}"/>
    <cellStyle name="通貨 2 5 2 4" xfId="321" xr:uid="{49846C8B-8F59-4ABB-845A-26F12EA68ED6}"/>
    <cellStyle name="通貨 2 5 2 4 2" xfId="536" xr:uid="{48812203-ECFF-496A-A4EF-6F4324A625AF}"/>
    <cellStyle name="通貨 2 5 2 4 3" xfId="751" xr:uid="{697A5833-D97D-409A-AC2A-7F6280CCD6E5}"/>
    <cellStyle name="通貨 2 5 2 5" xfId="346" xr:uid="{3A64743F-A93D-4D82-B9E4-DD59BE535B5C}"/>
    <cellStyle name="通貨 2 5 2 5 2" xfId="561" xr:uid="{D58C1759-1AEC-4DBF-A08F-C17511F05EB5}"/>
    <cellStyle name="通貨 2 5 2 5 3" xfId="776" xr:uid="{B930BA60-E86E-427C-8E91-CFFDA514C5C9}"/>
    <cellStyle name="通貨 2 5 2 6" xfId="376" xr:uid="{2177CB4D-003F-4F91-802F-66FAB055600B}"/>
    <cellStyle name="通貨 2 5 2 6 2" xfId="590" xr:uid="{1A2D92C2-F307-4F77-9594-1FD2E30AD193}"/>
    <cellStyle name="通貨 2 5 2 6 3" xfId="805" xr:uid="{2C8E180F-62F7-4F2E-AB1F-BDE4099BE15C}"/>
    <cellStyle name="通貨 2 5 2 7" xfId="409" xr:uid="{208D7AAD-8DB9-4296-A5ED-14A030D5E2C6}"/>
    <cellStyle name="通貨 2 5 2 8" xfId="624" xr:uid="{2303DC86-010F-42A9-A8F3-1DFADBBBBD2D}"/>
    <cellStyle name="通貨 2 5 3" xfId="222" xr:uid="{3CD56A4E-3D3D-4480-83AC-6F708E91F253}"/>
    <cellStyle name="通貨 2 5 3 2" xfId="289" xr:uid="{9D237DF2-1DD6-46D2-8514-D010BA6AB6D6}"/>
    <cellStyle name="通貨 2 5 3 2 2" xfId="505" xr:uid="{BC7E2480-6FDC-43CE-87E9-ABB2E98A1283}"/>
    <cellStyle name="通貨 2 5 3 2 3" xfId="720" xr:uid="{827E512F-6F7A-4014-B543-A9A7215F9EB7}"/>
    <cellStyle name="通貨 2 5 3 3" xfId="440" xr:uid="{DA10F060-EE3F-4571-91AF-45779CF74FD2}"/>
    <cellStyle name="通貨 2 5 3 4" xfId="655" xr:uid="{9ADFAF29-0A59-41CD-ABDB-29E584BD6B34}"/>
    <cellStyle name="通貨 2 5 4" xfId="257" xr:uid="{47299517-E449-4DB4-A625-1CF468981797}"/>
    <cellStyle name="通貨 2 5 4 2" xfId="473" xr:uid="{306FDC9A-2C94-45C2-8B94-4D06D40F576E}"/>
    <cellStyle name="通貨 2 5 4 3" xfId="688" xr:uid="{2A0603BC-0A5F-472E-8B5F-F73975BB8802}"/>
    <cellStyle name="通貨 2 5 5" xfId="320" xr:uid="{A11E24D6-D2E9-41D2-9E19-681BE8F4FFE2}"/>
    <cellStyle name="通貨 2 5 5 2" xfId="535" xr:uid="{88D63977-038E-4E63-BC87-7E708167449F}"/>
    <cellStyle name="通貨 2 5 5 3" xfId="750" xr:uid="{9BB91950-2FCA-48DA-A5B2-78AD27CCECCC}"/>
    <cellStyle name="通貨 2 5 6" xfId="345" xr:uid="{7E145C9F-BDE7-4AB1-B519-F85B988D49F3}"/>
    <cellStyle name="通貨 2 5 6 2" xfId="560" xr:uid="{4ED51E62-5628-449C-AE43-F5E5C336371C}"/>
    <cellStyle name="通貨 2 5 6 3" xfId="775" xr:uid="{90D9361B-6F88-4F94-A616-51E3969D2B30}"/>
    <cellStyle name="通貨 2 5 7" xfId="375" xr:uid="{8F68169F-B6C4-42FB-989F-53C0BDB11615}"/>
    <cellStyle name="通貨 2 5 7 2" xfId="589" xr:uid="{257C90B9-CB90-4D68-8D88-18C364D5C3F3}"/>
    <cellStyle name="通貨 2 5 7 3" xfId="804" xr:uid="{6A1803AA-7712-4435-8413-23DDCCB2B352}"/>
    <cellStyle name="通貨 2 5 8" xfId="408" xr:uid="{6B2706F2-7C07-4C10-98AF-07B09AA9528F}"/>
    <cellStyle name="通貨 2 5 9" xfId="623" xr:uid="{2399CF49-2B8B-4999-824A-AD091565CCA3}"/>
    <cellStyle name="通貨 2 6" xfId="154" xr:uid="{F55AC5D4-443E-430C-899B-3D18178786B6}"/>
    <cellStyle name="通貨 2 6 2" xfId="224" xr:uid="{96EEE508-8CC2-4CF5-BA16-3F59B4207D67}"/>
    <cellStyle name="通貨 2 6 2 2" xfId="291" xr:uid="{F5F5BC79-56CD-442C-AE83-78FBE4240DA3}"/>
    <cellStyle name="通貨 2 6 2 2 2" xfId="507" xr:uid="{295090A8-4BFB-447A-B110-22897DFB8A4F}"/>
    <cellStyle name="通貨 2 6 2 2 3" xfId="722" xr:uid="{79A03D85-B821-4866-B8E5-54DC64D31A10}"/>
    <cellStyle name="通貨 2 6 2 3" xfId="442" xr:uid="{FF4DFEA1-85EB-45B6-AADD-F13CCC6BC631}"/>
    <cellStyle name="通貨 2 6 2 4" xfId="657" xr:uid="{A852270D-8E7A-40AE-B739-B20D0305D169}"/>
    <cellStyle name="通貨 2 6 3" xfId="259" xr:uid="{4253E0BE-F84B-48BA-AE82-17AB13B18053}"/>
    <cellStyle name="通貨 2 6 3 2" xfId="475" xr:uid="{5E0073FD-33D1-43D9-9111-99841C675E60}"/>
    <cellStyle name="通貨 2 6 3 3" xfId="690" xr:uid="{29DBA653-8D46-4486-AC87-8B69506BF08B}"/>
    <cellStyle name="通貨 2 6 4" xfId="322" xr:uid="{99D74A7F-2D0E-4552-B1DA-04B119F5316D}"/>
    <cellStyle name="通貨 2 6 4 2" xfId="537" xr:uid="{23DB3C06-9D79-4B81-AC3D-7383C46CD9CC}"/>
    <cellStyle name="通貨 2 6 4 3" xfId="752" xr:uid="{A22C5A10-5BA6-4806-977E-C679D0F7906D}"/>
    <cellStyle name="通貨 2 6 5" xfId="347" xr:uid="{C23DB5A8-E2EA-406D-87FF-169EB55F763C}"/>
    <cellStyle name="通貨 2 6 5 2" xfId="562" xr:uid="{DB9671B6-C1E1-4119-86A2-BA55BC90DF65}"/>
    <cellStyle name="通貨 2 6 5 3" xfId="777" xr:uid="{DE992E99-26AB-428C-A386-F0640D1B13D4}"/>
    <cellStyle name="通貨 2 6 6" xfId="377" xr:uid="{1A417EFF-DD1C-47FB-9AD8-684BE314CF61}"/>
    <cellStyle name="通貨 2 6 6 2" xfId="591" xr:uid="{31C58F1F-6537-422F-8B63-00C85C9BBA36}"/>
    <cellStyle name="通貨 2 6 6 3" xfId="806" xr:uid="{3FBBE038-B102-481E-9AEC-A046C2E9DDE7}"/>
    <cellStyle name="通貨 2 6 7" xfId="410" xr:uid="{9948B6EA-6CF4-4FD0-8FB4-F5F616304C09}"/>
    <cellStyle name="通貨 2 6 8" xfId="625" xr:uid="{AB4F5228-75C0-43AA-BE01-43C468925A43}"/>
    <cellStyle name="通貨 2 7" xfId="182" xr:uid="{B117C7FF-7ABA-4C16-BB1E-EDC78380BB3D}"/>
    <cellStyle name="通貨 2 7 2" xfId="229" xr:uid="{3ADBF65E-E7E0-4515-BEA5-211F7FACF34E}"/>
    <cellStyle name="通貨 2 7 2 2" xfId="294" xr:uid="{8557FBFB-FA67-4053-BA2B-6154504918C8}"/>
    <cellStyle name="通貨 2 7 2 2 2" xfId="510" xr:uid="{075FF79B-BB7F-43CA-BFAA-CF768808B1CD}"/>
    <cellStyle name="通貨 2 7 2 2 3" xfId="725" xr:uid="{D48961D5-6258-4DA4-8ABD-F92C9D3171A5}"/>
    <cellStyle name="通貨 2 7 2 3" xfId="445" xr:uid="{DEB1939F-2BFF-4F44-B6E8-5EDB575B88EB}"/>
    <cellStyle name="通貨 2 7 2 4" xfId="660" xr:uid="{36293918-0B35-4224-8D0F-4C47DD5BE6C7}"/>
    <cellStyle name="通貨 2 7 3" xfId="262" xr:uid="{3824767A-936B-40E3-9F20-FB02DCDEC0D6}"/>
    <cellStyle name="通貨 2 7 3 2" xfId="478" xr:uid="{246F0D01-C2C1-48D6-959F-3FEB3B13F003}"/>
    <cellStyle name="通貨 2 7 3 3" xfId="693" xr:uid="{300E7235-A202-4AF3-B67C-8AAA210C66F1}"/>
    <cellStyle name="通貨 2 7 4" xfId="325" xr:uid="{5947A170-4DF6-4119-8EC8-D1DECE886F82}"/>
    <cellStyle name="通貨 2 7 4 2" xfId="540" xr:uid="{BB0C5BA2-5C82-4C25-A08F-8A49319FE023}"/>
    <cellStyle name="通貨 2 7 4 3" xfId="755" xr:uid="{B37F2C29-2AED-4E3B-BF6C-60163C2E76A2}"/>
    <cellStyle name="通貨 2 7 5" xfId="350" xr:uid="{9D6F3C46-6F45-46BF-B027-5E2B4C808EAC}"/>
    <cellStyle name="通貨 2 7 5 2" xfId="565" xr:uid="{E9D85B4E-66C5-4EC0-8888-CD8683EB92E8}"/>
    <cellStyle name="通貨 2 7 5 3" xfId="780" xr:uid="{2A19C5F3-59E1-4DDA-A9AC-136123C87CEE}"/>
    <cellStyle name="通貨 2 7 6" xfId="380" xr:uid="{C31E6FFF-A55B-4352-A753-0A32774B7840}"/>
    <cellStyle name="通貨 2 7 6 2" xfId="594" xr:uid="{ADBE3E15-1BF2-4038-BA4C-3E99651AB540}"/>
    <cellStyle name="通貨 2 7 6 3" xfId="809" xr:uid="{974CCBB2-9871-4794-BA99-7DE540DB2DB6}"/>
    <cellStyle name="通貨 2 7 7" xfId="413" xr:uid="{969EEC4C-2303-4DE2-8D66-B1F5B0B53F5B}"/>
    <cellStyle name="通貨 2 7 8" xfId="628" xr:uid="{0079D622-EFC7-41E2-BBDA-4E0A75A5209B}"/>
    <cellStyle name="通貨 2 8" xfId="139" xr:uid="{7ACC069C-D419-4176-80A0-CE27DFD38244}"/>
    <cellStyle name="通貨 2 8 2" xfId="209" xr:uid="{A553442C-8837-4A06-AB0E-994668D09104}"/>
    <cellStyle name="通貨 2 8 2 2" xfId="276" xr:uid="{649B6EF6-40A3-422C-8295-59177703DF99}"/>
    <cellStyle name="通貨 2 8 2 2 2" xfId="492" xr:uid="{E4783FE5-4C81-4A03-8565-29216E44A6E6}"/>
    <cellStyle name="通貨 2 8 2 2 3" xfId="707" xr:uid="{B0590879-ABD0-4402-8D68-7D6D89BB5D60}"/>
    <cellStyle name="通貨 2 8 2 3" xfId="427" xr:uid="{B6B02B44-8314-4D23-8675-588809D48372}"/>
    <cellStyle name="通貨 2 8 2 4" xfId="642" xr:uid="{9F557084-3768-4EE1-A8D2-254D21A924B9}"/>
    <cellStyle name="通貨 2 8 3" xfId="244" xr:uid="{3BBC7B98-9836-4232-B49D-62A54621A329}"/>
    <cellStyle name="通貨 2 8 3 2" xfId="460" xr:uid="{5C274317-9B0C-41C3-8DB0-029D9734D5FE}"/>
    <cellStyle name="通貨 2 8 3 3" xfId="675" xr:uid="{318E1652-5531-4495-9A30-45DF211C0D15}"/>
    <cellStyle name="通貨 2 8 4" xfId="332" xr:uid="{59529C45-F6C2-4070-9A77-A2E2818B65D0}"/>
    <cellStyle name="通貨 2 8 4 2" xfId="547" xr:uid="{A54174AC-4014-41B5-9436-565EDFDF4F95}"/>
    <cellStyle name="通貨 2 8 4 3" xfId="762" xr:uid="{9D2549A2-AFCD-48B0-AFCC-CC23DF9D5D9D}"/>
    <cellStyle name="通貨 2 8 5" xfId="395" xr:uid="{36B79154-98B1-4D6D-A6F5-1805726B18FD}"/>
    <cellStyle name="通貨 2 8 6" xfId="610" xr:uid="{938A7115-E0AD-46FC-B110-A4095DBA4B0E}"/>
    <cellStyle name="通貨 2 9" xfId="186" xr:uid="{F3345996-8488-4D32-90A7-1255DB91DEE5}"/>
    <cellStyle name="通貨 2 9 2" xfId="233" xr:uid="{33BD1908-606C-4C63-8130-0F03CBE398F4}"/>
    <cellStyle name="通貨 2 9 2 2" xfId="298" xr:uid="{7C394AF3-2719-4E61-8373-636C91A7C2DE}"/>
    <cellStyle name="通貨 2 9 2 2 2" xfId="514" xr:uid="{29EE7C8A-BDED-4302-AF07-DECB259631D8}"/>
    <cellStyle name="通貨 2 9 2 2 3" xfId="729" xr:uid="{878DC81A-7DCF-4234-B6DF-ADFDBEFA4485}"/>
    <cellStyle name="通貨 2 9 2 3" xfId="449" xr:uid="{3C7A3931-B4ED-4736-89D4-9359EF6D34B0}"/>
    <cellStyle name="通貨 2 9 2 4" xfId="664" xr:uid="{18540CDE-8036-450D-BE16-A5961D875C32}"/>
    <cellStyle name="通貨 2 9 3" xfId="266" xr:uid="{55E9D7DE-3954-494F-B053-257D58BCCCA0}"/>
    <cellStyle name="通貨 2 9 3 2" xfId="482" xr:uid="{E79CA8DE-386B-4652-A952-E9CCE247B250}"/>
    <cellStyle name="通貨 2 9 3 3" xfId="697" xr:uid="{55BA301E-C9E2-474E-A591-2F5ED1165860}"/>
    <cellStyle name="通貨 2 9 4" xfId="354" xr:uid="{E501AA79-C564-4BA9-A9BF-15F92C4C9105}"/>
    <cellStyle name="通貨 2 9 4 2" xfId="569" xr:uid="{B78F5E00-0800-42FA-BFA2-847197BB9BD4}"/>
    <cellStyle name="通貨 2 9 4 3" xfId="784" xr:uid="{7EA89E94-F95C-4D56-A923-1AF5DBE7B0C4}"/>
    <cellStyle name="通貨 2 9 5" xfId="417" xr:uid="{AF4A5687-38DF-4192-8A33-986273F120D0}"/>
    <cellStyle name="通貨 2 9 6" xfId="632" xr:uid="{A49E3C7E-178E-4607-B18E-07623041D775}"/>
    <cellStyle name="通貨 2_結果報告ﾏｽﾀｰ" xfId="155" xr:uid="{89E4E25E-1F60-42DB-B533-25D09586C6A0}"/>
    <cellStyle name="入力 2" xfId="156" xr:uid="{DEE9F802-4627-4FC1-A934-B3E0B0424CF5}"/>
    <cellStyle name="入力 2 2" xfId="225" xr:uid="{E8D553A9-1800-4897-AEB9-7344C9EC149E}"/>
    <cellStyle name="入力 3" xfId="157" xr:uid="{CE7F5849-7C63-4DCA-AE7F-13A1C2052917}"/>
    <cellStyle name="入力 3 2" xfId="226" xr:uid="{FF27D881-60F9-4698-BC20-192842544464}"/>
    <cellStyle name="標準" xfId="0" builtinId="0"/>
    <cellStyle name="標準 10" xfId="158" xr:uid="{87288C91-E239-4A82-8AF8-6885AC9A2391}"/>
    <cellStyle name="標準 11" xfId="14" xr:uid="{A3BDCDD1-43AF-4660-AA96-30986FCE98F5}"/>
    <cellStyle name="標準 11 2" xfId="15" xr:uid="{8E0A8A09-1377-40D4-AD56-F5AC6C5E41AC}"/>
    <cellStyle name="標準 11 3" xfId="179" xr:uid="{CB56AEB6-6B7D-43A8-AF62-B3E3EED1B0B1}"/>
    <cellStyle name="標準 11 3 2" xfId="227" xr:uid="{37605BDB-B024-4565-9566-536A302464AC}"/>
    <cellStyle name="標準 11 3 2 2" xfId="292" xr:uid="{65A89926-760A-48A8-84D9-F5AD42368A53}"/>
    <cellStyle name="標準 11 3 2 2 2" xfId="508" xr:uid="{0E805512-238B-4A25-AD55-F79009603E97}"/>
    <cellStyle name="標準 11 3 2 2 3" xfId="723" xr:uid="{7AB31132-BD40-4806-8C11-10D9A7E0936E}"/>
    <cellStyle name="標準 11 3 2 3" xfId="443" xr:uid="{2D2983FF-4E7E-480A-8F40-D18D3C7626F4}"/>
    <cellStyle name="標準 11 3 2 4" xfId="658" xr:uid="{05BC537D-CDBF-4E33-987E-2217D4E1A721}"/>
    <cellStyle name="標準 11 3 3" xfId="260" xr:uid="{973051C3-7DF8-49FF-9A60-9882BDDA8441}"/>
    <cellStyle name="標準 11 3 3 2" xfId="476" xr:uid="{33AE27C7-025A-4F92-9C73-C53A5310FAC1}"/>
    <cellStyle name="標準 11 3 3 3" xfId="691" xr:uid="{354ED2FC-7120-452D-A807-9FA2526BF0F7}"/>
    <cellStyle name="標準 11 3 4" xfId="348" xr:uid="{C7AD0264-5E76-40B1-8B67-F5C08A606B38}"/>
    <cellStyle name="標準 11 3 4 2" xfId="563" xr:uid="{CB0C7B19-E1B2-4C55-97DB-9D4B227420E8}"/>
    <cellStyle name="標準 11 3 4 3" xfId="778" xr:uid="{BE5DCEDD-3D13-4C70-81CC-7EA3BED6F365}"/>
    <cellStyle name="標準 11 3 5" xfId="411" xr:uid="{DCE39AB2-81FC-4D1A-9BE8-A0BA5F0FE107}"/>
    <cellStyle name="標準 11 3 6" xfId="626" xr:uid="{56FB91EB-D549-4721-BD3B-87CAF2968051}"/>
    <cellStyle name="標準 11 4" xfId="323" xr:uid="{ACBD4D70-8407-47CA-807B-1E219EABECDF}"/>
    <cellStyle name="標準 11 4 2" xfId="538" xr:uid="{A2275695-B198-491A-9524-845A94EA508F}"/>
    <cellStyle name="標準 11 4 3" xfId="753" xr:uid="{BF50F238-906A-4295-94AB-DB3CFB13F935}"/>
    <cellStyle name="標準 11 5" xfId="378" xr:uid="{996538FF-D713-4F7B-A82C-B41FD2C6AC32}"/>
    <cellStyle name="標準 11 5 2" xfId="592" xr:uid="{283C7319-0E5C-40D9-98FC-5DFE8138BE0D}"/>
    <cellStyle name="標準 11 5 3" xfId="807" xr:uid="{E16F414D-C658-4B62-B4CF-02F276A987B6}"/>
    <cellStyle name="標準 12" xfId="181" xr:uid="{1945143F-5860-49C9-93C3-ECAB6D4299B5}"/>
    <cellStyle name="標準 12 2" xfId="228" xr:uid="{3E3A2686-A6C9-4A8E-B890-8A96CE1BA4F2}"/>
    <cellStyle name="標準 12 2 2" xfId="293" xr:uid="{F7325E9B-E5EB-4CB5-9864-8A55EA442BF1}"/>
    <cellStyle name="標準 12 2 2 2" xfId="509" xr:uid="{6F4205F1-2364-4789-8CD9-238C19BB9ACD}"/>
    <cellStyle name="標準 12 2 2 3" xfId="724" xr:uid="{4E681D5F-6BF4-4061-8DCF-E6BABB6E6D6A}"/>
    <cellStyle name="標準 12 2 3" xfId="444" xr:uid="{9A141E2D-E6C8-47B6-99FB-ED73DDD7D504}"/>
    <cellStyle name="標準 12 2 4" xfId="659" xr:uid="{8760F762-7F0F-4785-A597-83D0505A3D4A}"/>
    <cellStyle name="標準 12 3" xfId="261" xr:uid="{54E82028-5A7D-4276-B6AE-A482A9665A14}"/>
    <cellStyle name="標準 12 3 2" xfId="477" xr:uid="{610B23C9-56A4-425E-A450-388AEB1811EE}"/>
    <cellStyle name="標準 12 3 3" xfId="692" xr:uid="{3A35EF33-C293-4746-A0C8-356C9410CEBB}"/>
    <cellStyle name="標準 12 4" xfId="324" xr:uid="{0926E2ED-01BD-477E-BEC2-BC2542F52E32}"/>
    <cellStyle name="標準 12 4 2" xfId="539" xr:uid="{099364DF-87C5-4DC2-B6C9-E410BFD0C3AB}"/>
    <cellStyle name="標準 12 4 3" xfId="754" xr:uid="{0ED3D9F2-9A89-4642-A90C-65B459C7D19A}"/>
    <cellStyle name="標準 12 5" xfId="349" xr:uid="{EDA59761-94A3-41D2-99A8-B920D194F6DC}"/>
    <cellStyle name="標準 12 5 2" xfId="564" xr:uid="{94D42468-147F-4AB5-A334-943264331048}"/>
    <cellStyle name="標準 12 5 3" xfId="779" xr:uid="{1664EFC9-D092-44D8-AE99-3F8C78AF3002}"/>
    <cellStyle name="標準 12 6" xfId="379" xr:uid="{BD9BA1F3-3346-4FAA-9411-B10933460953}"/>
    <cellStyle name="標準 12 6 2" xfId="593" xr:uid="{59528191-6E9E-42C7-8CFF-BED2607EC06F}"/>
    <cellStyle name="標準 12 6 3" xfId="808" xr:uid="{F2A7A867-C054-4C18-A303-9F8FD8620DBB}"/>
    <cellStyle name="標準 12 7" xfId="412" xr:uid="{1944F42B-AB47-42BC-88D7-169C4382DD25}"/>
    <cellStyle name="標準 12 8" xfId="627" xr:uid="{291E4A8D-91D8-45CD-8843-284A3AE8302B}"/>
    <cellStyle name="標準 13" xfId="189" xr:uid="{638A2E9D-693C-4749-BB89-E401BC273011}"/>
    <cellStyle name="標準 13 2" xfId="190" xr:uid="{21C230BC-1FA7-4CDE-BA65-13A66E9FBD34}"/>
    <cellStyle name="標準 13 2 2" xfId="237" xr:uid="{50530B03-7320-466A-93C6-F4FEB31954A9}"/>
    <cellStyle name="標準 13 2 2 2" xfId="302" xr:uid="{E3CD99F4-C3E0-4988-B644-3B649254D645}"/>
    <cellStyle name="標準 13 2 2 2 2" xfId="518" xr:uid="{1CF83B80-C014-4E33-A414-59138D3C188C}"/>
    <cellStyle name="標準 13 2 2 2 3" xfId="733" xr:uid="{0C6F92F5-771A-4709-81BD-A98E5437DC7B}"/>
    <cellStyle name="標準 13 2 2 3" xfId="453" xr:uid="{C735D3CC-C249-4D89-B416-5991FFF52436}"/>
    <cellStyle name="標準 13 2 2 4" xfId="668" xr:uid="{53D9D9F8-2F83-4B30-A9BF-0C08F45BDCA2}"/>
    <cellStyle name="標準 13 2 3" xfId="270" xr:uid="{157D6453-32BE-4D18-8ACC-31EA34AE4F17}"/>
    <cellStyle name="標準 13 2 3 2" xfId="486" xr:uid="{A39342EA-5318-464C-9F2B-9CCF243E49F4}"/>
    <cellStyle name="標準 13 2 3 3" xfId="701" xr:uid="{712D87B3-3B77-46A9-A3C6-64CAEA533200}"/>
    <cellStyle name="標準 13 2 4" xfId="358" xr:uid="{853D41CD-E2EA-4459-AC18-7A8414E0A0BC}"/>
    <cellStyle name="標準 13 2 4 2" xfId="573" xr:uid="{043ADA53-918A-4A3D-A13B-89998A0EFAEB}"/>
    <cellStyle name="標準 13 2 4 3" xfId="788" xr:uid="{CCF866B1-AC4F-4236-8894-D98AF5181B56}"/>
    <cellStyle name="標準 13 2 5" xfId="421" xr:uid="{660E8AF3-3CE5-4DC9-A285-A425E55578B7}"/>
    <cellStyle name="標準 13 2 6" xfId="636" xr:uid="{ABAD29AF-8DFE-490A-9D97-3F1BEEBBBC21}"/>
    <cellStyle name="標準 13 3" xfId="236" xr:uid="{04C21622-9301-43FE-948D-EB6BD74B5E5B}"/>
    <cellStyle name="標準 13 3 2" xfId="301" xr:uid="{36D48D33-C129-4232-8F57-0686DA257EB9}"/>
    <cellStyle name="標準 13 3 2 2" xfId="517" xr:uid="{E463CB80-95A8-45AB-B879-BC1E480EE09D}"/>
    <cellStyle name="標準 13 3 2 3" xfId="732" xr:uid="{A8AFC8EC-9FFA-4E6C-B62B-6C4A45BA1D8A}"/>
    <cellStyle name="標準 13 3 3" xfId="452" xr:uid="{31CD6919-2049-47A9-A7F6-1D07E3CDC4EA}"/>
    <cellStyle name="標準 13 3 4" xfId="667" xr:uid="{B21DE320-1F73-4607-B651-77A351EDD9DC}"/>
    <cellStyle name="標準 13 4" xfId="269" xr:uid="{8DA758D9-9BA3-4C75-AFE4-C3B3102F3C3E}"/>
    <cellStyle name="標準 13 4 2" xfId="485" xr:uid="{07158AF6-1633-48E1-929A-E64B1465D989}"/>
    <cellStyle name="標準 13 4 3" xfId="700" xr:uid="{82356DF1-2713-4C43-929E-D527797C5B0E}"/>
    <cellStyle name="標準 13 5" xfId="357" xr:uid="{1AB1DCA3-0E97-4C5F-9766-3F938343469A}"/>
    <cellStyle name="標準 13 5 2" xfId="572" xr:uid="{57B7907D-B7E8-4468-9F45-6ADF466CA173}"/>
    <cellStyle name="標準 13 5 3" xfId="787" xr:uid="{C33A7F83-939D-414F-9DE2-181370B7EE80}"/>
    <cellStyle name="標準 13 6" xfId="420" xr:uid="{F4FBC510-7957-4BD1-9A5D-EAE17733706A}"/>
    <cellStyle name="標準 13 7" xfId="635" xr:uid="{4B6A03B1-5431-4A59-B479-B97ED142BDD9}"/>
    <cellStyle name="標準 14" xfId="192" xr:uid="{6F3A456F-E8B1-4BEC-A9A0-85B2BF52E7E7}"/>
    <cellStyle name="標準 14 2" xfId="238" xr:uid="{926B94AC-2B1C-46C0-9471-4069EC965C9E}"/>
    <cellStyle name="標準 14 2 2" xfId="303" xr:uid="{28A821C9-23D8-49E4-BAFC-AE89EC757380}"/>
    <cellStyle name="標準 14 2 2 2" xfId="519" xr:uid="{3DAE38E5-97DE-4274-990B-A73240417143}"/>
    <cellStyle name="標準 14 2 2 3" xfId="734" xr:uid="{CF9B553F-7BCE-4EA3-8A49-42D56965AFFF}"/>
    <cellStyle name="標準 14 2 3" xfId="361" xr:uid="{ED1AEFF0-47BB-454C-8BCD-AFB1874231ED}"/>
    <cellStyle name="標準 14 2 3 2" xfId="575" xr:uid="{A7A044C6-C09A-40CB-9519-C048CD59B8E2}"/>
    <cellStyle name="標準 14 2 3 3" xfId="790" xr:uid="{93F83ECB-6FFA-4EAF-9E92-F2CF9C6BFE22}"/>
    <cellStyle name="標準 14 2 4" xfId="454" xr:uid="{B7D9C612-8F69-4A4E-8D69-10889C3740D1}"/>
    <cellStyle name="標準 14 2 5" xfId="669" xr:uid="{FA8913E3-5639-405E-823C-E09718C3B934}"/>
    <cellStyle name="標準 14 3" xfId="271" xr:uid="{582E344E-66FB-44EE-9EB1-EAEC1A6083EF}"/>
    <cellStyle name="標準 14 3 2" xfId="487" xr:uid="{7FCD2E68-1DEF-41A4-80EB-5473F934687F}"/>
    <cellStyle name="標準 14 3 3" xfId="702" xr:uid="{ACA0DADB-01B0-4E9F-AB18-C027182A8AD2}"/>
    <cellStyle name="標準 14 4" xfId="359" xr:uid="{3C51C3AE-5730-4A29-97AB-C49C37CBA067}"/>
    <cellStyle name="標準 14 4 2" xfId="574" xr:uid="{C95C0D40-6871-4760-B69C-7EF73266D6B2}"/>
    <cellStyle name="標準 14 4 3" xfId="789" xr:uid="{D5414C35-F8EA-4378-9BF0-AB76EF6766A8}"/>
    <cellStyle name="標準 14 5" xfId="422" xr:uid="{C433F75A-9344-4138-B2B4-FBC31041F5AD}"/>
    <cellStyle name="標準 14 6" xfId="637" xr:uid="{E598A531-D56A-4E45-8CF0-3D08D31AA74D}"/>
    <cellStyle name="標準 15" xfId="194" xr:uid="{7598C3D6-6686-4A88-AD15-B3F6EF2A061E}"/>
    <cellStyle name="標準 15 2" xfId="239" xr:uid="{0F9666F1-3758-4863-BD32-8741C4937BBA}"/>
    <cellStyle name="標準 15 2 2" xfId="304" xr:uid="{698C3DF6-063D-445D-BFB1-969BD3D8E68F}"/>
    <cellStyle name="標準 15 2 2 2" xfId="520" xr:uid="{F3E1FA06-531D-4CBC-BFA3-5B007F7066E1}"/>
    <cellStyle name="標準 15 2 2 3" xfId="735" xr:uid="{45E78665-33D9-483B-AD80-5ED2CDCD5A5F}"/>
    <cellStyle name="標準 15 2 3" xfId="455" xr:uid="{2B18CA8B-ECA9-4B0D-ABF4-D88D3180AE97}"/>
    <cellStyle name="標準 15 2 4" xfId="670" xr:uid="{29CA5DA3-AEC5-4B7E-B0B7-62E5F385846D}"/>
    <cellStyle name="標準 15 3" xfId="272" xr:uid="{352F986B-3975-4236-8B2E-46007F04473F}"/>
    <cellStyle name="標準 15 3 2" xfId="488" xr:uid="{8DC4F5B2-B580-4ADD-AC6B-915D9D21B409}"/>
    <cellStyle name="標準 15 3 3" xfId="703" xr:uid="{BBFC8851-772E-4983-88CA-625F6535EC4E}"/>
    <cellStyle name="標準 15 4" xfId="423" xr:uid="{B7FA2489-5FCA-47A0-9A2C-C277F6DC1A9D}"/>
    <cellStyle name="標準 15 5" xfId="638" xr:uid="{99426FA0-4861-47A6-A011-9EB7B2A07E48}"/>
    <cellStyle name="標準 16" xfId="196" xr:uid="{E6FA4F5C-FA8B-4F80-B7D0-51F299B8E36E}"/>
    <cellStyle name="標準 16 2" xfId="240" xr:uid="{0D89F300-0075-41F9-A53B-4D36158106DD}"/>
    <cellStyle name="標準 16 2 2" xfId="305" xr:uid="{F500E5ED-C43D-4DF0-A03F-B7219851B3D0}"/>
    <cellStyle name="標準 16 2 2 2" xfId="521" xr:uid="{08EE2B9A-72B9-4FA6-884A-9542B4D35B60}"/>
    <cellStyle name="標準 16 2 2 3" xfId="736" xr:uid="{747E0BEF-6AE7-40CE-94CB-BB6EDBC8B8F5}"/>
    <cellStyle name="標準 16 2 3" xfId="456" xr:uid="{11E5B9EA-BDDA-41F9-A954-4D0DFBA248B1}"/>
    <cellStyle name="標準 16 2 4" xfId="671" xr:uid="{3CD73431-18B6-4F18-89F7-CA8ACDFB96CA}"/>
    <cellStyle name="標準 16 3" xfId="273" xr:uid="{584F1695-E80C-4556-ADFD-2AAE61A3C57C}"/>
    <cellStyle name="標準 16 3 2" xfId="489" xr:uid="{3F688ABB-B62E-4FAC-A84E-66AE2A6AD30D}"/>
    <cellStyle name="標準 16 3 3" xfId="704" xr:uid="{07427478-C623-401D-BDFC-E8869203E833}"/>
    <cellStyle name="標準 16 4" xfId="424" xr:uid="{3B711AB1-5EC4-4BB3-8D63-360E24845553}"/>
    <cellStyle name="標準 16 5" xfId="639" xr:uid="{DDEDB603-7D04-43BB-ADD5-A4AF2A2DA2F5}"/>
    <cellStyle name="標準 17" xfId="241" xr:uid="{4104F6C0-605F-495D-897E-D61C22EF47DC}"/>
    <cellStyle name="標準 17 2" xfId="457" xr:uid="{5A79AA0F-50D5-40A3-B727-8E88275E5D08}"/>
    <cellStyle name="標準 17 3" xfId="672" xr:uid="{0C123AAD-7D89-462F-BBCA-1F8E9203F807}"/>
    <cellStyle name="標準 18" xfId="329" xr:uid="{D1525183-B885-403F-A255-C0075761ED37}"/>
    <cellStyle name="標準 18 2" xfId="544" xr:uid="{3979F637-7A3F-477C-82F0-6878CB61EB0E}"/>
    <cellStyle name="標準 18 3" xfId="759" xr:uid="{D010786F-A7A6-47CA-BA1F-4C5B1718FBBB}"/>
    <cellStyle name="標準 19" xfId="385" xr:uid="{38189932-EBF8-457C-A7D5-7C6ADFC5EE93}"/>
    <cellStyle name="標準 19 2" xfId="598" xr:uid="{A9C14A29-D661-496F-A047-5CF2F1BBED3B}"/>
    <cellStyle name="標準 2" xfId="2" xr:uid="{00000000-0005-0000-0000-000007000000}"/>
    <cellStyle name="標準 2 2" xfId="159" xr:uid="{7CAC2653-F0F9-430F-A46E-AD3A1B4C5DEA}"/>
    <cellStyle name="標準 2 2 2" xfId="8" xr:uid="{00000000-0005-0000-0000-000008000000}"/>
    <cellStyle name="標準 2 2 2 2" xfId="193" xr:uid="{EEF14329-7ED1-46D4-8574-3D055F2684CC}"/>
    <cellStyle name="標準 2 2 2 2 2 2" xfId="384" xr:uid="{AED41D54-201A-4C8F-A14A-732D0393B143}"/>
    <cellStyle name="標準 2 2 3" xfId="10" xr:uid="{00000000-0005-0000-0000-000009000000}"/>
    <cellStyle name="標準 2 3" xfId="160" xr:uid="{FBD2A050-7A8B-47EA-95E6-DAA173205B44}"/>
    <cellStyle name="標準 2 4" xfId="161" xr:uid="{27D9B66C-47B0-49A6-B5D7-825F05744D13}"/>
    <cellStyle name="標準 2 5" xfId="162" xr:uid="{4219FB2B-04CD-4A09-9406-EB2DD1D06ED5}"/>
    <cellStyle name="標準 2 6" xfId="605" xr:uid="{DB448276-D382-49D5-B5FB-9190B279290C}"/>
    <cellStyle name="標準 2_〈提出用〉2017年度第5回シニア委員会･Ｓ･リーグ委員会会議資料" xfId="163" xr:uid="{FD50D71F-55F8-40CF-86B0-428C74B58B99}"/>
    <cellStyle name="標準 20" xfId="389" xr:uid="{05C85CA8-AF84-4992-87BE-9B1BB08C7707}"/>
    <cellStyle name="標準 20 2" xfId="599" xr:uid="{6DABF0C9-91DF-4F59-BA58-71AE2EF237E8}"/>
    <cellStyle name="標準 21" xfId="391" xr:uid="{5125D013-F7D5-48E3-BFDD-85728D41E0B8}"/>
    <cellStyle name="標準 21 2" xfId="600" xr:uid="{4A99202B-0269-4EEC-95AD-4A33C8709951}"/>
    <cellStyle name="標準 22" xfId="601" xr:uid="{3F6FAA87-E210-4642-B521-F733E54311F1}"/>
    <cellStyle name="標準 23" xfId="604" xr:uid="{DAAFC49B-2CDD-4438-977C-442C161A1916}"/>
    <cellStyle name="標準 24" xfId="606" xr:uid="{B5D19E1C-97C9-4366-9254-4260556864CE}"/>
    <cellStyle name="標準 25" xfId="607" xr:uid="{9E2A0063-C5DA-44A0-9A36-38118CD04F07}"/>
    <cellStyle name="標準 3" xfId="12" xr:uid="{D6293937-D7D9-438A-BF44-446521C76D91}"/>
    <cellStyle name="標準 3 10" xfId="609" xr:uid="{A586A0FC-44C8-491D-AA26-411FE2E0DC4F}"/>
    <cellStyle name="標準 3 2" xfId="165" xr:uid="{DB7CEF57-F2B8-4F44-9D24-B3D5070D7017}"/>
    <cellStyle name="標準 3 3" xfId="164" xr:uid="{41601CE0-18BA-45EA-9435-845BCDCC78DC}"/>
    <cellStyle name="標準 3 4" xfId="188" xr:uid="{9D7D0F51-404F-4F9A-B591-1DB62FF96520}"/>
    <cellStyle name="標準 3 4 2" xfId="235" xr:uid="{09291A9F-BE89-4616-9F84-4B713236260B}"/>
    <cellStyle name="標準 3 4 2 2" xfId="300" xr:uid="{929DD8F8-95A2-4FCF-A764-CE8A6D6BF5B3}"/>
    <cellStyle name="標準 3 4 2 2 2" xfId="516" xr:uid="{2D7B6EE8-5089-4266-B499-D93E8E07FD86}"/>
    <cellStyle name="標準 3 4 2 2 3" xfId="731" xr:uid="{28EFD676-5CA8-46A9-AA6A-3010DC0DC9EF}"/>
    <cellStyle name="標準 3 4 2 3" xfId="451" xr:uid="{8F2BD773-C89B-4E0E-8BB1-74A4B4927E1E}"/>
    <cellStyle name="標準 3 4 2 4" xfId="666" xr:uid="{8DBC8201-FDB3-495C-A2F7-419881851122}"/>
    <cellStyle name="標準 3 4 3" xfId="268" xr:uid="{4663A4D0-37F2-45E5-8995-0AD49F219E30}"/>
    <cellStyle name="標準 3 4 3 2" xfId="484" xr:uid="{2B2DE2CC-6F4B-4ECA-9E7F-A5251A850192}"/>
    <cellStyle name="標準 3 4 3 3" xfId="699" xr:uid="{4E07B2EF-302F-4E2C-81F7-B897DC41A654}"/>
    <cellStyle name="標準 3 4 4" xfId="356" xr:uid="{5565CADA-B4BF-410D-B385-8FE219A96CA4}"/>
    <cellStyle name="標準 3 4 4 2" xfId="571" xr:uid="{CE0FC81D-DCC9-466B-8398-1EDA81B8C735}"/>
    <cellStyle name="標準 3 4 4 3" xfId="786" xr:uid="{99F457AA-362D-47E9-B295-ADC297161603}"/>
    <cellStyle name="標準 3 4 5" xfId="419" xr:uid="{919AA5A8-6681-4A14-944C-5B972B480726}"/>
    <cellStyle name="標準 3 4 6" xfId="634" xr:uid="{1E4F28B3-A43A-4648-A718-E98D8D8A5835}"/>
    <cellStyle name="標準 3 5" xfId="195" xr:uid="{1D67FC94-F1B6-4BD5-B014-434A31A4B41A}"/>
    <cellStyle name="標準 3 6" xfId="198" xr:uid="{A9592D7A-541F-4B53-9B44-EF48A1254EEF}"/>
    <cellStyle name="標準 3 6 2" xfId="275" xr:uid="{ADACB046-D2B4-4C3D-A84D-F1B2F7980D45}"/>
    <cellStyle name="標準 3 6 2 2" xfId="491" xr:uid="{03A05EF6-DA35-4A60-AC2D-C04B9F4993FC}"/>
    <cellStyle name="標準 3 6 2 3" xfId="706" xr:uid="{6C290AF9-EAF8-4497-9E30-3A6D65BD7955}"/>
    <cellStyle name="標準 3 6 3" xfId="426" xr:uid="{686566FF-78BD-439F-B109-3E10D649E374}"/>
    <cellStyle name="標準 3 6 4" xfId="641" xr:uid="{6045A6FD-F985-4C6D-A9C1-F4A2DE27A22F}"/>
    <cellStyle name="標準 3 7" xfId="243" xr:uid="{FDFAC550-E692-4CB8-B889-38DF33036BEF}"/>
    <cellStyle name="標準 3 7 2" xfId="459" xr:uid="{A368017E-BD4D-4E45-9CB7-6B30550622C5}"/>
    <cellStyle name="標準 3 7 3" xfId="674" xr:uid="{CE208C45-04F1-41AD-8287-4491C7210FED}"/>
    <cellStyle name="標準 3 8" xfId="331" xr:uid="{3E321261-7B23-4D16-8429-9A8D49F55279}"/>
    <cellStyle name="標準 3 8 2" xfId="546" xr:uid="{66D33C49-9B4E-4667-965B-446DE9D80AD2}"/>
    <cellStyle name="標準 3 8 3" xfId="761" xr:uid="{95DE9B77-B3EB-406B-906B-2CF1427BAE17}"/>
    <cellStyle name="標準 3 9" xfId="394" xr:uid="{19F45203-9716-4F6A-8C6B-F8D15035651A}"/>
    <cellStyle name="標準 3_１８徴罰一覧表" xfId="166" xr:uid="{00CB48D6-38E1-4EBF-84A5-F2A3303E1366}"/>
    <cellStyle name="標準 4" xfId="167" xr:uid="{EE0A910A-D8C5-4A72-9337-76996C80704C}"/>
    <cellStyle name="標準 4 2" xfId="168" xr:uid="{8C5CEEC0-9E38-46CF-B48E-D1BD30C67AFB}"/>
    <cellStyle name="標準 4_0624個人記録一覧" xfId="169" xr:uid="{E1ED9C4A-10E8-42EB-863D-500B8DAA0E87}"/>
    <cellStyle name="標準 5" xfId="170" xr:uid="{DB046010-0DB6-4FC7-B8C7-3DD5C39C983E}"/>
    <cellStyle name="標準 6" xfId="171" xr:uid="{B50FD7F7-0EC0-4DE6-AC30-B50226BB77AD}"/>
    <cellStyle name="標準 7" xfId="172" xr:uid="{9F8822DA-0AE4-47BF-9355-D77A7C6C02D4}"/>
    <cellStyle name="標準 8" xfId="173" xr:uid="{D7B58E22-2254-4C7A-A230-A506EBE4782B}"/>
    <cellStyle name="標準 9" xfId="11" xr:uid="{0DA082E3-5568-42BB-BDBC-CF894B7017CE}"/>
    <cellStyle name="標準 9 2" xfId="174" xr:uid="{BBDA1FFB-2E48-47BD-B634-6C8CF03B989A}"/>
    <cellStyle name="標準_06-Mitsui-Reague" xfId="191" xr:uid="{95EA7FB5-7797-4B20-9D16-2D181A03F193}"/>
    <cellStyle name="標準_06シニアリーグスケジュール予定表" xfId="1" xr:uid="{00000000-0005-0000-0000-00000B000000}"/>
    <cellStyle name="標準_０８年度シニアリーグ要綱" xfId="813" xr:uid="{AB5DD01B-6D77-4C18-BC16-B60568C3482E}"/>
    <cellStyle name="標準_１８年リーグスケジュール・結果" xfId="815" xr:uid="{F28E8672-E707-416B-A7DF-8F66D26F8EBD}"/>
    <cellStyle name="標準_修正２０１３年度公式スケジュール予定" xfId="4" xr:uid="{00000000-0005-0000-0000-00000F000000}"/>
    <cellStyle name="標準_修正番０８年度シニアリーグ要綱_０９年シニアリーグ申込(習志野台クラブシニア）090314" xfId="814" xr:uid="{C211395A-BF06-4D6B-95C6-467F0B0F7C16}"/>
    <cellStyle name="普通" xfId="175" xr:uid="{CB20D406-C398-46E0-AAE9-0EE8BB1F4A56}"/>
    <cellStyle name="未定義" xfId="176" xr:uid="{EB35ACFE-036D-4483-90A0-3BF6C9B9A9AB}"/>
    <cellStyle name="良い 2" xfId="177" xr:uid="{FC15E21E-1437-4E56-B280-A6BB2FABBCE9}"/>
    <cellStyle name="良い 3" xfId="178" xr:uid="{D575AC70-7986-452B-88BC-53552FE21BD5}"/>
  </cellStyles>
  <dxfs count="1144">
    <dxf>
      <font>
        <color rgb="FF9C0006"/>
      </font>
      <fill>
        <patternFill>
          <bgColor rgb="FFFFC7CE"/>
        </patternFill>
      </fill>
    </dxf>
    <dxf>
      <font>
        <color rgb="FF9C0006"/>
      </font>
      <fill>
        <patternFill>
          <bgColor rgb="FFFFC7CE"/>
        </patternFill>
      </fill>
    </dxf>
    <dxf>
      <font>
        <condense val="0"/>
        <extend val="0"/>
        <color indexed="10"/>
      </font>
      <fill>
        <patternFill>
          <bgColor indexed="42"/>
        </patternFill>
      </fill>
    </dxf>
    <dxf>
      <font>
        <condense val="0"/>
        <extend val="0"/>
        <color indexed="12"/>
      </font>
      <fill>
        <patternFill>
          <bgColor indexed="47"/>
        </patternFill>
      </fill>
    </dxf>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99FFCC"/>
      <color rgb="FFFFCC99"/>
      <color rgb="FFCCECFF"/>
      <color rgb="FF0000FF"/>
      <color rgb="FFFF6699"/>
      <color rgb="FFFFC1E0"/>
      <color rgb="FFFA062F"/>
      <color rgb="FFFD97A8"/>
      <color rgb="FFFF99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was\Desktop\mydocuments\My%20Documents\&#27996;&#37326;&#12471;&#12491;&#12450;FC\2026&#24180;&#36039;&#26009;\02_&#12473;&#12465;&#12472;&#12517;&#12540;&#12523;&#35519;&#25972;\&#65298;&#65302;&#24180;&#12473;&#12465;&#12472;&#12517;&#12540;&#12523;&#12539;&#12522;&#12540;&#12464;&#32068;&#21512;&#12379;0111&#35519;&#25972;&#29992;.xlsx" TargetMode="External"/><Relationship Id="rId1" Type="http://schemas.openxmlformats.org/officeDocument/2006/relationships/externalLinkPath" Target="&#65298;&#65302;&#24180;&#12473;&#12465;&#12472;&#12517;&#12540;&#12523;&#12539;&#12522;&#12540;&#12464;&#32068;&#21512;&#12379;0111&#35519;&#25972;&#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プルダウンリストマスター（チーム名・リーグ構成）"/>
      <sheetName val="更新版０３１０　2５年総合グランド確保 (2)"/>
      <sheetName val="②試合スケジュール"/>
      <sheetName val="③リーグ組分け"/>
      <sheetName val="④ﾘｰｸﾞ勝敗"/>
      <sheetName val="懲罰一覧"/>
      <sheetName val="リスト・ﾁｰﾑ条件"/>
    </sheetNames>
    <sheetDataSet>
      <sheetData sheetId="0" refreshError="1"/>
      <sheetData sheetId="1" refreshError="1"/>
      <sheetData sheetId="2" refreshError="1"/>
      <sheetData sheetId="3">
        <row r="4">
          <cell r="B4" t="str">
            <v>船橋40</v>
          </cell>
        </row>
        <row r="5">
          <cell r="B5" t="str">
            <v>MVCC</v>
          </cell>
        </row>
        <row r="6">
          <cell r="B6" t="str">
            <v>MITシニア</v>
          </cell>
        </row>
        <row r="7">
          <cell r="B7" t="str">
            <v>トキガネ</v>
          </cell>
        </row>
        <row r="8">
          <cell r="B8" t="str">
            <v>Y-AJA40</v>
          </cell>
        </row>
        <row r="9">
          <cell r="B9" t="str">
            <v>浦安シ40</v>
          </cell>
        </row>
        <row r="10">
          <cell r="B10" t="str">
            <v>ブラゼンチン</v>
          </cell>
        </row>
        <row r="11">
          <cell r="B11" t="str">
            <v>レーベン</v>
          </cell>
        </row>
        <row r="12">
          <cell r="B12" t="str">
            <v>商大ク40</v>
          </cell>
        </row>
        <row r="13">
          <cell r="B13" t="str">
            <v>習台シ40</v>
          </cell>
        </row>
        <row r="14">
          <cell r="B14" t="str">
            <v>市原シニア</v>
          </cell>
        </row>
        <row r="15">
          <cell r="B15" t="str">
            <v>古河シ40</v>
          </cell>
        </row>
        <row r="19">
          <cell r="B19" t="str">
            <v>袖ヶ浦シ40</v>
          </cell>
        </row>
        <row r="20">
          <cell r="B20" t="str">
            <v>フォルテ40</v>
          </cell>
        </row>
        <row r="21">
          <cell r="B21" t="str">
            <v>市船OB40</v>
          </cell>
        </row>
        <row r="22">
          <cell r="B22" t="str">
            <v>八千代40</v>
          </cell>
        </row>
        <row r="23">
          <cell r="B23" t="str">
            <v>カラクテル</v>
          </cell>
        </row>
        <row r="24">
          <cell r="B24" t="str">
            <v>東京40</v>
          </cell>
        </row>
        <row r="25">
          <cell r="B25" t="str">
            <v>ハルオ</v>
          </cell>
        </row>
        <row r="26">
          <cell r="B26" t="str">
            <v>花園40</v>
          </cell>
        </row>
        <row r="27">
          <cell r="B27" t="str">
            <v>九十九40</v>
          </cell>
        </row>
        <row r="28">
          <cell r="B28" t="str">
            <v>AKECHI</v>
          </cell>
        </row>
        <row r="29">
          <cell r="B29" t="str">
            <v>JSC</v>
          </cell>
        </row>
        <row r="34">
          <cell r="B34" t="str">
            <v>H-AJA</v>
          </cell>
        </row>
        <row r="36">
          <cell r="B36" t="str">
            <v>45トキガネ</v>
          </cell>
        </row>
        <row r="37">
          <cell r="B37" t="str">
            <v>エスペ40</v>
          </cell>
        </row>
        <row r="38">
          <cell r="B38" t="str">
            <v>マクハリ40</v>
          </cell>
        </row>
        <row r="39">
          <cell r="B39" t="str">
            <v>浜野シ40</v>
          </cell>
        </row>
        <row r="40">
          <cell r="B40" t="str">
            <v>習志野40</v>
          </cell>
        </row>
        <row r="41">
          <cell r="B41" t="str">
            <v>MCFC40</v>
          </cell>
        </row>
        <row r="42">
          <cell r="B42" t="str">
            <v>大倉商40</v>
          </cell>
        </row>
        <row r="43">
          <cell r="B43" t="str">
            <v>ZEAL</v>
          </cell>
        </row>
        <row r="44">
          <cell r="B44" t="str">
            <v>Lien40</v>
          </cell>
        </row>
        <row r="45">
          <cell r="B45" t="str">
            <v>ソルジャ</v>
          </cell>
        </row>
        <row r="46">
          <cell r="B46" t="str">
            <v>45八千代</v>
          </cell>
        </row>
        <row r="51">
          <cell r="B51" t="str">
            <v>船橋50</v>
          </cell>
        </row>
        <row r="52">
          <cell r="B52" t="str">
            <v>八千代50</v>
          </cell>
        </row>
        <row r="53">
          <cell r="B53" t="str">
            <v>古河シ50</v>
          </cell>
        </row>
        <row r="54">
          <cell r="B54" t="str">
            <v>東京50</v>
          </cell>
        </row>
        <row r="55">
          <cell r="B55" t="str">
            <v>袖ヶ浦シ50</v>
          </cell>
        </row>
        <row r="56">
          <cell r="B56" t="str">
            <v>千葉50</v>
          </cell>
        </row>
        <row r="57">
          <cell r="B57" t="str">
            <v>商大ク50</v>
          </cell>
        </row>
        <row r="58">
          <cell r="B58" t="str">
            <v>Y-AJA50</v>
          </cell>
        </row>
        <row r="59">
          <cell r="B59" t="str">
            <v>九十九50</v>
          </cell>
        </row>
        <row r="60">
          <cell r="B60" t="str">
            <v>浦安シ50</v>
          </cell>
        </row>
        <row r="61">
          <cell r="B61" t="str">
            <v>習台シ50</v>
          </cell>
        </row>
        <row r="62">
          <cell r="B62" t="str">
            <v>マクハリ50</v>
          </cell>
        </row>
        <row r="66">
          <cell r="B66" t="str">
            <v>大倉商50</v>
          </cell>
        </row>
        <row r="67">
          <cell r="B67" t="str">
            <v>習志野50</v>
          </cell>
        </row>
        <row r="68">
          <cell r="B68" t="str">
            <v>浜野シ50</v>
          </cell>
        </row>
        <row r="69">
          <cell r="B69" t="str">
            <v>55船橋</v>
          </cell>
        </row>
        <row r="70">
          <cell r="B70" t="str">
            <v>エスペ50</v>
          </cell>
        </row>
        <row r="71">
          <cell r="B71" t="str">
            <v>55CE-B</v>
          </cell>
        </row>
        <row r="72">
          <cell r="B72" t="str">
            <v>55八千代</v>
          </cell>
        </row>
        <row r="73">
          <cell r="B73" t="str">
            <v>大木戸50</v>
          </cell>
        </row>
        <row r="74">
          <cell r="B74" t="str">
            <v>佐倉シ50</v>
          </cell>
        </row>
        <row r="75">
          <cell r="B75" t="str">
            <v>Lien50</v>
          </cell>
        </row>
        <row r="76">
          <cell r="B76" t="str">
            <v>55千葉</v>
          </cell>
        </row>
        <row r="77">
          <cell r="B77" t="str">
            <v>緑町シ</v>
          </cell>
        </row>
        <row r="81">
          <cell r="B81" t="str">
            <v>スクデット</v>
          </cell>
        </row>
        <row r="82">
          <cell r="B82" t="str">
            <v>市船OB50</v>
          </cell>
        </row>
        <row r="83">
          <cell r="B83" t="str">
            <v>50花園</v>
          </cell>
        </row>
        <row r="84">
          <cell r="B84" t="str">
            <v>八日市場</v>
          </cell>
        </row>
        <row r="85">
          <cell r="B85" t="str">
            <v>55浜野シ</v>
          </cell>
        </row>
        <row r="86">
          <cell r="B86" t="str">
            <v>MCFC50</v>
          </cell>
        </row>
        <row r="87">
          <cell r="B87" t="str">
            <v>フォルテ50</v>
          </cell>
        </row>
        <row r="88">
          <cell r="B88" t="str">
            <v>1985八千代</v>
          </cell>
        </row>
        <row r="89">
          <cell r="B89" t="str">
            <v>55袖ヶ浦シ</v>
          </cell>
        </row>
        <row r="90">
          <cell r="B90" t="str">
            <v>コスモス</v>
          </cell>
        </row>
        <row r="91">
          <cell r="B91" t="str">
            <v>55エスペ</v>
          </cell>
        </row>
        <row r="92">
          <cell r="B92" t="str">
            <v>龍子会シ50</v>
          </cell>
        </row>
        <row r="93">
          <cell r="B93" t="str">
            <v>55九十九</v>
          </cell>
        </row>
        <row r="94">
          <cell r="B94" t="str">
            <v>MITシ50</v>
          </cell>
        </row>
        <row r="99">
          <cell r="B99" t="str">
            <v>習台シ60</v>
          </cell>
        </row>
        <row r="100">
          <cell r="B100" t="str">
            <v>アスレタ</v>
          </cell>
        </row>
        <row r="101">
          <cell r="B101" t="str">
            <v>龍子会60</v>
          </cell>
        </row>
        <row r="102">
          <cell r="B102" t="str">
            <v>千葉60</v>
          </cell>
        </row>
        <row r="103">
          <cell r="B103" t="str">
            <v>ACちば</v>
          </cell>
        </row>
        <row r="104">
          <cell r="B104" t="str">
            <v>古河シ60</v>
          </cell>
        </row>
        <row r="105">
          <cell r="B105" t="str">
            <v>袖ヶ浦シ60</v>
          </cell>
        </row>
        <row r="106">
          <cell r="B106" t="str">
            <v>東京60</v>
          </cell>
        </row>
        <row r="107">
          <cell r="B107" t="str">
            <v>八千代60</v>
          </cell>
        </row>
        <row r="108">
          <cell r="B108" t="str">
            <v>Duo</v>
          </cell>
        </row>
        <row r="112">
          <cell r="B112" t="str">
            <v>コスモス60</v>
          </cell>
        </row>
        <row r="113">
          <cell r="B113" t="str">
            <v>大木戸60</v>
          </cell>
        </row>
        <row r="114">
          <cell r="B114" t="str">
            <v>船橋60</v>
          </cell>
        </row>
        <row r="115">
          <cell r="B115" t="str">
            <v>佐倉シ60</v>
          </cell>
        </row>
        <row r="116">
          <cell r="B116" t="str">
            <v>浦安シ60</v>
          </cell>
        </row>
        <row r="117">
          <cell r="B117" t="str">
            <v>65習台シ</v>
          </cell>
        </row>
        <row r="118">
          <cell r="B118" t="str">
            <v>習志野60</v>
          </cell>
        </row>
        <row r="119">
          <cell r="B119" t="str">
            <v>ねんりん</v>
          </cell>
        </row>
        <row r="126">
          <cell r="B126" t="str">
            <v>習台6570</v>
          </cell>
        </row>
        <row r="127">
          <cell r="B127" t="str">
            <v>古河シ65</v>
          </cell>
        </row>
        <row r="128">
          <cell r="B128" t="str">
            <v>佐倉シ65</v>
          </cell>
        </row>
        <row r="129">
          <cell r="B129" t="str">
            <v>65龍子会</v>
          </cell>
        </row>
        <row r="130">
          <cell r="B130" t="str">
            <v>千葉65</v>
          </cell>
        </row>
        <row r="131">
          <cell r="B131" t="str">
            <v>BAY65</v>
          </cell>
        </row>
        <row r="132">
          <cell r="B132" t="str">
            <v>AC65</v>
          </cell>
        </row>
        <row r="133">
          <cell r="B133" t="str">
            <v>葛城クラブ</v>
          </cell>
        </row>
        <row r="134">
          <cell r="B134" t="str">
            <v>65アスレタ</v>
          </cell>
        </row>
        <row r="138">
          <cell r="B138" t="str">
            <v>AC70Y</v>
          </cell>
        </row>
        <row r="140">
          <cell r="B140" t="str">
            <v>AC70W</v>
          </cell>
        </row>
        <row r="142">
          <cell r="B142" t="str">
            <v>古河シ70</v>
          </cell>
        </row>
        <row r="144">
          <cell r="B144" t="str">
            <v>千葉70</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urf.turf.taka@gmail.com" TargetMode="External"/><Relationship Id="rId1" Type="http://schemas.openxmlformats.org/officeDocument/2006/relationships/hyperlink" Target="mailto:ka-inoue@bea.hi-ho.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A4A2-2B1D-4509-9F86-0DFB78A58D6D}">
  <sheetPr>
    <tabColor theme="9" tint="-0.249977111117893"/>
  </sheetPr>
  <dimension ref="A1:M188"/>
  <sheetViews>
    <sheetView zoomScale="70" zoomScaleNormal="70" workbookViewId="0">
      <pane xSplit="1" ySplit="2" topLeftCell="B3" activePane="bottomRight" state="frozen"/>
      <selection activeCell="L21" sqref="L21"/>
      <selection pane="topRight" activeCell="L21" sqref="L21"/>
      <selection pane="bottomLeft" activeCell="L21" sqref="L21"/>
      <selection pane="bottomRight"/>
    </sheetView>
  </sheetViews>
  <sheetFormatPr defaultRowHeight="15"/>
  <cols>
    <col min="1" max="1" width="8" style="222" customWidth="1"/>
    <col min="2" max="2" width="13.33203125" style="222" customWidth="1"/>
    <col min="3" max="3" width="18.21875" style="222" customWidth="1"/>
    <col min="4" max="4" width="18.6640625" style="222" customWidth="1"/>
    <col min="5" max="5" width="8" style="222" customWidth="1"/>
    <col min="6" max="6" width="24.77734375" style="222" customWidth="1"/>
    <col min="7" max="7" width="3.33203125" style="222" customWidth="1"/>
    <col min="8" max="9" width="8.88671875" style="226"/>
    <col min="10" max="10" width="15.109375" style="226" customWidth="1"/>
    <col min="11" max="11" width="8.88671875" style="226"/>
    <col min="12" max="12" width="15.109375" style="226" customWidth="1"/>
    <col min="13" max="13" width="13.33203125" style="226" customWidth="1"/>
    <col min="14" max="16384" width="8.88671875" style="226"/>
  </cols>
  <sheetData>
    <row r="1" spans="1:13">
      <c r="B1" s="223" t="s">
        <v>87</v>
      </c>
      <c r="D1" s="224" t="s">
        <v>88</v>
      </c>
      <c r="E1" s="225"/>
      <c r="F1" s="222" t="s">
        <v>89</v>
      </c>
      <c r="I1" s="226" t="s">
        <v>268</v>
      </c>
    </row>
    <row r="2" spans="1:13">
      <c r="A2" s="227" t="s">
        <v>90</v>
      </c>
      <c r="B2" s="227" t="s">
        <v>91</v>
      </c>
      <c r="C2" s="227" t="s">
        <v>92</v>
      </c>
      <c r="D2" s="227" t="s">
        <v>93</v>
      </c>
      <c r="E2" s="228"/>
      <c r="F2" s="227" t="s">
        <v>94</v>
      </c>
      <c r="J2" s="226" t="s">
        <v>229</v>
      </c>
      <c r="K2" s="226" t="s">
        <v>335</v>
      </c>
      <c r="L2" s="226" t="s">
        <v>529</v>
      </c>
      <c r="M2" s="226" t="s">
        <v>530</v>
      </c>
    </row>
    <row r="3" spans="1:13">
      <c r="A3" s="229" t="s">
        <v>95</v>
      </c>
      <c r="B3" s="233" t="s">
        <v>146</v>
      </c>
      <c r="C3" s="229"/>
      <c r="D3" s="229"/>
      <c r="E3" s="230">
        <v>1</v>
      </c>
      <c r="F3" s="229" t="s">
        <v>146</v>
      </c>
      <c r="H3" s="226" t="s">
        <v>96</v>
      </c>
      <c r="I3" s="226">
        <v>1</v>
      </c>
      <c r="J3" s="226" t="s">
        <v>146</v>
      </c>
      <c r="K3" s="226" t="str">
        <f t="shared" ref="K3:K14" si="0">VLOOKUP(J3,$M$3:$M$110,1,FALSE)</f>
        <v>船橋40</v>
      </c>
      <c r="L3" s="226" t="s">
        <v>323</v>
      </c>
      <c r="M3" s="226" t="s">
        <v>146</v>
      </c>
    </row>
    <row r="4" spans="1:13">
      <c r="A4" s="229" t="s">
        <v>95</v>
      </c>
      <c r="B4" s="233" t="s">
        <v>277</v>
      </c>
      <c r="C4" s="229"/>
      <c r="D4" s="229"/>
      <c r="E4" s="230">
        <v>2</v>
      </c>
      <c r="F4" s="229" t="s">
        <v>277</v>
      </c>
      <c r="H4" s="226" t="s">
        <v>96</v>
      </c>
      <c r="I4" s="226">
        <v>2</v>
      </c>
      <c r="J4" s="226" t="s">
        <v>277</v>
      </c>
      <c r="K4" s="226" t="str">
        <f t="shared" si="0"/>
        <v>MVCC</v>
      </c>
      <c r="L4" s="226" t="s">
        <v>531</v>
      </c>
      <c r="M4" s="226" t="s">
        <v>277</v>
      </c>
    </row>
    <row r="5" spans="1:13">
      <c r="A5" s="229" t="s">
        <v>95</v>
      </c>
      <c r="B5" s="233" t="s">
        <v>147</v>
      </c>
      <c r="C5" s="229"/>
      <c r="D5" s="229"/>
      <c r="E5" s="230">
        <v>3</v>
      </c>
      <c r="F5" s="229" t="s">
        <v>147</v>
      </c>
      <c r="H5" s="226" t="s">
        <v>96</v>
      </c>
      <c r="I5" s="226">
        <v>3</v>
      </c>
      <c r="J5" s="226" t="s">
        <v>147</v>
      </c>
      <c r="K5" s="226" t="str">
        <f t="shared" si="0"/>
        <v>MITシニア</v>
      </c>
      <c r="L5" s="226" t="s">
        <v>392</v>
      </c>
      <c r="M5" s="226" t="s">
        <v>147</v>
      </c>
    </row>
    <row r="6" spans="1:13">
      <c r="A6" s="229" t="s">
        <v>95</v>
      </c>
      <c r="B6" s="233" t="s">
        <v>97</v>
      </c>
      <c r="C6" s="229"/>
      <c r="D6" s="229"/>
      <c r="E6" s="230">
        <v>4</v>
      </c>
      <c r="F6" s="229" t="s">
        <v>97</v>
      </c>
      <c r="H6" s="226" t="s">
        <v>96</v>
      </c>
      <c r="I6" s="226">
        <v>4</v>
      </c>
      <c r="J6" s="226" t="s">
        <v>97</v>
      </c>
      <c r="K6" s="226" t="str">
        <f t="shared" si="0"/>
        <v>トキガネ</v>
      </c>
      <c r="L6" s="226" t="s">
        <v>97</v>
      </c>
      <c r="M6" s="226" t="s">
        <v>97</v>
      </c>
    </row>
    <row r="7" spans="1:13">
      <c r="A7" s="229" t="s">
        <v>95</v>
      </c>
      <c r="B7" s="233" t="s">
        <v>179</v>
      </c>
      <c r="C7" s="229"/>
      <c r="D7" s="229"/>
      <c r="E7" s="230">
        <v>5</v>
      </c>
      <c r="F7" s="229" t="s">
        <v>179</v>
      </c>
      <c r="H7" s="226" t="s">
        <v>96</v>
      </c>
      <c r="I7" s="226">
        <v>5</v>
      </c>
      <c r="J7" s="226" t="s">
        <v>179</v>
      </c>
      <c r="K7" s="226" t="str">
        <f t="shared" si="0"/>
        <v>Y-AJA40</v>
      </c>
      <c r="L7" s="226" t="s">
        <v>393</v>
      </c>
      <c r="M7" s="226" t="s">
        <v>179</v>
      </c>
    </row>
    <row r="8" spans="1:13">
      <c r="A8" s="229" t="s">
        <v>95</v>
      </c>
      <c r="B8" s="233" t="s">
        <v>182</v>
      </c>
      <c r="C8" s="229"/>
      <c r="D8" s="229"/>
      <c r="E8" s="230">
        <v>6</v>
      </c>
      <c r="F8" s="229" t="s">
        <v>182</v>
      </c>
      <c r="H8" s="226" t="s">
        <v>96</v>
      </c>
      <c r="I8" s="226">
        <v>6</v>
      </c>
      <c r="J8" s="226" t="s">
        <v>182</v>
      </c>
      <c r="K8" s="226" t="str">
        <f t="shared" si="0"/>
        <v>浦安シ40</v>
      </c>
      <c r="L8" s="226" t="s">
        <v>394</v>
      </c>
      <c r="M8" s="226" t="s">
        <v>182</v>
      </c>
    </row>
    <row r="9" spans="1:13">
      <c r="A9" s="229" t="s">
        <v>95</v>
      </c>
      <c r="B9" s="233" t="s">
        <v>11</v>
      </c>
      <c r="C9" s="229"/>
      <c r="D9" s="229"/>
      <c r="E9" s="230">
        <v>7</v>
      </c>
      <c r="F9" s="229" t="s">
        <v>11</v>
      </c>
      <c r="H9" s="226" t="s">
        <v>96</v>
      </c>
      <c r="I9" s="226">
        <v>7</v>
      </c>
      <c r="J9" s="226" t="s">
        <v>98</v>
      </c>
      <c r="K9" s="226" t="str">
        <f t="shared" si="0"/>
        <v>レーベン</v>
      </c>
      <c r="L9" s="226" t="s">
        <v>98</v>
      </c>
      <c r="M9" s="226" t="s">
        <v>98</v>
      </c>
    </row>
    <row r="10" spans="1:13">
      <c r="A10" s="229" t="s">
        <v>95</v>
      </c>
      <c r="B10" s="233" t="s">
        <v>98</v>
      </c>
      <c r="C10" s="229"/>
      <c r="D10" s="229"/>
      <c r="E10" s="230">
        <v>8</v>
      </c>
      <c r="F10" s="229" t="s">
        <v>98</v>
      </c>
      <c r="H10" s="226" t="s">
        <v>96</v>
      </c>
      <c r="I10" s="226">
        <v>8</v>
      </c>
      <c r="J10" s="226" t="s">
        <v>185</v>
      </c>
      <c r="K10" s="226" t="str">
        <f t="shared" si="0"/>
        <v>商大ク40</v>
      </c>
      <c r="L10" s="226" t="s">
        <v>395</v>
      </c>
      <c r="M10" s="226" t="s">
        <v>185</v>
      </c>
    </row>
    <row r="11" spans="1:13">
      <c r="A11" s="229" t="s">
        <v>95</v>
      </c>
      <c r="B11" s="233" t="s">
        <v>185</v>
      </c>
      <c r="C11" s="229"/>
      <c r="D11" s="229"/>
      <c r="E11" s="230">
        <v>9</v>
      </c>
      <c r="F11" s="229" t="s">
        <v>185</v>
      </c>
      <c r="H11" s="226" t="s">
        <v>96</v>
      </c>
      <c r="I11" s="226">
        <v>9</v>
      </c>
      <c r="J11" s="226" t="s">
        <v>183</v>
      </c>
      <c r="K11" s="226" t="str">
        <f t="shared" si="0"/>
        <v>習台シ40</v>
      </c>
      <c r="L11" s="226" t="s">
        <v>396</v>
      </c>
      <c r="M11" s="226" t="s">
        <v>183</v>
      </c>
    </row>
    <row r="12" spans="1:13">
      <c r="A12" s="229" t="s">
        <v>95</v>
      </c>
      <c r="B12" s="233" t="s">
        <v>183</v>
      </c>
      <c r="C12" s="229"/>
      <c r="D12" s="229"/>
      <c r="E12" s="230">
        <v>10</v>
      </c>
      <c r="F12" s="229" t="s">
        <v>183</v>
      </c>
      <c r="H12" s="226" t="s">
        <v>96</v>
      </c>
      <c r="I12" s="226">
        <v>10</v>
      </c>
      <c r="J12" s="226" t="s">
        <v>11</v>
      </c>
      <c r="K12" s="226" t="str">
        <f t="shared" si="0"/>
        <v>ブラゼンチン</v>
      </c>
      <c r="L12" s="226" t="s">
        <v>11</v>
      </c>
      <c r="M12" s="226" t="s">
        <v>11</v>
      </c>
    </row>
    <row r="13" spans="1:13">
      <c r="A13" s="229" t="s">
        <v>95</v>
      </c>
      <c r="B13" s="233" t="s">
        <v>333</v>
      </c>
      <c r="C13" s="231"/>
      <c r="D13" s="229"/>
      <c r="E13" s="230">
        <v>11</v>
      </c>
      <c r="F13" s="229" t="s">
        <v>333</v>
      </c>
      <c r="H13" s="226" t="s">
        <v>96</v>
      </c>
      <c r="I13" s="226">
        <v>11</v>
      </c>
      <c r="J13" s="226" t="s">
        <v>333</v>
      </c>
      <c r="K13" s="226" t="str">
        <f t="shared" si="0"/>
        <v>市原シニア</v>
      </c>
      <c r="L13" s="226" t="s">
        <v>333</v>
      </c>
      <c r="M13" s="226" t="s">
        <v>333</v>
      </c>
    </row>
    <row r="14" spans="1:13" ht="15.6" thickBot="1">
      <c r="A14" s="232" t="s">
        <v>95</v>
      </c>
      <c r="B14" s="233" t="s">
        <v>186</v>
      </c>
      <c r="C14" s="232"/>
      <c r="D14" s="232"/>
      <c r="E14" s="230">
        <v>12</v>
      </c>
      <c r="F14" s="232" t="s">
        <v>186</v>
      </c>
      <c r="H14" s="226" t="s">
        <v>96</v>
      </c>
      <c r="I14" s="226">
        <v>12</v>
      </c>
      <c r="J14" s="226" t="s">
        <v>186</v>
      </c>
      <c r="K14" s="226" t="str">
        <f t="shared" si="0"/>
        <v>古河シ40</v>
      </c>
      <c r="L14" s="226" t="s">
        <v>397</v>
      </c>
      <c r="M14" s="226" t="s">
        <v>186</v>
      </c>
    </row>
    <row r="15" spans="1:13">
      <c r="A15" s="233"/>
      <c r="B15" s="233"/>
      <c r="C15" s="233"/>
      <c r="D15" s="233"/>
      <c r="E15" s="230"/>
      <c r="F15" s="230"/>
    </row>
    <row r="16" spans="1:13">
      <c r="A16" s="229" t="s">
        <v>99</v>
      </c>
      <c r="B16" s="233" t="s">
        <v>184</v>
      </c>
      <c r="C16" s="229"/>
      <c r="D16" s="229"/>
      <c r="E16" s="230">
        <v>1</v>
      </c>
      <c r="F16" s="234" t="s">
        <v>184</v>
      </c>
      <c r="H16" s="226" t="s">
        <v>100</v>
      </c>
      <c r="I16" s="226">
        <v>1</v>
      </c>
      <c r="J16" s="226" t="s">
        <v>184</v>
      </c>
      <c r="K16" s="226" t="str">
        <f t="shared" ref="K16:K27" si="1">VLOOKUP(J16,$M$3:$M$110,1,FALSE)</f>
        <v>袖ヶ浦シ40</v>
      </c>
      <c r="L16" s="226" t="s">
        <v>398</v>
      </c>
      <c r="M16" s="226" t="s">
        <v>184</v>
      </c>
    </row>
    <row r="17" spans="1:13">
      <c r="A17" s="229" t="s">
        <v>99</v>
      </c>
      <c r="B17" s="233" t="s">
        <v>177</v>
      </c>
      <c r="C17" s="229"/>
      <c r="D17" s="229"/>
      <c r="E17" s="230">
        <v>2</v>
      </c>
      <c r="F17" s="229" t="s">
        <v>177</v>
      </c>
      <c r="H17" s="226" t="s">
        <v>100</v>
      </c>
      <c r="I17" s="226">
        <v>2</v>
      </c>
      <c r="J17" s="226" t="s">
        <v>177</v>
      </c>
      <c r="K17" s="226" t="str">
        <f t="shared" si="1"/>
        <v>フォルテ40</v>
      </c>
      <c r="L17" s="226" t="s">
        <v>399</v>
      </c>
      <c r="M17" s="226" t="s">
        <v>177</v>
      </c>
    </row>
    <row r="18" spans="1:13">
      <c r="A18" s="229" t="s">
        <v>99</v>
      </c>
      <c r="B18" s="233" t="s">
        <v>478</v>
      </c>
      <c r="C18" s="229"/>
      <c r="D18" s="229"/>
      <c r="E18" s="230">
        <v>3</v>
      </c>
      <c r="F18" s="229" t="s">
        <v>478</v>
      </c>
      <c r="H18" s="226" t="s">
        <v>100</v>
      </c>
      <c r="I18" s="226">
        <v>3</v>
      </c>
      <c r="J18" s="226" t="s">
        <v>478</v>
      </c>
      <c r="K18" s="226" t="str">
        <f t="shared" si="1"/>
        <v>市船OB40</v>
      </c>
      <c r="L18" s="226" t="s">
        <v>532</v>
      </c>
      <c r="M18" s="226" t="s">
        <v>478</v>
      </c>
    </row>
    <row r="19" spans="1:13">
      <c r="A19" s="229" t="s">
        <v>99</v>
      </c>
      <c r="B19" s="233" t="s">
        <v>191</v>
      </c>
      <c r="C19" s="229"/>
      <c r="D19" s="229"/>
      <c r="E19" s="230">
        <v>4</v>
      </c>
      <c r="F19" s="229" t="s">
        <v>191</v>
      </c>
      <c r="H19" s="226" t="s">
        <v>100</v>
      </c>
      <c r="I19" s="226">
        <v>4</v>
      </c>
      <c r="J19" s="226" t="s">
        <v>191</v>
      </c>
      <c r="K19" s="226" t="str">
        <f t="shared" si="1"/>
        <v>八千代40</v>
      </c>
      <c r="L19" s="226" t="s">
        <v>400</v>
      </c>
      <c r="M19" s="226" t="s">
        <v>191</v>
      </c>
    </row>
    <row r="20" spans="1:13">
      <c r="A20" s="229" t="s">
        <v>99</v>
      </c>
      <c r="B20" s="233" t="s">
        <v>84</v>
      </c>
      <c r="C20" s="229"/>
      <c r="D20" s="229"/>
      <c r="E20" s="230">
        <v>5</v>
      </c>
      <c r="F20" s="229" t="s">
        <v>84</v>
      </c>
      <c r="H20" s="226" t="s">
        <v>100</v>
      </c>
      <c r="I20" s="226">
        <v>5</v>
      </c>
      <c r="J20" s="226" t="s">
        <v>84</v>
      </c>
      <c r="K20" s="226" t="str">
        <f t="shared" si="1"/>
        <v>カラクテル</v>
      </c>
      <c r="L20" s="226" t="s">
        <v>84</v>
      </c>
      <c r="M20" s="226" t="s">
        <v>84</v>
      </c>
    </row>
    <row r="21" spans="1:13">
      <c r="A21" s="229" t="s">
        <v>99</v>
      </c>
      <c r="B21" s="233" t="s">
        <v>187</v>
      </c>
      <c r="C21" s="229"/>
      <c r="D21" s="229"/>
      <c r="E21" s="230">
        <v>6</v>
      </c>
      <c r="F21" s="229" t="s">
        <v>187</v>
      </c>
      <c r="H21" s="226" t="s">
        <v>100</v>
      </c>
      <c r="I21" s="226">
        <v>6</v>
      </c>
      <c r="J21" s="226" t="s">
        <v>187</v>
      </c>
      <c r="K21" s="226" t="str">
        <f t="shared" si="1"/>
        <v>東京40</v>
      </c>
      <c r="L21" s="226" t="s">
        <v>150</v>
      </c>
      <c r="M21" s="226" t="s">
        <v>187</v>
      </c>
    </row>
    <row r="22" spans="1:13">
      <c r="A22" s="229" t="s">
        <v>99</v>
      </c>
      <c r="B22" s="233" t="s">
        <v>83</v>
      </c>
      <c r="C22" s="229"/>
      <c r="D22" s="229"/>
      <c r="E22" s="230">
        <v>7</v>
      </c>
      <c r="F22" s="229" t="s">
        <v>83</v>
      </c>
      <c r="H22" s="226" t="s">
        <v>100</v>
      </c>
      <c r="I22" s="226">
        <v>7</v>
      </c>
      <c r="J22" s="226" t="s">
        <v>83</v>
      </c>
      <c r="K22" s="226" t="str">
        <f t="shared" si="1"/>
        <v>ハルオ</v>
      </c>
      <c r="L22" s="226" t="s">
        <v>83</v>
      </c>
      <c r="M22" s="226" t="s">
        <v>470</v>
      </c>
    </row>
    <row r="23" spans="1:13">
      <c r="A23" s="229" t="s">
        <v>99</v>
      </c>
      <c r="B23" s="233" t="s">
        <v>468</v>
      </c>
      <c r="C23" s="229"/>
      <c r="D23" s="229"/>
      <c r="E23" s="230">
        <v>8</v>
      </c>
      <c r="F23" s="229" t="s">
        <v>468</v>
      </c>
      <c r="H23" s="226" t="s">
        <v>100</v>
      </c>
      <c r="I23" s="226">
        <v>8</v>
      </c>
      <c r="J23" s="226" t="s">
        <v>468</v>
      </c>
      <c r="K23" s="226" t="str">
        <f t="shared" si="1"/>
        <v>花園40</v>
      </c>
      <c r="L23" s="226" t="s">
        <v>149</v>
      </c>
      <c r="M23" s="226" t="s">
        <v>469</v>
      </c>
    </row>
    <row r="24" spans="1:13">
      <c r="A24" s="229" t="s">
        <v>99</v>
      </c>
      <c r="B24" s="233" t="s">
        <v>178</v>
      </c>
      <c r="C24" s="229"/>
      <c r="D24" s="229"/>
      <c r="E24" s="230">
        <v>9</v>
      </c>
      <c r="F24" s="229" t="s">
        <v>178</v>
      </c>
      <c r="H24" s="226" t="s">
        <v>100</v>
      </c>
      <c r="I24" s="226">
        <v>9</v>
      </c>
      <c r="J24" s="226" t="s">
        <v>178</v>
      </c>
      <c r="K24" s="226" t="str">
        <f t="shared" si="1"/>
        <v>九十九40</v>
      </c>
      <c r="L24" s="226" t="s">
        <v>401</v>
      </c>
      <c r="M24" s="226" t="s">
        <v>178</v>
      </c>
    </row>
    <row r="25" spans="1:13">
      <c r="A25" s="229" t="s">
        <v>99</v>
      </c>
      <c r="B25" s="233" t="s">
        <v>309</v>
      </c>
      <c r="C25" s="229"/>
      <c r="D25" s="229"/>
      <c r="E25" s="230">
        <v>10</v>
      </c>
      <c r="F25" s="229" t="s">
        <v>309</v>
      </c>
      <c r="H25" s="226" t="s">
        <v>100</v>
      </c>
      <c r="I25" s="226">
        <v>10</v>
      </c>
      <c r="J25" s="226" t="s">
        <v>309</v>
      </c>
      <c r="K25" s="226" t="str">
        <f t="shared" si="1"/>
        <v>AKECHI</v>
      </c>
      <c r="L25" s="226" t="s">
        <v>402</v>
      </c>
      <c r="M25" s="226" t="s">
        <v>309</v>
      </c>
    </row>
    <row r="26" spans="1:13">
      <c r="A26" s="229" t="s">
        <v>99</v>
      </c>
      <c r="B26" s="233" t="s">
        <v>310</v>
      </c>
      <c r="C26" s="229"/>
      <c r="D26" s="229"/>
      <c r="E26" s="230">
        <v>11</v>
      </c>
      <c r="F26" s="229" t="s">
        <v>310</v>
      </c>
      <c r="H26" s="226" t="s">
        <v>100</v>
      </c>
      <c r="I26" s="226">
        <v>11</v>
      </c>
      <c r="J26" s="226" t="s">
        <v>310</v>
      </c>
      <c r="K26" s="226" t="str">
        <f t="shared" si="1"/>
        <v>JSC</v>
      </c>
      <c r="L26" s="226" t="s">
        <v>533</v>
      </c>
      <c r="M26" s="226" t="s">
        <v>476</v>
      </c>
    </row>
    <row r="27" spans="1:13" ht="15.6" thickBot="1">
      <c r="A27" s="232" t="s">
        <v>99</v>
      </c>
      <c r="B27" s="233" t="s">
        <v>148</v>
      </c>
      <c r="C27" s="232"/>
      <c r="D27" s="232"/>
      <c r="E27" s="230">
        <v>12</v>
      </c>
      <c r="F27" s="232" t="s">
        <v>148</v>
      </c>
      <c r="H27" s="226" t="s">
        <v>100</v>
      </c>
      <c r="I27" s="226">
        <v>12</v>
      </c>
      <c r="K27" s="226" t="e">
        <f t="shared" si="1"/>
        <v>#N/A</v>
      </c>
    </row>
    <row r="28" spans="1:13">
      <c r="A28" s="233"/>
      <c r="B28" s="233"/>
      <c r="C28" s="233"/>
      <c r="D28" s="233"/>
      <c r="E28" s="230"/>
      <c r="F28" s="230"/>
    </row>
    <row r="29" spans="1:13">
      <c r="A29" s="229" t="s">
        <v>101</v>
      </c>
      <c r="B29" s="233" t="s">
        <v>491</v>
      </c>
      <c r="C29" s="229"/>
      <c r="D29" s="229"/>
      <c r="E29" s="230">
        <v>1</v>
      </c>
      <c r="F29" s="229" t="s">
        <v>491</v>
      </c>
      <c r="H29" s="226" t="s">
        <v>102</v>
      </c>
      <c r="I29" s="226">
        <v>1</v>
      </c>
      <c r="J29" s="226" t="s">
        <v>491</v>
      </c>
      <c r="K29" s="226" t="str">
        <f t="shared" ref="K29:K40" si="2">VLOOKUP(J29,$M$3:$M$110,1,FALSE)</f>
        <v>H-AJA</v>
      </c>
      <c r="L29" s="226" t="s">
        <v>403</v>
      </c>
      <c r="M29" s="226" t="s">
        <v>492</v>
      </c>
    </row>
    <row r="30" spans="1:13">
      <c r="A30" s="229" t="s">
        <v>101</v>
      </c>
      <c r="B30" s="233" t="s">
        <v>189</v>
      </c>
      <c r="C30" s="229"/>
      <c r="D30" s="229"/>
      <c r="E30" s="230">
        <v>2</v>
      </c>
      <c r="F30" s="229" t="s">
        <v>189</v>
      </c>
      <c r="H30" s="226" t="s">
        <v>102</v>
      </c>
      <c r="I30" s="226">
        <v>2</v>
      </c>
      <c r="J30" s="226" t="s">
        <v>148</v>
      </c>
      <c r="K30" s="226" t="str">
        <f t="shared" si="2"/>
        <v>千葉40</v>
      </c>
      <c r="L30" s="226" t="s">
        <v>534</v>
      </c>
      <c r="M30" s="226" t="s">
        <v>148</v>
      </c>
    </row>
    <row r="31" spans="1:13">
      <c r="A31" s="229" t="s">
        <v>101</v>
      </c>
      <c r="B31" s="233" t="s">
        <v>279</v>
      </c>
      <c r="C31" s="229"/>
      <c r="D31" s="229"/>
      <c r="E31" s="230">
        <v>3</v>
      </c>
      <c r="F31" s="229" t="s">
        <v>279</v>
      </c>
      <c r="H31" s="226" t="s">
        <v>102</v>
      </c>
      <c r="I31" s="226">
        <v>3</v>
      </c>
      <c r="J31" s="226" t="s">
        <v>279</v>
      </c>
      <c r="K31" s="226" t="str">
        <f t="shared" si="2"/>
        <v>45トキガネ</v>
      </c>
      <c r="L31" s="226" t="s">
        <v>279</v>
      </c>
      <c r="M31" s="226" t="s">
        <v>279</v>
      </c>
    </row>
    <row r="32" spans="1:13">
      <c r="A32" s="229" t="s">
        <v>101</v>
      </c>
      <c r="B32" s="233" t="s">
        <v>190</v>
      </c>
      <c r="C32" s="229"/>
      <c r="D32" s="229"/>
      <c r="E32" s="230">
        <v>4</v>
      </c>
      <c r="F32" s="229" t="s">
        <v>190</v>
      </c>
      <c r="H32" s="226" t="s">
        <v>102</v>
      </c>
      <c r="I32" s="226">
        <v>4</v>
      </c>
      <c r="J32" s="226" t="s">
        <v>189</v>
      </c>
      <c r="K32" s="226" t="str">
        <f t="shared" si="2"/>
        <v>佐倉シ40</v>
      </c>
      <c r="L32" s="226" t="s">
        <v>404</v>
      </c>
      <c r="M32" s="226" t="s">
        <v>189</v>
      </c>
    </row>
    <row r="33" spans="1:13">
      <c r="A33" s="229" t="s">
        <v>101</v>
      </c>
      <c r="B33" s="233" t="s">
        <v>152</v>
      </c>
      <c r="C33" s="229"/>
      <c r="D33" s="229"/>
      <c r="E33" s="230">
        <v>5</v>
      </c>
      <c r="F33" s="229" t="s">
        <v>152</v>
      </c>
      <c r="H33" s="226" t="s">
        <v>102</v>
      </c>
      <c r="I33" s="226">
        <v>5</v>
      </c>
      <c r="J33" s="226" t="s">
        <v>152</v>
      </c>
      <c r="K33" s="226" t="str">
        <f t="shared" si="2"/>
        <v>マクハリ40</v>
      </c>
      <c r="L33" s="226" t="s">
        <v>405</v>
      </c>
      <c r="M33" s="226" t="s">
        <v>152</v>
      </c>
    </row>
    <row r="34" spans="1:13">
      <c r="A34" s="229" t="s">
        <v>101</v>
      </c>
      <c r="B34" s="233" t="s">
        <v>188</v>
      </c>
      <c r="C34" s="229"/>
      <c r="D34" s="229"/>
      <c r="E34" s="230">
        <v>6</v>
      </c>
      <c r="F34" s="229" t="s">
        <v>188</v>
      </c>
      <c r="H34" s="226" t="s">
        <v>102</v>
      </c>
      <c r="I34" s="226">
        <v>6</v>
      </c>
      <c r="J34" s="226" t="s">
        <v>190</v>
      </c>
      <c r="K34" s="226" t="str">
        <f t="shared" si="2"/>
        <v>エスペ40</v>
      </c>
      <c r="L34" s="226" t="s">
        <v>406</v>
      </c>
      <c r="M34" s="226" t="s">
        <v>190</v>
      </c>
    </row>
    <row r="35" spans="1:13">
      <c r="A35" s="229" t="s">
        <v>101</v>
      </c>
      <c r="B35" s="233" t="s">
        <v>298</v>
      </c>
      <c r="C35" s="229"/>
      <c r="D35" s="229"/>
      <c r="E35" s="230">
        <v>7</v>
      </c>
      <c r="F35" s="229" t="s">
        <v>298</v>
      </c>
      <c r="H35" s="226" t="s">
        <v>102</v>
      </c>
      <c r="I35" s="226">
        <v>7</v>
      </c>
      <c r="J35" s="226" t="s">
        <v>188</v>
      </c>
      <c r="K35" s="226" t="str">
        <f t="shared" si="2"/>
        <v>浜野シ40</v>
      </c>
      <c r="L35" s="226" t="s">
        <v>407</v>
      </c>
      <c r="M35" s="226" t="s">
        <v>188</v>
      </c>
    </row>
    <row r="36" spans="1:13">
      <c r="A36" s="229" t="s">
        <v>101</v>
      </c>
      <c r="B36" s="233" t="s">
        <v>278</v>
      </c>
      <c r="C36" s="229"/>
      <c r="D36" s="229"/>
      <c r="E36" s="230">
        <v>8</v>
      </c>
      <c r="F36" s="229" t="s">
        <v>278</v>
      </c>
      <c r="H36" s="226" t="s">
        <v>102</v>
      </c>
      <c r="I36" s="226">
        <v>8</v>
      </c>
      <c r="J36" s="226" t="s">
        <v>298</v>
      </c>
      <c r="K36" s="226" t="str">
        <f t="shared" si="2"/>
        <v>習志野40</v>
      </c>
      <c r="L36" s="226" t="s">
        <v>298</v>
      </c>
      <c r="M36" s="226" t="s">
        <v>298</v>
      </c>
    </row>
    <row r="37" spans="1:13">
      <c r="A37" s="229" t="s">
        <v>101</v>
      </c>
      <c r="B37" s="233" t="s">
        <v>151</v>
      </c>
      <c r="C37" s="229"/>
      <c r="D37" s="229"/>
      <c r="E37" s="230">
        <v>9</v>
      </c>
      <c r="F37" s="229" t="s">
        <v>151</v>
      </c>
      <c r="H37" s="226" t="s">
        <v>102</v>
      </c>
      <c r="I37" s="226">
        <v>9</v>
      </c>
      <c r="J37" s="226" t="s">
        <v>278</v>
      </c>
      <c r="K37" s="226" t="str">
        <f t="shared" si="2"/>
        <v>MCFC40</v>
      </c>
      <c r="L37" s="226" t="s">
        <v>278</v>
      </c>
      <c r="M37" s="226" t="s">
        <v>474</v>
      </c>
    </row>
    <row r="38" spans="1:13">
      <c r="A38" s="229" t="s">
        <v>101</v>
      </c>
      <c r="B38" s="233" t="s">
        <v>408</v>
      </c>
      <c r="C38" s="229"/>
      <c r="D38" s="229"/>
      <c r="E38" s="230">
        <v>10</v>
      </c>
      <c r="F38" s="229" t="s">
        <v>408</v>
      </c>
      <c r="H38" s="226" t="s">
        <v>102</v>
      </c>
      <c r="I38" s="226">
        <v>10</v>
      </c>
      <c r="J38" s="226" t="s">
        <v>151</v>
      </c>
      <c r="K38" s="226" t="str">
        <f t="shared" si="2"/>
        <v>大倉商40</v>
      </c>
      <c r="L38" s="226" t="s">
        <v>535</v>
      </c>
      <c r="M38" s="226" t="s">
        <v>151</v>
      </c>
    </row>
    <row r="39" spans="1:13">
      <c r="A39" s="229" t="s">
        <v>101</v>
      </c>
      <c r="B39" s="233" t="s">
        <v>485</v>
      </c>
      <c r="C39" s="229"/>
      <c r="D39" s="229"/>
      <c r="E39" s="230">
        <v>11</v>
      </c>
      <c r="F39" s="229" t="s">
        <v>485</v>
      </c>
      <c r="H39" s="226" t="s">
        <v>102</v>
      </c>
      <c r="I39" s="226">
        <v>11</v>
      </c>
      <c r="J39" s="226" t="s">
        <v>465</v>
      </c>
      <c r="K39" s="226" t="str">
        <f t="shared" si="2"/>
        <v>45八千代</v>
      </c>
      <c r="L39" s="226" t="s">
        <v>536</v>
      </c>
      <c r="M39" s="226" t="s">
        <v>465</v>
      </c>
    </row>
    <row r="40" spans="1:13">
      <c r="A40" s="229" t="s">
        <v>101</v>
      </c>
      <c r="B40" s="233" t="s">
        <v>487</v>
      </c>
      <c r="C40" s="229"/>
      <c r="D40" s="229"/>
      <c r="E40" s="230">
        <v>12</v>
      </c>
      <c r="F40" s="229" t="s">
        <v>487</v>
      </c>
      <c r="H40" s="226" t="s">
        <v>102</v>
      </c>
      <c r="I40" s="226">
        <v>12</v>
      </c>
      <c r="J40" s="226" t="s">
        <v>408</v>
      </c>
      <c r="K40" s="226" t="str">
        <f t="shared" si="2"/>
        <v>ZEAL</v>
      </c>
      <c r="L40" s="226" t="s">
        <v>408</v>
      </c>
      <c r="M40" s="226" t="s">
        <v>482</v>
      </c>
    </row>
    <row r="41" spans="1:13">
      <c r="A41" s="229" t="s">
        <v>101</v>
      </c>
      <c r="B41" s="233" t="s">
        <v>465</v>
      </c>
      <c r="C41" s="229"/>
      <c r="D41" s="229"/>
      <c r="E41" s="230">
        <v>13</v>
      </c>
      <c r="F41" s="229" t="s">
        <v>465</v>
      </c>
      <c r="H41" s="226" t="s">
        <v>102</v>
      </c>
      <c r="I41" s="226">
        <v>13</v>
      </c>
      <c r="J41" s="226" t="s">
        <v>485</v>
      </c>
      <c r="L41" s="226" t="s">
        <v>409</v>
      </c>
      <c r="M41" s="226" t="s">
        <v>486</v>
      </c>
    </row>
    <row r="42" spans="1:13" ht="15.6" thickBot="1">
      <c r="A42" s="232" t="s">
        <v>101</v>
      </c>
      <c r="B42" s="233"/>
      <c r="C42" s="232"/>
      <c r="D42" s="232"/>
      <c r="E42" s="230">
        <v>14</v>
      </c>
      <c r="F42" s="232"/>
      <c r="G42" s="237"/>
      <c r="H42" s="255" t="s">
        <v>102</v>
      </c>
      <c r="I42" s="226">
        <v>14</v>
      </c>
      <c r="J42" s="226" t="s">
        <v>487</v>
      </c>
      <c r="L42" s="226" t="s">
        <v>410</v>
      </c>
      <c r="M42" s="226" t="s">
        <v>488</v>
      </c>
    </row>
    <row r="43" spans="1:13">
      <c r="A43" s="230"/>
      <c r="B43" s="233"/>
      <c r="C43" s="230"/>
      <c r="D43" s="230"/>
      <c r="F43" s="230"/>
    </row>
    <row r="44" spans="1:13">
      <c r="A44" s="233"/>
      <c r="B44" s="233"/>
      <c r="C44" s="233"/>
      <c r="D44" s="233"/>
      <c r="E44" s="236" t="s">
        <v>103</v>
      </c>
      <c r="F44" s="233"/>
      <c r="I44" s="226" t="s">
        <v>230</v>
      </c>
    </row>
    <row r="45" spans="1:13">
      <c r="A45" s="229" t="s">
        <v>104</v>
      </c>
      <c r="B45" s="233" t="s">
        <v>204</v>
      </c>
      <c r="C45" s="229"/>
      <c r="D45" s="229"/>
      <c r="E45" s="222">
        <v>1</v>
      </c>
      <c r="F45" s="234" t="s">
        <v>204</v>
      </c>
      <c r="H45" s="226" t="s">
        <v>105</v>
      </c>
      <c r="I45" s="226">
        <v>1</v>
      </c>
      <c r="J45" s="226" t="s">
        <v>204</v>
      </c>
      <c r="K45" s="226" t="str">
        <f t="shared" ref="K45:K56" si="3">VLOOKUP(J45,$M$3:$M$110,1,FALSE)</f>
        <v>船橋50</v>
      </c>
      <c r="L45" s="226" t="s">
        <v>324</v>
      </c>
      <c r="M45" s="226" t="s">
        <v>204</v>
      </c>
    </row>
    <row r="46" spans="1:13">
      <c r="A46" s="229" t="s">
        <v>104</v>
      </c>
      <c r="B46" s="233" t="s">
        <v>305</v>
      </c>
      <c r="C46" s="229"/>
      <c r="D46" s="229"/>
      <c r="E46" s="222">
        <v>2</v>
      </c>
      <c r="F46" s="229" t="s">
        <v>305</v>
      </c>
      <c r="H46" s="226" t="s">
        <v>105</v>
      </c>
      <c r="I46" s="226">
        <v>2</v>
      </c>
      <c r="J46" s="226" t="s">
        <v>305</v>
      </c>
      <c r="K46" s="226" t="str">
        <f t="shared" si="3"/>
        <v>八千代50</v>
      </c>
      <c r="L46" s="226" t="s">
        <v>411</v>
      </c>
      <c r="M46" s="226" t="s">
        <v>305</v>
      </c>
    </row>
    <row r="47" spans="1:13">
      <c r="A47" s="229" t="s">
        <v>104</v>
      </c>
      <c r="B47" s="233" t="s">
        <v>155</v>
      </c>
      <c r="C47" s="229"/>
      <c r="D47" s="229"/>
      <c r="E47" s="222">
        <v>3</v>
      </c>
      <c r="F47" s="229" t="s">
        <v>155</v>
      </c>
      <c r="H47" s="226" t="s">
        <v>105</v>
      </c>
      <c r="I47" s="226">
        <v>3</v>
      </c>
      <c r="J47" s="226" t="s">
        <v>155</v>
      </c>
      <c r="K47" s="226" t="str">
        <f t="shared" si="3"/>
        <v>古河シ50</v>
      </c>
      <c r="L47" s="226" t="s">
        <v>412</v>
      </c>
      <c r="M47" s="226" t="s">
        <v>155</v>
      </c>
    </row>
    <row r="48" spans="1:13">
      <c r="A48" s="229" t="s">
        <v>104</v>
      </c>
      <c r="B48" s="233" t="s">
        <v>207</v>
      </c>
      <c r="C48" s="229"/>
      <c r="D48" s="229"/>
      <c r="E48" s="222">
        <v>4</v>
      </c>
      <c r="F48" s="229" t="s">
        <v>207</v>
      </c>
      <c r="H48" s="226" t="s">
        <v>105</v>
      </c>
      <c r="I48" s="226">
        <v>4</v>
      </c>
      <c r="J48" s="226" t="s">
        <v>207</v>
      </c>
      <c r="K48" s="226" t="str">
        <f t="shared" si="3"/>
        <v>東京50</v>
      </c>
      <c r="L48" s="226" t="s">
        <v>154</v>
      </c>
      <c r="M48" s="226" t="s">
        <v>207</v>
      </c>
    </row>
    <row r="49" spans="1:13">
      <c r="A49" s="229" t="s">
        <v>104</v>
      </c>
      <c r="B49" s="233" t="s">
        <v>206</v>
      </c>
      <c r="C49" s="229"/>
      <c r="D49" s="229"/>
      <c r="E49" s="222">
        <v>5</v>
      </c>
      <c r="F49" s="229" t="s">
        <v>206</v>
      </c>
      <c r="H49" s="226" t="s">
        <v>105</v>
      </c>
      <c r="I49" s="226">
        <v>5</v>
      </c>
      <c r="J49" s="226" t="s">
        <v>206</v>
      </c>
      <c r="K49" s="226" t="str">
        <f t="shared" si="3"/>
        <v>袖ヶ浦シ50</v>
      </c>
      <c r="L49" s="226" t="s">
        <v>413</v>
      </c>
      <c r="M49" s="226" t="s">
        <v>206</v>
      </c>
    </row>
    <row r="50" spans="1:13">
      <c r="A50" s="229" t="s">
        <v>104</v>
      </c>
      <c r="B50" s="233" t="s">
        <v>153</v>
      </c>
      <c r="C50" s="229"/>
      <c r="D50" s="229"/>
      <c r="E50" s="222">
        <v>6</v>
      </c>
      <c r="F50" s="229" t="s">
        <v>153</v>
      </c>
      <c r="H50" s="226" t="s">
        <v>105</v>
      </c>
      <c r="I50" s="226">
        <v>6</v>
      </c>
      <c r="J50" s="226" t="s">
        <v>153</v>
      </c>
      <c r="K50" s="226" t="str">
        <f t="shared" si="3"/>
        <v>千葉50</v>
      </c>
      <c r="L50" s="226" t="s">
        <v>537</v>
      </c>
      <c r="M50" s="226" t="s">
        <v>153</v>
      </c>
    </row>
    <row r="51" spans="1:13">
      <c r="A51" s="229" t="s">
        <v>104</v>
      </c>
      <c r="B51" s="233" t="s">
        <v>205</v>
      </c>
      <c r="C51" s="229"/>
      <c r="D51" s="229"/>
      <c r="E51" s="222">
        <v>7</v>
      </c>
      <c r="F51" s="229" t="s">
        <v>205</v>
      </c>
      <c r="H51" s="226" t="s">
        <v>105</v>
      </c>
      <c r="I51" s="226">
        <v>7</v>
      </c>
      <c r="J51" s="226" t="s">
        <v>205</v>
      </c>
      <c r="K51" s="226" t="str">
        <f t="shared" si="3"/>
        <v>商大ク50</v>
      </c>
      <c r="L51" s="226" t="s">
        <v>414</v>
      </c>
      <c r="M51" s="226" t="s">
        <v>205</v>
      </c>
    </row>
    <row r="52" spans="1:13">
      <c r="A52" s="229" t="s">
        <v>104</v>
      </c>
      <c r="B52" s="233" t="s">
        <v>194</v>
      </c>
      <c r="C52" s="229"/>
      <c r="D52" s="229"/>
      <c r="E52" s="222">
        <v>8</v>
      </c>
      <c r="F52" s="229" t="s">
        <v>194</v>
      </c>
      <c r="H52" s="226" t="s">
        <v>105</v>
      </c>
      <c r="I52" s="226">
        <v>8</v>
      </c>
      <c r="J52" s="226" t="s">
        <v>194</v>
      </c>
      <c r="K52" s="226" t="str">
        <f t="shared" si="3"/>
        <v>Y-AJA50</v>
      </c>
      <c r="L52" s="226" t="s">
        <v>415</v>
      </c>
      <c r="M52" s="226" t="s">
        <v>194</v>
      </c>
    </row>
    <row r="53" spans="1:13">
      <c r="A53" s="229" t="s">
        <v>104</v>
      </c>
      <c r="B53" s="233" t="s">
        <v>330</v>
      </c>
      <c r="C53" s="229"/>
      <c r="D53" s="229"/>
      <c r="E53" s="222">
        <v>9</v>
      </c>
      <c r="F53" s="229" t="s">
        <v>330</v>
      </c>
      <c r="H53" s="226" t="s">
        <v>105</v>
      </c>
      <c r="I53" s="226">
        <v>9</v>
      </c>
      <c r="J53" s="226" t="s">
        <v>330</v>
      </c>
      <c r="K53" s="226" t="str">
        <f t="shared" si="3"/>
        <v>九十九50</v>
      </c>
      <c r="L53" s="226" t="s">
        <v>538</v>
      </c>
      <c r="M53" s="226" t="s">
        <v>330</v>
      </c>
    </row>
    <row r="54" spans="1:13">
      <c r="A54" s="229" t="s">
        <v>104</v>
      </c>
      <c r="B54" s="233" t="s">
        <v>157</v>
      </c>
      <c r="C54" s="229"/>
      <c r="D54" s="229"/>
      <c r="E54" s="222">
        <v>10</v>
      </c>
      <c r="F54" s="229" t="s">
        <v>157</v>
      </c>
      <c r="H54" s="226" t="s">
        <v>105</v>
      </c>
      <c r="I54" s="226">
        <v>10</v>
      </c>
      <c r="J54" s="226" t="s">
        <v>157</v>
      </c>
      <c r="K54" s="226" t="str">
        <f t="shared" si="3"/>
        <v>浦安シ50</v>
      </c>
      <c r="L54" s="226" t="s">
        <v>416</v>
      </c>
      <c r="M54" s="226" t="s">
        <v>157</v>
      </c>
    </row>
    <row r="55" spans="1:13">
      <c r="A55" s="229" t="s">
        <v>104</v>
      </c>
      <c r="B55" s="233" t="s">
        <v>300</v>
      </c>
      <c r="C55" s="229"/>
      <c r="D55" s="229"/>
      <c r="E55" s="222">
        <v>11</v>
      </c>
      <c r="F55" s="229" t="s">
        <v>300</v>
      </c>
      <c r="H55" s="226" t="s">
        <v>105</v>
      </c>
      <c r="I55" s="226">
        <v>11</v>
      </c>
      <c r="J55" s="226" t="s">
        <v>300</v>
      </c>
      <c r="K55" s="226" t="str">
        <f t="shared" si="3"/>
        <v>習台シ50</v>
      </c>
      <c r="L55" s="226" t="s">
        <v>417</v>
      </c>
      <c r="M55" s="226" t="s">
        <v>300</v>
      </c>
    </row>
    <row r="56" spans="1:13" ht="15.6" thickBot="1">
      <c r="A56" s="232" t="s">
        <v>104</v>
      </c>
      <c r="B56" s="233" t="s">
        <v>198</v>
      </c>
      <c r="C56" s="232"/>
      <c r="D56" s="232"/>
      <c r="E56" s="222">
        <v>12</v>
      </c>
      <c r="F56" s="232" t="s">
        <v>198</v>
      </c>
      <c r="H56" s="226" t="s">
        <v>105</v>
      </c>
      <c r="I56" s="226">
        <v>12</v>
      </c>
      <c r="J56" s="226" t="s">
        <v>198</v>
      </c>
      <c r="K56" s="226" t="str">
        <f t="shared" si="3"/>
        <v>マクハリ50</v>
      </c>
      <c r="L56" s="226" t="s">
        <v>418</v>
      </c>
      <c r="M56" s="226" t="s">
        <v>198</v>
      </c>
    </row>
    <row r="57" spans="1:13">
      <c r="A57" s="233"/>
      <c r="B57" s="233"/>
      <c r="C57" s="233"/>
      <c r="D57" s="233"/>
      <c r="F57" s="230"/>
    </row>
    <row r="58" spans="1:13">
      <c r="A58" s="229" t="s">
        <v>106</v>
      </c>
      <c r="B58" s="233" t="s">
        <v>156</v>
      </c>
      <c r="C58" s="229"/>
      <c r="D58" s="229"/>
      <c r="E58" s="222">
        <v>1</v>
      </c>
      <c r="F58" s="234" t="s">
        <v>156</v>
      </c>
      <c r="H58" s="226" t="s">
        <v>107</v>
      </c>
      <c r="I58" s="226">
        <v>1</v>
      </c>
      <c r="J58" s="226" t="s">
        <v>156</v>
      </c>
      <c r="K58" s="226" t="str">
        <f t="shared" ref="K58:K69" si="4">VLOOKUP(J58,$M$3:$M$110,1,FALSE)</f>
        <v>大倉商50</v>
      </c>
      <c r="L58" s="226" t="s">
        <v>539</v>
      </c>
      <c r="M58" s="226" t="s">
        <v>156</v>
      </c>
    </row>
    <row r="59" spans="1:13">
      <c r="A59" s="229" t="s">
        <v>106</v>
      </c>
      <c r="B59" s="233" t="s">
        <v>158</v>
      </c>
      <c r="C59" s="229"/>
      <c r="D59" s="229"/>
      <c r="E59" s="222">
        <v>2</v>
      </c>
      <c r="F59" s="229" t="s">
        <v>158</v>
      </c>
      <c r="H59" s="226" t="s">
        <v>107</v>
      </c>
      <c r="I59" s="226">
        <v>2</v>
      </c>
      <c r="J59" s="226" t="s">
        <v>158</v>
      </c>
      <c r="K59" s="226" t="str">
        <f t="shared" si="4"/>
        <v>習志野50</v>
      </c>
      <c r="L59" s="226" t="s">
        <v>158</v>
      </c>
      <c r="M59" s="226" t="s">
        <v>158</v>
      </c>
    </row>
    <row r="60" spans="1:13">
      <c r="A60" s="229" t="s">
        <v>106</v>
      </c>
      <c r="B60" s="233" t="s">
        <v>302</v>
      </c>
      <c r="C60" s="229"/>
      <c r="D60" s="229"/>
      <c r="E60" s="222">
        <v>3</v>
      </c>
      <c r="F60" s="229" t="s">
        <v>302</v>
      </c>
      <c r="H60" s="226" t="s">
        <v>107</v>
      </c>
      <c r="I60" s="226">
        <v>3</v>
      </c>
      <c r="J60" s="226" t="s">
        <v>302</v>
      </c>
      <c r="K60" s="226" t="str">
        <f t="shared" si="4"/>
        <v>浜野シ50</v>
      </c>
      <c r="L60" s="226" t="s">
        <v>419</v>
      </c>
      <c r="M60" s="226" t="s">
        <v>302</v>
      </c>
    </row>
    <row r="61" spans="1:13">
      <c r="A61" s="229" t="s">
        <v>106</v>
      </c>
      <c r="B61" s="233" t="s">
        <v>193</v>
      </c>
      <c r="C61" s="229"/>
      <c r="D61" s="229"/>
      <c r="E61" s="222">
        <v>4</v>
      </c>
      <c r="F61" s="229" t="s">
        <v>193</v>
      </c>
      <c r="H61" s="226" t="s">
        <v>107</v>
      </c>
      <c r="I61" s="226">
        <v>4</v>
      </c>
      <c r="J61" s="226" t="s">
        <v>193</v>
      </c>
      <c r="K61" s="226" t="str">
        <f t="shared" si="4"/>
        <v>55船橋</v>
      </c>
      <c r="L61" s="226" t="s">
        <v>420</v>
      </c>
      <c r="M61" s="226" t="s">
        <v>193</v>
      </c>
    </row>
    <row r="62" spans="1:13">
      <c r="A62" s="229" t="s">
        <v>106</v>
      </c>
      <c r="B62" s="233" t="s">
        <v>192</v>
      </c>
      <c r="C62" s="229"/>
      <c r="D62" s="229"/>
      <c r="E62" s="222">
        <v>5</v>
      </c>
      <c r="F62" s="229" t="s">
        <v>192</v>
      </c>
      <c r="H62" s="226" t="s">
        <v>107</v>
      </c>
      <c r="I62" s="226">
        <v>5</v>
      </c>
      <c r="J62" s="226" t="s">
        <v>192</v>
      </c>
      <c r="K62" s="226" t="str">
        <f t="shared" si="4"/>
        <v>エスペ50</v>
      </c>
      <c r="L62" s="226" t="s">
        <v>421</v>
      </c>
      <c r="M62" s="226" t="s">
        <v>192</v>
      </c>
    </row>
    <row r="63" spans="1:13">
      <c r="A63" s="229" t="s">
        <v>106</v>
      </c>
      <c r="B63" s="233" t="s">
        <v>128</v>
      </c>
      <c r="C63" s="229"/>
      <c r="D63" s="229"/>
      <c r="E63" s="222">
        <v>6</v>
      </c>
      <c r="F63" s="229" t="s">
        <v>128</v>
      </c>
      <c r="H63" s="226" t="s">
        <v>107</v>
      </c>
      <c r="I63" s="226">
        <v>6</v>
      </c>
      <c r="J63" s="226" t="s">
        <v>128</v>
      </c>
      <c r="K63" s="226" t="str">
        <f t="shared" si="4"/>
        <v>55CE-B</v>
      </c>
      <c r="L63" s="226" t="s">
        <v>128</v>
      </c>
      <c r="M63" s="226" t="s">
        <v>128</v>
      </c>
    </row>
    <row r="64" spans="1:13">
      <c r="A64" s="229" t="s">
        <v>106</v>
      </c>
      <c r="B64" s="233" t="s">
        <v>306</v>
      </c>
      <c r="C64" s="229"/>
      <c r="D64" s="229"/>
      <c r="E64" s="222">
        <v>7</v>
      </c>
      <c r="F64" s="229" t="s">
        <v>306</v>
      </c>
      <c r="H64" s="226" t="s">
        <v>107</v>
      </c>
      <c r="I64" s="226">
        <v>7</v>
      </c>
      <c r="J64" s="226" t="s">
        <v>306</v>
      </c>
      <c r="K64" s="226" t="str">
        <f t="shared" si="4"/>
        <v>55八千代</v>
      </c>
      <c r="L64" s="226" t="s">
        <v>422</v>
      </c>
      <c r="M64" s="226" t="s">
        <v>306</v>
      </c>
    </row>
    <row r="65" spans="1:13">
      <c r="A65" s="229" t="s">
        <v>106</v>
      </c>
      <c r="B65" s="233" t="s">
        <v>195</v>
      </c>
      <c r="C65" s="229"/>
      <c r="D65" s="229"/>
      <c r="E65" s="222">
        <v>8</v>
      </c>
      <c r="F65" s="229" t="s">
        <v>195</v>
      </c>
      <c r="H65" s="226" t="s">
        <v>107</v>
      </c>
      <c r="I65" s="226">
        <v>8</v>
      </c>
      <c r="J65" s="226" t="s">
        <v>195</v>
      </c>
      <c r="K65" s="226" t="str">
        <f t="shared" si="4"/>
        <v>大木戸50</v>
      </c>
      <c r="L65" s="226" t="s">
        <v>423</v>
      </c>
      <c r="M65" s="226" t="s">
        <v>195</v>
      </c>
    </row>
    <row r="66" spans="1:13">
      <c r="A66" s="229" t="s">
        <v>106</v>
      </c>
      <c r="B66" s="233" t="s">
        <v>159</v>
      </c>
      <c r="C66" s="229"/>
      <c r="D66" s="229"/>
      <c r="E66" s="222">
        <v>9</v>
      </c>
      <c r="F66" s="229" t="s">
        <v>159</v>
      </c>
      <c r="H66" s="226" t="s">
        <v>107</v>
      </c>
      <c r="I66" s="226">
        <v>9</v>
      </c>
      <c r="J66" s="226" t="s">
        <v>159</v>
      </c>
      <c r="K66" s="226" t="str">
        <f t="shared" si="4"/>
        <v>佐倉シ50</v>
      </c>
      <c r="L66" s="226" t="s">
        <v>424</v>
      </c>
      <c r="M66" s="226" t="s">
        <v>159</v>
      </c>
    </row>
    <row r="67" spans="1:13">
      <c r="A67" s="229" t="s">
        <v>106</v>
      </c>
      <c r="B67" s="233" t="s">
        <v>483</v>
      </c>
      <c r="C67" s="235"/>
      <c r="D67" s="235"/>
      <c r="E67" s="222">
        <v>10</v>
      </c>
      <c r="F67" s="229" t="s">
        <v>483</v>
      </c>
      <c r="H67" s="226" t="s">
        <v>107</v>
      </c>
      <c r="I67" s="226">
        <v>10</v>
      </c>
      <c r="J67" s="226" t="s">
        <v>483</v>
      </c>
      <c r="K67" s="226" t="str">
        <f t="shared" si="4"/>
        <v>Lien50</v>
      </c>
      <c r="L67" s="226" t="s">
        <v>425</v>
      </c>
      <c r="M67" s="226" t="s">
        <v>484</v>
      </c>
    </row>
    <row r="68" spans="1:13">
      <c r="A68" s="229" t="s">
        <v>106</v>
      </c>
      <c r="B68" s="233" t="s">
        <v>197</v>
      </c>
      <c r="C68" s="235"/>
      <c r="D68" s="235"/>
      <c r="E68" s="222">
        <v>11</v>
      </c>
      <c r="F68" s="229" t="s">
        <v>197</v>
      </c>
      <c r="H68" s="226" t="s">
        <v>107</v>
      </c>
      <c r="I68" s="226">
        <v>11</v>
      </c>
      <c r="J68" s="226" t="s">
        <v>197</v>
      </c>
      <c r="K68" s="226" t="str">
        <f t="shared" si="4"/>
        <v>55千葉</v>
      </c>
      <c r="L68" s="226" t="s">
        <v>540</v>
      </c>
      <c r="M68" s="226" t="s">
        <v>197</v>
      </c>
    </row>
    <row r="69" spans="1:13" ht="15.6" thickBot="1">
      <c r="A69" s="232" t="s">
        <v>106</v>
      </c>
      <c r="B69" s="233" t="s">
        <v>325</v>
      </c>
      <c r="C69" s="232"/>
      <c r="D69" s="232"/>
      <c r="E69" s="222">
        <v>12</v>
      </c>
      <c r="F69" s="232" t="s">
        <v>325</v>
      </c>
      <c r="H69" s="226" t="s">
        <v>107</v>
      </c>
      <c r="I69" s="226">
        <v>12</v>
      </c>
      <c r="K69" s="226" t="e">
        <f t="shared" si="4"/>
        <v>#N/A</v>
      </c>
    </row>
    <row r="70" spans="1:13">
      <c r="A70" s="233"/>
      <c r="B70" s="233"/>
      <c r="C70" s="233"/>
      <c r="D70" s="233"/>
      <c r="F70" s="230"/>
    </row>
    <row r="71" spans="1:13">
      <c r="A71" s="229" t="s">
        <v>289</v>
      </c>
      <c r="B71" s="233" t="s">
        <v>317</v>
      </c>
      <c r="C71" s="229"/>
      <c r="D71" s="229"/>
      <c r="E71" s="222">
        <v>1</v>
      </c>
      <c r="F71" s="229" t="s">
        <v>317</v>
      </c>
      <c r="H71" s="226" t="s">
        <v>109</v>
      </c>
      <c r="I71" s="226">
        <v>1</v>
      </c>
      <c r="J71" s="226" t="s">
        <v>325</v>
      </c>
      <c r="K71" s="226" t="str">
        <f t="shared" ref="K71:K85" si="5">VLOOKUP(J71,$M$3:$M$110,1,FALSE)</f>
        <v>緑町シ</v>
      </c>
      <c r="L71" s="226" t="s">
        <v>426</v>
      </c>
      <c r="M71" s="226" t="s">
        <v>325</v>
      </c>
    </row>
    <row r="72" spans="1:13">
      <c r="A72" s="229" t="s">
        <v>289</v>
      </c>
      <c r="B72" s="233" t="s">
        <v>479</v>
      </c>
      <c r="C72" s="229"/>
      <c r="D72" s="229"/>
      <c r="E72" s="222">
        <v>2</v>
      </c>
      <c r="F72" s="229" t="s">
        <v>479</v>
      </c>
      <c r="H72" s="226" t="s">
        <v>109</v>
      </c>
      <c r="I72" s="226">
        <v>2</v>
      </c>
      <c r="J72" s="226" t="s">
        <v>317</v>
      </c>
      <c r="K72" s="226" t="str">
        <f t="shared" si="5"/>
        <v>スクデット</v>
      </c>
      <c r="L72" s="226" t="s">
        <v>427</v>
      </c>
      <c r="M72" s="226" t="s">
        <v>480</v>
      </c>
    </row>
    <row r="73" spans="1:13">
      <c r="A73" s="229" t="s">
        <v>289</v>
      </c>
      <c r="B73" s="233" t="s">
        <v>196</v>
      </c>
      <c r="C73" s="229"/>
      <c r="D73" s="229"/>
      <c r="E73" s="222">
        <v>3</v>
      </c>
      <c r="F73" s="229" t="s">
        <v>196</v>
      </c>
      <c r="H73" s="226" t="s">
        <v>109</v>
      </c>
      <c r="I73" s="226">
        <v>3</v>
      </c>
      <c r="J73" s="226" t="s">
        <v>479</v>
      </c>
      <c r="K73" s="226" t="str">
        <f t="shared" si="5"/>
        <v>市船OB50</v>
      </c>
      <c r="L73" s="226" t="s">
        <v>541</v>
      </c>
      <c r="M73" s="226" t="s">
        <v>479</v>
      </c>
    </row>
    <row r="74" spans="1:13">
      <c r="A74" s="229" t="s">
        <v>289</v>
      </c>
      <c r="B74" s="233" t="s">
        <v>162</v>
      </c>
      <c r="C74" s="229"/>
      <c r="D74" s="229"/>
      <c r="E74" s="222">
        <v>4</v>
      </c>
      <c r="F74" s="229" t="s">
        <v>162</v>
      </c>
      <c r="H74" s="226" t="s">
        <v>109</v>
      </c>
      <c r="I74" s="226">
        <v>4</v>
      </c>
      <c r="J74" s="226" t="s">
        <v>196</v>
      </c>
      <c r="K74" s="226" t="str">
        <f t="shared" si="5"/>
        <v>50花園</v>
      </c>
      <c r="L74" s="226" t="s">
        <v>428</v>
      </c>
      <c r="M74" s="226" t="s">
        <v>196</v>
      </c>
    </row>
    <row r="75" spans="1:13">
      <c r="A75" s="229" t="s">
        <v>289</v>
      </c>
      <c r="B75" s="233" t="s">
        <v>160</v>
      </c>
      <c r="C75" s="229"/>
      <c r="D75" s="229"/>
      <c r="E75" s="222">
        <v>5</v>
      </c>
      <c r="F75" s="229" t="s">
        <v>160</v>
      </c>
      <c r="H75" s="226" t="s">
        <v>109</v>
      </c>
      <c r="I75" s="226">
        <v>5</v>
      </c>
      <c r="J75" s="226" t="s">
        <v>332</v>
      </c>
      <c r="K75" s="226" t="str">
        <f t="shared" si="5"/>
        <v>1985八千代</v>
      </c>
      <c r="L75" s="226" t="s">
        <v>429</v>
      </c>
      <c r="M75" s="226" t="s">
        <v>332</v>
      </c>
    </row>
    <row r="76" spans="1:13">
      <c r="A76" s="229" t="s">
        <v>289</v>
      </c>
      <c r="B76" s="233" t="s">
        <v>318</v>
      </c>
      <c r="C76" s="229"/>
      <c r="D76" s="229"/>
      <c r="E76" s="222">
        <v>6</v>
      </c>
      <c r="F76" s="229" t="s">
        <v>318</v>
      </c>
      <c r="H76" s="226" t="s">
        <v>109</v>
      </c>
      <c r="I76" s="226">
        <v>6</v>
      </c>
      <c r="J76" s="226" t="s">
        <v>162</v>
      </c>
      <c r="K76" s="226" t="str">
        <f t="shared" si="5"/>
        <v>八日市場</v>
      </c>
      <c r="L76" s="226" t="s">
        <v>162</v>
      </c>
      <c r="M76" s="226" t="s">
        <v>162</v>
      </c>
    </row>
    <row r="77" spans="1:13">
      <c r="A77" s="229" t="s">
        <v>289</v>
      </c>
      <c r="B77" s="233" t="s">
        <v>473</v>
      </c>
      <c r="C77" s="229"/>
      <c r="D77" s="229"/>
      <c r="E77" s="222">
        <v>7</v>
      </c>
      <c r="F77" s="229" t="s">
        <v>473</v>
      </c>
      <c r="H77" s="226" t="s">
        <v>109</v>
      </c>
      <c r="I77" s="226">
        <v>7</v>
      </c>
      <c r="J77" s="226" t="s">
        <v>160</v>
      </c>
      <c r="K77" s="226" t="str">
        <f t="shared" si="5"/>
        <v>55浜野シ</v>
      </c>
      <c r="L77" s="226" t="s">
        <v>430</v>
      </c>
      <c r="M77" s="226" t="s">
        <v>160</v>
      </c>
    </row>
    <row r="78" spans="1:13">
      <c r="A78" s="229" t="s">
        <v>289</v>
      </c>
      <c r="B78" s="233" t="s">
        <v>332</v>
      </c>
      <c r="C78" s="229"/>
      <c r="D78" s="229"/>
      <c r="E78" s="222">
        <v>8</v>
      </c>
      <c r="F78" s="229" t="s">
        <v>332</v>
      </c>
      <c r="H78" s="226" t="s">
        <v>109</v>
      </c>
      <c r="I78" s="226">
        <v>8</v>
      </c>
      <c r="J78" s="226" t="s">
        <v>199</v>
      </c>
      <c r="K78" s="226" t="str">
        <f t="shared" si="5"/>
        <v>55袖ヶ浦シ</v>
      </c>
      <c r="L78" s="226" t="s">
        <v>431</v>
      </c>
      <c r="M78" s="226" t="s">
        <v>199</v>
      </c>
    </row>
    <row r="79" spans="1:13">
      <c r="A79" s="229" t="s">
        <v>290</v>
      </c>
      <c r="B79" s="233" t="s">
        <v>199</v>
      </c>
      <c r="C79" s="229"/>
      <c r="D79" s="229"/>
      <c r="E79" s="222">
        <v>9</v>
      </c>
      <c r="F79" s="229" t="s">
        <v>199</v>
      </c>
      <c r="H79" s="226" t="s">
        <v>109</v>
      </c>
      <c r="I79" s="226">
        <v>9</v>
      </c>
      <c r="J79" s="226" t="s">
        <v>329</v>
      </c>
      <c r="K79" s="226" t="str">
        <f t="shared" si="5"/>
        <v>コスモス</v>
      </c>
      <c r="L79" s="226" t="s">
        <v>432</v>
      </c>
      <c r="M79" s="226" t="s">
        <v>329</v>
      </c>
    </row>
    <row r="80" spans="1:13">
      <c r="A80" s="229" t="s">
        <v>290</v>
      </c>
      <c r="B80" s="233" t="s">
        <v>329</v>
      </c>
      <c r="C80" s="229"/>
      <c r="D80" s="229"/>
      <c r="E80" s="222">
        <v>10</v>
      </c>
      <c r="F80" s="229" t="s">
        <v>329</v>
      </c>
      <c r="H80" s="226" t="s">
        <v>109</v>
      </c>
      <c r="I80" s="226">
        <v>10</v>
      </c>
      <c r="J80" s="226" t="s">
        <v>280</v>
      </c>
      <c r="K80" s="226" t="str">
        <f t="shared" si="5"/>
        <v>55エスペ</v>
      </c>
      <c r="L80" s="226" t="s">
        <v>433</v>
      </c>
      <c r="M80" s="226" t="s">
        <v>481</v>
      </c>
    </row>
    <row r="81" spans="1:13">
      <c r="A81" s="229" t="s">
        <v>290</v>
      </c>
      <c r="B81" s="233" t="s">
        <v>280</v>
      </c>
      <c r="C81" s="229"/>
      <c r="D81" s="229"/>
      <c r="E81" s="222">
        <v>11</v>
      </c>
      <c r="F81" s="229" t="s">
        <v>280</v>
      </c>
      <c r="H81" s="226" t="s">
        <v>109</v>
      </c>
      <c r="I81" s="226">
        <v>11</v>
      </c>
      <c r="J81" s="226" t="s">
        <v>161</v>
      </c>
      <c r="K81" s="226" t="str">
        <f t="shared" si="5"/>
        <v>龍子会シ50</v>
      </c>
      <c r="L81" s="226" t="s">
        <v>434</v>
      </c>
      <c r="M81" s="226" t="s">
        <v>161</v>
      </c>
    </row>
    <row r="82" spans="1:13">
      <c r="A82" s="229" t="s">
        <v>290</v>
      </c>
      <c r="B82" s="233" t="s">
        <v>161</v>
      </c>
      <c r="C82" s="235"/>
      <c r="D82" s="235"/>
      <c r="E82" s="222">
        <v>12</v>
      </c>
      <c r="F82" s="235" t="s">
        <v>161</v>
      </c>
      <c r="H82" s="226" t="s">
        <v>109</v>
      </c>
      <c r="I82" s="226">
        <v>12</v>
      </c>
      <c r="J82" s="226" t="s">
        <v>318</v>
      </c>
      <c r="K82" s="226" t="str">
        <f t="shared" si="5"/>
        <v>MCFC50</v>
      </c>
      <c r="L82" s="226" t="s">
        <v>318</v>
      </c>
      <c r="M82" s="226" t="s">
        <v>475</v>
      </c>
    </row>
    <row r="83" spans="1:13">
      <c r="A83" s="229" t="s">
        <v>290</v>
      </c>
      <c r="B83" s="233" t="s">
        <v>331</v>
      </c>
      <c r="C83" s="235"/>
      <c r="D83" s="235"/>
      <c r="E83" s="222">
        <v>13</v>
      </c>
      <c r="F83" s="235" t="s">
        <v>331</v>
      </c>
      <c r="H83" s="226" t="s">
        <v>109</v>
      </c>
      <c r="I83" s="226">
        <v>13</v>
      </c>
      <c r="J83" s="226" t="s">
        <v>331</v>
      </c>
      <c r="K83" s="226" t="str">
        <f t="shared" si="5"/>
        <v>55九十九</v>
      </c>
      <c r="L83" s="226" t="s">
        <v>542</v>
      </c>
      <c r="M83" s="226" t="s">
        <v>331</v>
      </c>
    </row>
    <row r="84" spans="1:13">
      <c r="A84" s="229" t="s">
        <v>290</v>
      </c>
      <c r="B84" s="233" t="s">
        <v>471</v>
      </c>
      <c r="C84" s="235"/>
      <c r="D84" s="235"/>
      <c r="E84" s="222">
        <v>14</v>
      </c>
      <c r="F84" s="235" t="s">
        <v>471</v>
      </c>
      <c r="H84" s="226" t="s">
        <v>109</v>
      </c>
      <c r="I84" s="226">
        <v>14</v>
      </c>
      <c r="J84" s="226" t="s">
        <v>473</v>
      </c>
      <c r="K84" s="226" t="str">
        <f t="shared" si="5"/>
        <v>フォルテ50</v>
      </c>
      <c r="L84" s="226" t="s">
        <v>435</v>
      </c>
      <c r="M84" s="226" t="s">
        <v>379</v>
      </c>
    </row>
    <row r="85" spans="1:13">
      <c r="A85" s="229" t="s">
        <v>290</v>
      </c>
      <c r="B85" s="233"/>
      <c r="C85" s="235"/>
      <c r="D85" s="235"/>
      <c r="E85" s="222">
        <v>15</v>
      </c>
      <c r="F85" s="235"/>
      <c r="H85" s="226" t="s">
        <v>109</v>
      </c>
      <c r="I85" s="226">
        <v>15</v>
      </c>
      <c r="J85" s="226" t="s">
        <v>471</v>
      </c>
      <c r="K85" s="226" t="str">
        <f t="shared" si="5"/>
        <v>MITシ50</v>
      </c>
      <c r="L85" s="226" t="s">
        <v>543</v>
      </c>
      <c r="M85" s="226" t="s">
        <v>472</v>
      </c>
    </row>
    <row r="86" spans="1:13" ht="15.6" thickBot="1">
      <c r="A86" s="232"/>
      <c r="B86" s="233"/>
      <c r="C86" s="232"/>
      <c r="D86" s="232"/>
      <c r="F86" s="232"/>
    </row>
    <row r="87" spans="1:13">
      <c r="A87" s="229" t="s">
        <v>110</v>
      </c>
      <c r="B87" s="233" t="s">
        <v>163</v>
      </c>
      <c r="C87" s="229"/>
      <c r="D87" s="229"/>
      <c r="E87" s="222">
        <v>1</v>
      </c>
      <c r="F87" s="229" t="s">
        <v>163</v>
      </c>
      <c r="H87" s="226" t="s">
        <v>111</v>
      </c>
      <c r="I87" s="226">
        <v>1</v>
      </c>
      <c r="J87" s="226" t="s">
        <v>163</v>
      </c>
      <c r="K87" s="226" t="str">
        <f t="shared" ref="K87:K96" si="6">VLOOKUP(J87,$M$3:$M$110,1,FALSE)</f>
        <v>習台シ60</v>
      </c>
      <c r="L87" s="226" t="s">
        <v>436</v>
      </c>
      <c r="M87" s="226" t="s">
        <v>163</v>
      </c>
    </row>
    <row r="88" spans="1:13">
      <c r="A88" s="229" t="s">
        <v>110</v>
      </c>
      <c r="B88" s="233" t="s">
        <v>85</v>
      </c>
      <c r="C88" s="229"/>
      <c r="D88" s="229"/>
      <c r="E88" s="222">
        <v>2</v>
      </c>
      <c r="F88" s="229" t="s">
        <v>85</v>
      </c>
      <c r="H88" s="226" t="s">
        <v>111</v>
      </c>
      <c r="I88" s="226">
        <v>2</v>
      </c>
      <c r="J88" s="226" t="s">
        <v>85</v>
      </c>
      <c r="K88" s="226" t="str">
        <f t="shared" si="6"/>
        <v>アスレタ</v>
      </c>
      <c r="L88" s="226" t="s">
        <v>437</v>
      </c>
      <c r="M88" s="226" t="s">
        <v>85</v>
      </c>
    </row>
    <row r="89" spans="1:13">
      <c r="A89" s="229" t="s">
        <v>110</v>
      </c>
      <c r="B89" s="233" t="s">
        <v>326</v>
      </c>
      <c r="C89" s="229"/>
      <c r="D89" s="229"/>
      <c r="E89" s="222">
        <v>3</v>
      </c>
      <c r="F89" s="229" t="s">
        <v>326</v>
      </c>
      <c r="H89" s="226" t="s">
        <v>111</v>
      </c>
      <c r="I89" s="226">
        <v>3</v>
      </c>
      <c r="J89" s="226" t="s">
        <v>326</v>
      </c>
      <c r="K89" s="226" t="str">
        <f t="shared" si="6"/>
        <v>龍子会60</v>
      </c>
      <c r="L89" s="226" t="s">
        <v>326</v>
      </c>
      <c r="M89" s="226" t="s">
        <v>326</v>
      </c>
    </row>
    <row r="90" spans="1:13">
      <c r="A90" s="229" t="s">
        <v>110</v>
      </c>
      <c r="B90" s="233" t="s">
        <v>200</v>
      </c>
      <c r="C90" s="229"/>
      <c r="D90" s="229"/>
      <c r="E90" s="222">
        <v>4</v>
      </c>
      <c r="F90" s="229" t="s">
        <v>200</v>
      </c>
      <c r="H90" s="226" t="s">
        <v>111</v>
      </c>
      <c r="I90" s="226">
        <v>4</v>
      </c>
      <c r="J90" s="226" t="s">
        <v>200</v>
      </c>
      <c r="K90" s="226" t="str">
        <f t="shared" si="6"/>
        <v>千葉60</v>
      </c>
      <c r="L90" s="226" t="s">
        <v>544</v>
      </c>
      <c r="M90" s="226" t="s">
        <v>200</v>
      </c>
    </row>
    <row r="91" spans="1:13">
      <c r="A91" s="229" t="s">
        <v>110</v>
      </c>
      <c r="B91" s="233" t="s">
        <v>319</v>
      </c>
      <c r="C91" s="229"/>
      <c r="D91" s="229"/>
      <c r="E91" s="222">
        <v>5</v>
      </c>
      <c r="F91" s="229" t="s">
        <v>319</v>
      </c>
      <c r="H91" s="226" t="s">
        <v>111</v>
      </c>
      <c r="I91" s="226">
        <v>5</v>
      </c>
      <c r="J91" s="226" t="s">
        <v>319</v>
      </c>
      <c r="K91" s="226" t="str">
        <f t="shared" si="6"/>
        <v>ACちば</v>
      </c>
      <c r="L91" s="226" t="s">
        <v>320</v>
      </c>
      <c r="M91" s="226" t="s">
        <v>319</v>
      </c>
    </row>
    <row r="92" spans="1:13">
      <c r="A92" s="229" t="s">
        <v>110</v>
      </c>
      <c r="B92" s="233" t="s">
        <v>165</v>
      </c>
      <c r="C92" s="229"/>
      <c r="D92" s="229"/>
      <c r="E92" s="222">
        <v>6</v>
      </c>
      <c r="F92" s="229" t="s">
        <v>165</v>
      </c>
      <c r="H92" s="226" t="s">
        <v>111</v>
      </c>
      <c r="I92" s="226">
        <v>6</v>
      </c>
      <c r="J92" s="226" t="s">
        <v>165</v>
      </c>
      <c r="K92" s="226" t="str">
        <f t="shared" si="6"/>
        <v>古河シ60</v>
      </c>
      <c r="L92" s="226" t="s">
        <v>438</v>
      </c>
      <c r="M92" s="226" t="s">
        <v>165</v>
      </c>
    </row>
    <row r="93" spans="1:13">
      <c r="A93" s="229" t="s">
        <v>110</v>
      </c>
      <c r="B93" s="233" t="s">
        <v>201</v>
      </c>
      <c r="C93" s="229"/>
      <c r="D93" s="229"/>
      <c r="E93" s="222">
        <v>7</v>
      </c>
      <c r="F93" s="229" t="s">
        <v>201</v>
      </c>
      <c r="H93" s="226" t="s">
        <v>111</v>
      </c>
      <c r="I93" s="226">
        <v>7</v>
      </c>
      <c r="J93" s="226" t="s">
        <v>201</v>
      </c>
      <c r="K93" s="226" t="str">
        <f t="shared" si="6"/>
        <v>袖ヶ浦シ60</v>
      </c>
      <c r="L93" s="226" t="s">
        <v>439</v>
      </c>
      <c r="M93" s="226" t="s">
        <v>201</v>
      </c>
    </row>
    <row r="94" spans="1:13">
      <c r="A94" s="229" t="s">
        <v>110</v>
      </c>
      <c r="B94" s="233" t="s">
        <v>164</v>
      </c>
      <c r="C94" s="229"/>
      <c r="D94" s="229"/>
      <c r="E94" s="222">
        <v>8</v>
      </c>
      <c r="F94" s="229" t="s">
        <v>164</v>
      </c>
      <c r="H94" s="226" t="s">
        <v>111</v>
      </c>
      <c r="I94" s="226">
        <v>8</v>
      </c>
      <c r="J94" s="226" t="s">
        <v>164</v>
      </c>
      <c r="K94" s="226" t="str">
        <f t="shared" si="6"/>
        <v>東京60</v>
      </c>
      <c r="L94" s="226" t="s">
        <v>440</v>
      </c>
      <c r="M94" s="226" t="s">
        <v>164</v>
      </c>
    </row>
    <row r="95" spans="1:13">
      <c r="A95" s="229" t="s">
        <v>110</v>
      </c>
      <c r="B95" s="233" t="s">
        <v>307</v>
      </c>
      <c r="C95" s="229"/>
      <c r="D95" s="229"/>
      <c r="E95" s="222">
        <v>9</v>
      </c>
      <c r="F95" s="229" t="s">
        <v>307</v>
      </c>
      <c r="H95" s="226" t="s">
        <v>111</v>
      </c>
      <c r="I95" s="226">
        <v>9</v>
      </c>
      <c r="J95" s="226" t="s">
        <v>307</v>
      </c>
      <c r="K95" s="226" t="str">
        <f t="shared" si="6"/>
        <v>八千代60</v>
      </c>
      <c r="L95" s="226" t="s">
        <v>545</v>
      </c>
      <c r="M95" s="226" t="s">
        <v>307</v>
      </c>
    </row>
    <row r="96" spans="1:13" ht="15.6" thickBot="1">
      <c r="A96" s="232" t="s">
        <v>110</v>
      </c>
      <c r="B96" s="233" t="s">
        <v>466</v>
      </c>
      <c r="C96" s="232"/>
      <c r="D96" s="232"/>
      <c r="E96" s="222">
        <v>10</v>
      </c>
      <c r="F96" s="238" t="s">
        <v>466</v>
      </c>
      <c r="H96" s="226" t="s">
        <v>111</v>
      </c>
      <c r="I96" s="226">
        <v>10</v>
      </c>
      <c r="J96" s="226" t="s">
        <v>466</v>
      </c>
      <c r="K96" s="226" t="str">
        <f t="shared" si="6"/>
        <v>Duo</v>
      </c>
      <c r="L96" s="226" t="s">
        <v>546</v>
      </c>
      <c r="M96" s="226" t="s">
        <v>467</v>
      </c>
    </row>
    <row r="97" spans="1:13">
      <c r="A97" s="230"/>
      <c r="B97" s="233"/>
      <c r="C97" s="230"/>
      <c r="D97" s="230"/>
      <c r="F97" s="233"/>
    </row>
    <row r="98" spans="1:13">
      <c r="A98" s="229" t="s">
        <v>112</v>
      </c>
      <c r="B98" s="233" t="s">
        <v>169</v>
      </c>
      <c r="C98" s="229"/>
      <c r="D98" s="229"/>
      <c r="E98" s="222">
        <v>1</v>
      </c>
      <c r="F98" s="229" t="s">
        <v>169</v>
      </c>
      <c r="H98" s="226" t="s">
        <v>113</v>
      </c>
      <c r="I98" s="226">
        <v>1</v>
      </c>
      <c r="J98" s="226" t="s">
        <v>169</v>
      </c>
      <c r="K98" s="226" t="str">
        <f t="shared" ref="K98:K107" si="7">VLOOKUP(J98,$M$3:$M$110,1,FALSE)</f>
        <v>コスモス60</v>
      </c>
      <c r="L98" s="226" t="s">
        <v>441</v>
      </c>
      <c r="M98" s="226" t="s">
        <v>169</v>
      </c>
    </row>
    <row r="99" spans="1:13">
      <c r="A99" s="229" t="s">
        <v>112</v>
      </c>
      <c r="B99" s="233" t="s">
        <v>202</v>
      </c>
      <c r="C99" s="229"/>
      <c r="D99" s="229"/>
      <c r="E99" s="222">
        <v>2</v>
      </c>
      <c r="F99" s="229" t="s">
        <v>202</v>
      </c>
      <c r="H99" s="226" t="s">
        <v>113</v>
      </c>
      <c r="I99" s="226">
        <v>2</v>
      </c>
      <c r="J99" s="226" t="s">
        <v>202</v>
      </c>
      <c r="K99" s="226" t="str">
        <f t="shared" si="7"/>
        <v>大木戸60</v>
      </c>
      <c r="L99" s="226" t="s">
        <v>328</v>
      </c>
      <c r="M99" s="226" t="s">
        <v>202</v>
      </c>
    </row>
    <row r="100" spans="1:13">
      <c r="A100" s="229" t="s">
        <v>112</v>
      </c>
      <c r="B100" s="233" t="s">
        <v>299</v>
      </c>
      <c r="C100" s="229"/>
      <c r="D100" s="229"/>
      <c r="E100" s="222">
        <v>3</v>
      </c>
      <c r="F100" s="229" t="s">
        <v>299</v>
      </c>
      <c r="H100" s="226" t="s">
        <v>113</v>
      </c>
      <c r="I100" s="226">
        <v>3</v>
      </c>
      <c r="J100" s="226" t="s">
        <v>299</v>
      </c>
      <c r="K100" s="226" t="str">
        <f t="shared" si="7"/>
        <v>船橋60</v>
      </c>
      <c r="L100" s="226" t="s">
        <v>442</v>
      </c>
      <c r="M100" s="226" t="s">
        <v>299</v>
      </c>
    </row>
    <row r="101" spans="1:13">
      <c r="A101" s="229" t="s">
        <v>112</v>
      </c>
      <c r="B101" s="233" t="s">
        <v>297</v>
      </c>
      <c r="C101" s="229"/>
      <c r="D101" s="229"/>
      <c r="E101" s="222">
        <v>4</v>
      </c>
      <c r="F101" s="229" t="s">
        <v>297</v>
      </c>
      <c r="H101" s="226" t="s">
        <v>113</v>
      </c>
      <c r="I101" s="226">
        <v>4</v>
      </c>
      <c r="J101" s="226" t="s">
        <v>297</v>
      </c>
      <c r="K101" s="226" t="str">
        <f t="shared" si="7"/>
        <v>佐倉シ60</v>
      </c>
      <c r="L101" s="226" t="s">
        <v>443</v>
      </c>
      <c r="M101" s="226" t="s">
        <v>297</v>
      </c>
    </row>
    <row r="102" spans="1:13">
      <c r="A102" s="229" t="s">
        <v>112</v>
      </c>
      <c r="B102" s="233" t="s">
        <v>296</v>
      </c>
      <c r="C102" s="229"/>
      <c r="D102" s="229"/>
      <c r="E102" s="222">
        <v>5</v>
      </c>
      <c r="F102" s="229" t="s">
        <v>296</v>
      </c>
      <c r="H102" s="226" t="s">
        <v>113</v>
      </c>
      <c r="I102" s="226">
        <v>5</v>
      </c>
      <c r="J102" s="226" t="s">
        <v>296</v>
      </c>
      <c r="K102" s="226" t="str">
        <f t="shared" si="7"/>
        <v>浦安シ60</v>
      </c>
      <c r="L102" s="226" t="s">
        <v>444</v>
      </c>
      <c r="M102" s="226" t="s">
        <v>296</v>
      </c>
    </row>
    <row r="103" spans="1:13">
      <c r="A103" s="229" t="s">
        <v>112</v>
      </c>
      <c r="B103" s="233" t="s">
        <v>167</v>
      </c>
      <c r="C103" s="229"/>
      <c r="D103" s="229"/>
      <c r="E103" s="222">
        <v>6</v>
      </c>
      <c r="F103" s="229" t="s">
        <v>167</v>
      </c>
      <c r="H103" s="226" t="s">
        <v>113</v>
      </c>
      <c r="I103" s="226">
        <v>6</v>
      </c>
      <c r="J103" s="226" t="s">
        <v>167</v>
      </c>
      <c r="K103" s="226" t="str">
        <f t="shared" si="7"/>
        <v>65習台シ</v>
      </c>
      <c r="L103" s="226" t="s">
        <v>445</v>
      </c>
      <c r="M103" s="226" t="s">
        <v>167</v>
      </c>
    </row>
    <row r="104" spans="1:13">
      <c r="A104" s="229" t="s">
        <v>112</v>
      </c>
      <c r="B104" s="233" t="s">
        <v>168</v>
      </c>
      <c r="C104" s="229"/>
      <c r="D104" s="229"/>
      <c r="E104" s="222">
        <v>7</v>
      </c>
      <c r="F104" s="229" t="s">
        <v>168</v>
      </c>
      <c r="H104" s="226" t="s">
        <v>113</v>
      </c>
      <c r="I104" s="226">
        <v>7</v>
      </c>
      <c r="J104" s="226" t="s">
        <v>166</v>
      </c>
      <c r="K104" s="226" t="str">
        <f t="shared" si="7"/>
        <v>ねんりん</v>
      </c>
      <c r="L104" s="226" t="s">
        <v>334</v>
      </c>
      <c r="M104" s="226" t="s">
        <v>477</v>
      </c>
    </row>
    <row r="105" spans="1:13">
      <c r="A105" s="229" t="s">
        <v>112</v>
      </c>
      <c r="B105" s="233" t="s">
        <v>166</v>
      </c>
      <c r="C105" s="229"/>
      <c r="D105" s="229"/>
      <c r="E105" s="222">
        <v>8</v>
      </c>
      <c r="F105" s="229" t="s">
        <v>166</v>
      </c>
      <c r="H105" s="226" t="s">
        <v>113</v>
      </c>
      <c r="I105" s="226">
        <v>8</v>
      </c>
      <c r="J105" s="226" t="s">
        <v>168</v>
      </c>
      <c r="K105" s="226" t="str">
        <f t="shared" si="7"/>
        <v>習志野60</v>
      </c>
      <c r="L105" s="226" t="s">
        <v>168</v>
      </c>
      <c r="M105" s="226" t="s">
        <v>168</v>
      </c>
    </row>
    <row r="106" spans="1:13">
      <c r="A106" s="235" t="s">
        <v>112</v>
      </c>
      <c r="B106" s="233"/>
      <c r="C106" s="235"/>
      <c r="D106" s="235"/>
      <c r="E106" s="222">
        <v>9</v>
      </c>
      <c r="F106" s="230"/>
      <c r="H106" s="226" t="s">
        <v>113</v>
      </c>
      <c r="I106" s="226">
        <v>9</v>
      </c>
      <c r="K106" s="226" t="e">
        <f t="shared" si="7"/>
        <v>#N/A</v>
      </c>
    </row>
    <row r="107" spans="1:13" ht="15.6" thickBot="1">
      <c r="A107" s="232" t="s">
        <v>112</v>
      </c>
      <c r="B107" s="233"/>
      <c r="C107" s="232"/>
      <c r="D107" s="232"/>
      <c r="E107" s="222">
        <v>10</v>
      </c>
      <c r="F107" s="238"/>
      <c r="H107" s="226" t="s">
        <v>113</v>
      </c>
      <c r="I107" s="226">
        <v>10</v>
      </c>
      <c r="K107" s="226" t="e">
        <f t="shared" si="7"/>
        <v>#N/A</v>
      </c>
    </row>
    <row r="108" spans="1:13">
      <c r="A108" s="233"/>
      <c r="B108" s="233"/>
      <c r="C108" s="233"/>
      <c r="D108" s="233"/>
      <c r="F108" s="230"/>
    </row>
    <row r="109" spans="1:13">
      <c r="A109" s="229" t="s">
        <v>115</v>
      </c>
      <c r="B109" s="233" t="s">
        <v>301</v>
      </c>
      <c r="C109" s="229"/>
      <c r="D109" s="229"/>
      <c r="E109" s="222">
        <v>1</v>
      </c>
      <c r="F109" s="230" t="s">
        <v>301</v>
      </c>
      <c r="H109" s="226" t="s">
        <v>287</v>
      </c>
      <c r="I109" s="226">
        <v>1</v>
      </c>
      <c r="J109" s="226" t="s">
        <v>321</v>
      </c>
      <c r="K109" s="226" t="str">
        <f>VLOOKUP(J109,$M$3:$M$121,1,FALSE)</f>
        <v>AC65</v>
      </c>
      <c r="L109" s="226" t="s">
        <v>446</v>
      </c>
      <c r="M109" s="226" t="s">
        <v>460</v>
      </c>
    </row>
    <row r="110" spans="1:13">
      <c r="A110" s="229" t="s">
        <v>115</v>
      </c>
      <c r="B110" s="233" t="s">
        <v>322</v>
      </c>
      <c r="C110" s="229"/>
      <c r="D110" s="229"/>
      <c r="E110" s="222">
        <v>2</v>
      </c>
      <c r="F110" s="230" t="s">
        <v>322</v>
      </c>
      <c r="H110" s="226" t="s">
        <v>287</v>
      </c>
      <c r="I110" s="226">
        <v>2</v>
      </c>
      <c r="J110" s="226" t="s">
        <v>461</v>
      </c>
      <c r="K110" s="226" t="str">
        <f t="shared" ref="K110:K117" si="8">VLOOKUP(J110,$M$3:$M$121,1,FALSE)</f>
        <v>千葉65</v>
      </c>
      <c r="L110" s="226" t="s">
        <v>547</v>
      </c>
      <c r="M110" s="226" t="s">
        <v>462</v>
      </c>
    </row>
    <row r="111" spans="1:13">
      <c r="A111" s="229" t="s">
        <v>115</v>
      </c>
      <c r="B111" s="233" t="s">
        <v>203</v>
      </c>
      <c r="C111" s="229"/>
      <c r="D111" s="229"/>
      <c r="E111" s="222">
        <v>3</v>
      </c>
      <c r="F111" s="230" t="s">
        <v>203</v>
      </c>
      <c r="H111" s="226" t="s">
        <v>287</v>
      </c>
      <c r="I111" s="226">
        <v>3</v>
      </c>
      <c r="J111" s="226" t="s">
        <v>116</v>
      </c>
      <c r="K111" s="226" t="str">
        <f t="shared" si="8"/>
        <v>BAY65</v>
      </c>
      <c r="L111" s="226" t="s">
        <v>116</v>
      </c>
      <c r="M111" s="226" t="s">
        <v>116</v>
      </c>
    </row>
    <row r="112" spans="1:13">
      <c r="A112" s="229" t="s">
        <v>115</v>
      </c>
      <c r="B112" s="233" t="s">
        <v>463</v>
      </c>
      <c r="C112" s="229"/>
      <c r="D112" s="229"/>
      <c r="E112" s="222">
        <v>4</v>
      </c>
      <c r="F112" s="230" t="s">
        <v>463</v>
      </c>
      <c r="H112" s="226" t="s">
        <v>287</v>
      </c>
      <c r="I112" s="226">
        <v>4</v>
      </c>
      <c r="J112" s="226" t="s">
        <v>203</v>
      </c>
      <c r="K112" s="226" t="str">
        <f t="shared" si="8"/>
        <v>佐倉シ65</v>
      </c>
      <c r="L112" s="226" t="s">
        <v>447</v>
      </c>
      <c r="M112" s="226" t="s">
        <v>203</v>
      </c>
    </row>
    <row r="113" spans="1:13">
      <c r="A113" s="229" t="s">
        <v>115</v>
      </c>
      <c r="B113" s="233" t="s">
        <v>461</v>
      </c>
      <c r="C113" s="229"/>
      <c r="D113" s="229"/>
      <c r="E113" s="222">
        <v>5</v>
      </c>
      <c r="F113" s="230" t="s">
        <v>461</v>
      </c>
      <c r="H113" s="226" t="s">
        <v>287</v>
      </c>
      <c r="I113" s="226">
        <v>5</v>
      </c>
      <c r="J113" s="226" t="s">
        <v>301</v>
      </c>
      <c r="K113" s="226" t="str">
        <f t="shared" si="8"/>
        <v>習台6570</v>
      </c>
      <c r="L113" s="226" t="s">
        <v>448</v>
      </c>
      <c r="M113" s="226" t="s">
        <v>301</v>
      </c>
    </row>
    <row r="114" spans="1:13">
      <c r="A114" s="229" t="s">
        <v>115</v>
      </c>
      <c r="B114" s="233" t="s">
        <v>116</v>
      </c>
      <c r="C114" s="229"/>
      <c r="D114" s="229"/>
      <c r="E114" s="222">
        <v>6</v>
      </c>
      <c r="F114" s="230" t="s">
        <v>116</v>
      </c>
      <c r="H114" s="226" t="s">
        <v>287</v>
      </c>
      <c r="I114" s="226">
        <v>6</v>
      </c>
      <c r="J114" s="226" t="s">
        <v>322</v>
      </c>
      <c r="K114" s="226" t="str">
        <f t="shared" si="8"/>
        <v>古河シ65</v>
      </c>
      <c r="L114" s="226" t="s">
        <v>449</v>
      </c>
      <c r="M114" s="226" t="s">
        <v>322</v>
      </c>
    </row>
    <row r="115" spans="1:13">
      <c r="A115" s="229" t="s">
        <v>115</v>
      </c>
      <c r="B115" s="233" t="s">
        <v>321</v>
      </c>
      <c r="C115" s="229"/>
      <c r="D115" s="229"/>
      <c r="E115" s="222">
        <v>7</v>
      </c>
      <c r="F115" s="230" t="s">
        <v>321</v>
      </c>
      <c r="H115" s="226" t="s">
        <v>287</v>
      </c>
      <c r="I115" s="226">
        <v>7</v>
      </c>
      <c r="J115" s="226" t="s">
        <v>463</v>
      </c>
      <c r="K115" s="226" t="str">
        <f t="shared" si="8"/>
        <v>65龍子会</v>
      </c>
      <c r="L115" s="226" t="s">
        <v>548</v>
      </c>
      <c r="M115" s="226" t="s">
        <v>464</v>
      </c>
    </row>
    <row r="116" spans="1:13">
      <c r="A116" s="229" t="s">
        <v>115</v>
      </c>
      <c r="B116" s="233" t="s">
        <v>327</v>
      </c>
      <c r="C116" s="229"/>
      <c r="D116" s="229"/>
      <c r="E116" s="222">
        <v>8</v>
      </c>
      <c r="F116" s="230" t="s">
        <v>327</v>
      </c>
      <c r="H116" s="226" t="s">
        <v>287</v>
      </c>
      <c r="I116" s="226">
        <v>8</v>
      </c>
      <c r="J116" s="226" t="s">
        <v>327</v>
      </c>
      <c r="K116" s="226" t="str">
        <f t="shared" si="8"/>
        <v>葛城クラブ</v>
      </c>
      <c r="L116" s="226" t="s">
        <v>327</v>
      </c>
      <c r="M116" s="226" t="s">
        <v>327</v>
      </c>
    </row>
    <row r="117" spans="1:13">
      <c r="A117" s="235" t="s">
        <v>115</v>
      </c>
      <c r="B117" s="233" t="s">
        <v>489</v>
      </c>
      <c r="C117" s="235"/>
      <c r="D117" s="235"/>
      <c r="E117" s="222">
        <v>9</v>
      </c>
      <c r="F117" s="230" t="s">
        <v>489</v>
      </c>
      <c r="H117" s="226" t="s">
        <v>287</v>
      </c>
      <c r="I117" s="226">
        <v>9</v>
      </c>
      <c r="J117" s="226" t="s">
        <v>489</v>
      </c>
      <c r="K117" s="226" t="str">
        <f t="shared" si="8"/>
        <v>65アスレタ</v>
      </c>
      <c r="L117" s="226" t="s">
        <v>450</v>
      </c>
      <c r="M117" s="226" t="s">
        <v>490</v>
      </c>
    </row>
    <row r="118" spans="1:13" ht="15.6" thickBot="1">
      <c r="A118" s="230" t="s">
        <v>115</v>
      </c>
      <c r="B118" s="233"/>
      <c r="C118" s="230"/>
      <c r="D118" s="230"/>
      <c r="F118" s="230"/>
      <c r="I118" s="226">
        <v>10</v>
      </c>
    </row>
    <row r="119" spans="1:13">
      <c r="A119" s="256" t="s">
        <v>499</v>
      </c>
      <c r="B119" s="233" t="s">
        <v>454</v>
      </c>
      <c r="C119" s="256"/>
      <c r="D119" s="256"/>
      <c r="F119" s="256" t="s">
        <v>454</v>
      </c>
      <c r="H119" s="226" t="s">
        <v>498</v>
      </c>
      <c r="I119" s="226">
        <v>1</v>
      </c>
      <c r="J119" s="226" t="s">
        <v>454</v>
      </c>
      <c r="K119" s="226" t="str">
        <f>VLOOKUP(J119,$M$3:$M$122,1,FALSE)</f>
        <v>AC70Y</v>
      </c>
      <c r="L119" s="226" t="s">
        <v>451</v>
      </c>
      <c r="M119" s="226" t="s">
        <v>455</v>
      </c>
    </row>
    <row r="120" spans="1:13">
      <c r="A120" s="230" t="s">
        <v>499</v>
      </c>
      <c r="B120" s="233" t="s">
        <v>549</v>
      </c>
      <c r="C120" s="230"/>
      <c r="D120" s="230"/>
      <c r="F120" s="230" t="s">
        <v>549</v>
      </c>
      <c r="H120" s="226" t="s">
        <v>498</v>
      </c>
      <c r="I120" s="226">
        <v>2</v>
      </c>
      <c r="J120" s="226" t="s">
        <v>456</v>
      </c>
      <c r="K120" s="226" t="str">
        <f t="shared" ref="K120:K122" si="9">VLOOKUP(J120,$M$3:$M$122,1,FALSE)</f>
        <v>AC71W</v>
      </c>
      <c r="L120" s="226" t="s">
        <v>452</v>
      </c>
      <c r="M120" s="226" t="s">
        <v>457</v>
      </c>
    </row>
    <row r="121" spans="1:13">
      <c r="A121" s="230" t="s">
        <v>499</v>
      </c>
      <c r="B121" s="233" t="s">
        <v>458</v>
      </c>
      <c r="C121" s="233"/>
      <c r="D121" s="233"/>
      <c r="F121" s="230" t="s">
        <v>458</v>
      </c>
      <c r="H121" s="226" t="s">
        <v>498</v>
      </c>
      <c r="I121" s="226">
        <v>3</v>
      </c>
      <c r="J121" s="226" t="s">
        <v>458</v>
      </c>
      <c r="K121" s="226" t="str">
        <f t="shared" si="9"/>
        <v>古河シ70</v>
      </c>
      <c r="L121" s="226" t="s">
        <v>453</v>
      </c>
      <c r="M121" s="226" t="s">
        <v>458</v>
      </c>
    </row>
    <row r="122" spans="1:13">
      <c r="A122" s="230" t="s">
        <v>499</v>
      </c>
      <c r="B122" s="233" t="s">
        <v>459</v>
      </c>
      <c r="C122" s="233"/>
      <c r="D122" s="233"/>
      <c r="F122" s="230" t="s">
        <v>459</v>
      </c>
      <c r="H122" s="226" t="s">
        <v>498</v>
      </c>
      <c r="I122" s="226">
        <v>4</v>
      </c>
      <c r="J122" s="226" t="s">
        <v>459</v>
      </c>
      <c r="K122" s="226" t="str">
        <f t="shared" si="9"/>
        <v>千葉70</v>
      </c>
      <c r="L122" s="226" t="s">
        <v>550</v>
      </c>
      <c r="M122" s="226" t="s">
        <v>459</v>
      </c>
    </row>
    <row r="123" spans="1:13">
      <c r="A123" s="229"/>
      <c r="B123" s="233"/>
      <c r="C123" s="229"/>
      <c r="D123" s="229"/>
      <c r="F123" s="230"/>
    </row>
    <row r="124" spans="1:13">
      <c r="A124" s="229"/>
      <c r="B124" s="233"/>
      <c r="C124" s="229"/>
      <c r="D124" s="229"/>
      <c r="F124" s="230" t="s">
        <v>615</v>
      </c>
      <c r="J124" s="226" t="s">
        <v>114</v>
      </c>
    </row>
    <row r="125" spans="1:13">
      <c r="A125" s="229"/>
      <c r="B125" s="233"/>
      <c r="C125" s="229"/>
      <c r="D125" s="229"/>
      <c r="F125" s="230" t="s">
        <v>616</v>
      </c>
      <c r="J125" s="226" t="s">
        <v>170</v>
      </c>
    </row>
    <row r="126" spans="1:13">
      <c r="A126" s="229" t="s">
        <v>118</v>
      </c>
      <c r="B126" s="233"/>
      <c r="C126" s="229"/>
      <c r="D126" s="229"/>
      <c r="F126" s="230" t="s">
        <v>617</v>
      </c>
      <c r="J126" s="222" t="s">
        <v>171</v>
      </c>
    </row>
    <row r="127" spans="1:13">
      <c r="A127" s="229" t="s">
        <v>118</v>
      </c>
      <c r="B127" s="233"/>
      <c r="C127" s="229"/>
      <c r="D127" s="229"/>
      <c r="F127" s="230" t="s">
        <v>170</v>
      </c>
      <c r="J127" s="222" t="s">
        <v>172</v>
      </c>
    </row>
    <row r="128" spans="1:13">
      <c r="A128" s="229" t="s">
        <v>118</v>
      </c>
      <c r="B128" s="233"/>
      <c r="C128" s="229"/>
      <c r="D128" s="229"/>
      <c r="F128" s="230" t="s">
        <v>171</v>
      </c>
      <c r="J128" s="222" t="s">
        <v>173</v>
      </c>
    </row>
    <row r="129" spans="1:10">
      <c r="A129" s="229" t="s">
        <v>118</v>
      </c>
      <c r="B129" s="233"/>
      <c r="C129" s="229"/>
      <c r="D129" s="229"/>
      <c r="F129" s="230" t="s">
        <v>172</v>
      </c>
      <c r="J129" s="222" t="s">
        <v>174</v>
      </c>
    </row>
    <row r="130" spans="1:10">
      <c r="A130" s="229" t="s">
        <v>118</v>
      </c>
      <c r="B130" s="233"/>
      <c r="C130" s="229"/>
      <c r="D130" s="229"/>
      <c r="F130" s="230" t="s">
        <v>173</v>
      </c>
      <c r="J130" s="222" t="s">
        <v>175</v>
      </c>
    </row>
    <row r="131" spans="1:10">
      <c r="A131" s="229" t="s">
        <v>118</v>
      </c>
      <c r="B131" s="233"/>
      <c r="C131" s="229"/>
      <c r="D131" s="229"/>
      <c r="F131" s="230" t="s">
        <v>174</v>
      </c>
      <c r="J131" s="222" t="s">
        <v>176</v>
      </c>
    </row>
    <row r="132" spans="1:10">
      <c r="A132" s="229" t="s">
        <v>118</v>
      </c>
      <c r="B132" s="233"/>
      <c r="C132" s="229"/>
      <c r="D132" s="229"/>
      <c r="F132" s="239" t="s">
        <v>175</v>
      </c>
      <c r="J132" s="226" t="s">
        <v>283</v>
      </c>
    </row>
    <row r="133" spans="1:10">
      <c r="F133" s="239" t="s">
        <v>176</v>
      </c>
      <c r="J133" s="226" t="s">
        <v>284</v>
      </c>
    </row>
    <row r="134" spans="1:10">
      <c r="F134" s="230" t="s">
        <v>117</v>
      </c>
      <c r="J134" s="222" t="s">
        <v>285</v>
      </c>
    </row>
    <row r="135" spans="1:10">
      <c r="F135" s="230" t="s">
        <v>119</v>
      </c>
      <c r="J135" s="222" t="s">
        <v>286</v>
      </c>
    </row>
    <row r="136" spans="1:10">
      <c r="F136" s="230" t="s">
        <v>120</v>
      </c>
      <c r="J136" s="222"/>
    </row>
    <row r="137" spans="1:10">
      <c r="F137" s="230" t="s">
        <v>121</v>
      </c>
      <c r="J137" s="222" t="s">
        <v>122</v>
      </c>
    </row>
    <row r="138" spans="1:10">
      <c r="F138" s="233"/>
      <c r="J138" s="222" t="s">
        <v>123</v>
      </c>
    </row>
    <row r="139" spans="1:10">
      <c r="F139" s="233" t="s">
        <v>122</v>
      </c>
      <c r="J139" s="222" t="s">
        <v>180</v>
      </c>
    </row>
    <row r="140" spans="1:10">
      <c r="F140" s="233" t="s">
        <v>123</v>
      </c>
      <c r="J140" s="222" t="s">
        <v>181</v>
      </c>
    </row>
    <row r="141" spans="1:10">
      <c r="F141" s="233" t="s">
        <v>180</v>
      </c>
      <c r="J141" s="226" t="s">
        <v>236</v>
      </c>
    </row>
    <row r="142" spans="1:10">
      <c r="F142" s="233" t="s">
        <v>181</v>
      </c>
      <c r="J142" s="226" t="s">
        <v>238</v>
      </c>
    </row>
    <row r="143" spans="1:10">
      <c r="F143" s="233" t="s">
        <v>129</v>
      </c>
      <c r="J143" s="226" t="s">
        <v>237</v>
      </c>
    </row>
    <row r="144" spans="1:10">
      <c r="F144" s="233" t="s">
        <v>130</v>
      </c>
      <c r="J144" s="226" t="s">
        <v>239</v>
      </c>
    </row>
    <row r="145" spans="5:10">
      <c r="F145" s="233" t="s">
        <v>131</v>
      </c>
      <c r="J145" s="226" t="s">
        <v>269</v>
      </c>
    </row>
    <row r="146" spans="5:10">
      <c r="F146" s="233" t="s">
        <v>132</v>
      </c>
      <c r="J146" s="226" t="s">
        <v>270</v>
      </c>
    </row>
    <row r="147" spans="5:10">
      <c r="F147" s="233" t="s">
        <v>133</v>
      </c>
      <c r="J147" s="226" t="s">
        <v>271</v>
      </c>
    </row>
    <row r="148" spans="5:10">
      <c r="F148" s="233" t="s">
        <v>134</v>
      </c>
      <c r="J148" s="226" t="s">
        <v>272</v>
      </c>
    </row>
    <row r="149" spans="5:10">
      <c r="F149" s="233" t="s">
        <v>135</v>
      </c>
      <c r="J149" s="226" t="s">
        <v>231</v>
      </c>
    </row>
    <row r="150" spans="5:10">
      <c r="F150" s="233" t="s">
        <v>136</v>
      </c>
      <c r="G150" s="226"/>
      <c r="J150" s="226" t="s">
        <v>232</v>
      </c>
    </row>
    <row r="151" spans="5:10">
      <c r="E151" s="226"/>
      <c r="F151" s="233" t="s">
        <v>137</v>
      </c>
      <c r="G151" s="226"/>
      <c r="J151" s="226" t="s">
        <v>233</v>
      </c>
    </row>
    <row r="152" spans="5:10">
      <c r="E152" s="226"/>
      <c r="F152" s="233" t="s">
        <v>138</v>
      </c>
      <c r="G152" s="226"/>
      <c r="J152" s="226" t="s">
        <v>234</v>
      </c>
    </row>
    <row r="153" spans="5:10">
      <c r="E153" s="226"/>
      <c r="F153" s="233" t="s">
        <v>139</v>
      </c>
      <c r="G153" s="226"/>
    </row>
    <row r="154" spans="5:10">
      <c r="E154" s="226"/>
      <c r="F154" s="233" t="s">
        <v>140</v>
      </c>
      <c r="G154" s="226"/>
      <c r="J154" s="226" t="s">
        <v>240</v>
      </c>
    </row>
    <row r="155" spans="5:10">
      <c r="E155" s="226"/>
      <c r="F155" s="230"/>
      <c r="G155" s="226"/>
      <c r="J155" s="226" t="s">
        <v>241</v>
      </c>
    </row>
    <row r="156" spans="5:10">
      <c r="E156" s="226"/>
      <c r="F156" s="227" t="s">
        <v>87</v>
      </c>
      <c r="G156" s="226"/>
      <c r="J156" s="226" t="s">
        <v>242</v>
      </c>
    </row>
    <row r="157" spans="5:10">
      <c r="E157" s="226"/>
      <c r="F157" s="229" t="s">
        <v>95</v>
      </c>
      <c r="G157" s="226"/>
      <c r="J157" s="226" t="s">
        <v>243</v>
      </c>
    </row>
    <row r="158" spans="5:10">
      <c r="E158" s="226"/>
      <c r="F158" s="229" t="s">
        <v>99</v>
      </c>
      <c r="G158" s="226"/>
      <c r="J158" s="226" t="s">
        <v>244</v>
      </c>
    </row>
    <row r="159" spans="5:10">
      <c r="E159" s="226"/>
      <c r="F159" s="229" t="s">
        <v>101</v>
      </c>
      <c r="G159" s="226"/>
      <c r="J159" s="226" t="s">
        <v>245</v>
      </c>
    </row>
    <row r="160" spans="5:10">
      <c r="E160" s="226"/>
      <c r="F160" s="229" t="s">
        <v>104</v>
      </c>
      <c r="G160" s="226"/>
      <c r="J160" s="226" t="s">
        <v>246</v>
      </c>
    </row>
    <row r="161" spans="5:10">
      <c r="E161" s="226"/>
      <c r="F161" s="229" t="s">
        <v>106</v>
      </c>
      <c r="G161" s="226"/>
      <c r="J161" s="226" t="s">
        <v>289</v>
      </c>
    </row>
    <row r="162" spans="5:10">
      <c r="E162" s="226"/>
      <c r="F162" s="229" t="s">
        <v>108</v>
      </c>
      <c r="G162" s="226"/>
      <c r="J162" s="226" t="s">
        <v>290</v>
      </c>
    </row>
    <row r="163" spans="5:10">
      <c r="E163" s="226"/>
      <c r="F163" s="229" t="s">
        <v>289</v>
      </c>
      <c r="G163" s="226"/>
      <c r="J163" s="226" t="s">
        <v>247</v>
      </c>
    </row>
    <row r="164" spans="5:10">
      <c r="E164" s="226"/>
      <c r="F164" s="229" t="s">
        <v>290</v>
      </c>
      <c r="G164" s="226"/>
      <c r="J164" s="226" t="s">
        <v>248</v>
      </c>
    </row>
    <row r="165" spans="5:10">
      <c r="E165" s="226"/>
      <c r="F165" s="229" t="s">
        <v>110</v>
      </c>
      <c r="G165" s="226"/>
      <c r="J165" s="226" t="s">
        <v>249</v>
      </c>
    </row>
    <row r="166" spans="5:10">
      <c r="E166" s="226"/>
      <c r="F166" s="229" t="s">
        <v>112</v>
      </c>
      <c r="G166" s="226"/>
      <c r="J166" s="226" t="s">
        <v>499</v>
      </c>
    </row>
    <row r="167" spans="5:10">
      <c r="E167" s="226"/>
      <c r="F167" s="235" t="s">
        <v>115</v>
      </c>
      <c r="G167" s="226"/>
      <c r="J167" s="226" t="s">
        <v>252</v>
      </c>
    </row>
    <row r="168" spans="5:10">
      <c r="F168" s="467" t="s">
        <v>499</v>
      </c>
      <c r="G168" s="226"/>
      <c r="J168" s="226" t="s">
        <v>253</v>
      </c>
    </row>
    <row r="169" spans="5:10">
      <c r="F169" s="230" t="s">
        <v>124</v>
      </c>
      <c r="G169" s="226"/>
      <c r="J169" s="226" t="s">
        <v>254</v>
      </c>
    </row>
    <row r="170" spans="5:10">
      <c r="F170" s="230" t="s">
        <v>125</v>
      </c>
      <c r="J170" s="226" t="s">
        <v>255</v>
      </c>
    </row>
    <row r="171" spans="5:10">
      <c r="F171" s="230" t="s">
        <v>126</v>
      </c>
      <c r="J171" s="226" t="s">
        <v>250</v>
      </c>
    </row>
    <row r="172" spans="5:10">
      <c r="F172" s="230" t="s">
        <v>127</v>
      </c>
      <c r="J172" s="226" t="s">
        <v>251</v>
      </c>
    </row>
    <row r="173" spans="5:10">
      <c r="F173" s="230" t="s">
        <v>250</v>
      </c>
      <c r="J173" s="226" t="s">
        <v>256</v>
      </c>
    </row>
    <row r="174" spans="5:10">
      <c r="F174" s="222" t="s">
        <v>251</v>
      </c>
      <c r="J174" s="226" t="s">
        <v>235</v>
      </c>
    </row>
    <row r="175" spans="5:10">
      <c r="F175" s="222" t="s">
        <v>256</v>
      </c>
      <c r="J175" s="226" t="s">
        <v>257</v>
      </c>
    </row>
    <row r="176" spans="5:10">
      <c r="F176" s="222" t="s">
        <v>235</v>
      </c>
      <c r="J176" s="226" t="s">
        <v>258</v>
      </c>
    </row>
    <row r="177" spans="6:10">
      <c r="F177" s="222" t="s">
        <v>257</v>
      </c>
      <c r="J177" s="226" t="s">
        <v>259</v>
      </c>
    </row>
    <row r="178" spans="6:10">
      <c r="F178" s="222" t="s">
        <v>258</v>
      </c>
      <c r="J178" s="226" t="s">
        <v>260</v>
      </c>
    </row>
    <row r="179" spans="6:10">
      <c r="F179" s="222" t="s">
        <v>259</v>
      </c>
      <c r="J179" s="226" t="s">
        <v>261</v>
      </c>
    </row>
    <row r="180" spans="6:10">
      <c r="F180" s="222" t="s">
        <v>260</v>
      </c>
      <c r="J180" s="226" t="s">
        <v>262</v>
      </c>
    </row>
    <row r="181" spans="6:10">
      <c r="F181" s="222" t="s">
        <v>261</v>
      </c>
      <c r="J181" s="226" t="s">
        <v>263</v>
      </c>
    </row>
    <row r="182" spans="6:10">
      <c r="F182" s="222" t="s">
        <v>262</v>
      </c>
      <c r="J182" s="226" t="s">
        <v>264</v>
      </c>
    </row>
    <row r="183" spans="6:10">
      <c r="F183" s="222" t="s">
        <v>263</v>
      </c>
      <c r="J183" s="226" t="s">
        <v>265</v>
      </c>
    </row>
    <row r="184" spans="6:10">
      <c r="F184" s="222" t="s">
        <v>264</v>
      </c>
      <c r="J184" s="226" t="s">
        <v>266</v>
      </c>
    </row>
    <row r="185" spans="6:10">
      <c r="F185" s="222" t="s">
        <v>265</v>
      </c>
      <c r="J185" s="226" t="s">
        <v>267</v>
      </c>
    </row>
    <row r="186" spans="6:10">
      <c r="F186" s="222" t="s">
        <v>266</v>
      </c>
      <c r="J186" s="226" t="s">
        <v>250</v>
      </c>
    </row>
    <row r="187" spans="6:10">
      <c r="F187" s="222" t="s">
        <v>267</v>
      </c>
    </row>
    <row r="188" spans="6:10">
      <c r="F188" s="222" t="s">
        <v>250</v>
      </c>
    </row>
  </sheetData>
  <autoFilter ref="H1:M117" xr:uid="{E942A4A2-2B1D-4509-9F86-0DFB78A58D6D}"/>
  <phoneticPr fontId="23"/>
  <dataValidations count="6">
    <dataValidation type="list" allowBlank="1" showInputMessage="1" showErrorMessage="1" sqref="A3:A14 A29:A43 A71:A96 A58:A69 A109:A122 A98:A107 A45:A56 A16:A27" xr:uid="{CADCFF7D-42FF-4039-9C08-3DEFC620B9EB}">
      <formula1>$F$155:$F$169</formula1>
    </dataValidation>
    <dataValidation type="list" allowBlank="1" showInputMessage="1" showErrorMessage="1" sqref="F29:F43" xr:uid="{446120F2-0615-47BE-8467-2D9D13FC68F0}">
      <formula1>$F$3:$F$151</formula1>
    </dataValidation>
    <dataValidation type="list" allowBlank="1" showInputMessage="1" showErrorMessage="1" sqref="F155" xr:uid="{2AFD42BE-4A1C-4D0A-B68C-29CF96ED6F40}">
      <formula1>$F$148:$F$155</formula1>
    </dataValidation>
    <dataValidation type="list" allowBlank="1" showInputMessage="1" showErrorMessage="1" sqref="F157:F172" xr:uid="{DF7C3E33-1367-484A-A59D-82B5F2475414}">
      <formula1>$F$169:$F$172</formula1>
    </dataValidation>
    <dataValidation type="list" allowBlank="1" showInputMessage="1" showErrorMessage="1" sqref="B3:B132" xr:uid="{FF01FE3A-A363-4559-B6F1-089C7291CD2F}">
      <formula1>$F$3:$F$155</formula1>
    </dataValidation>
    <dataValidation type="list" allowBlank="1" showInputMessage="1" showErrorMessage="1" sqref="A126:A132 A123:A124" xr:uid="{86517E73-1099-4BE4-958A-2C783BEEBEEE}">
      <formula1>$F$157:$F$171</formula1>
    </dataValidation>
  </dataValidations>
  <pageMargins left="0.7" right="0.7" top="0.75" bottom="0.75" header="0.3" footer="0.3"/>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9FC9-4AAF-46C8-A5FD-2C5F5DF882F3}">
  <sheetPr>
    <tabColor rgb="FF00B0F0"/>
    <pageSetUpPr fitToPage="1"/>
  </sheetPr>
  <dimension ref="A1:AG323"/>
  <sheetViews>
    <sheetView showGridLines="0" tabSelected="1" view="pageBreakPreview" zoomScale="85" zoomScaleNormal="80" zoomScaleSheetLayoutView="85" workbookViewId="0">
      <pane xSplit="3" ySplit="3" topLeftCell="D65" activePane="bottomRight" state="frozen"/>
      <selection pane="topRight" activeCell="D1" sqref="D1"/>
      <selection pane="bottomLeft" activeCell="A4" sqref="A4"/>
      <selection pane="bottomRight" activeCell="A65" sqref="A65"/>
    </sheetView>
  </sheetViews>
  <sheetFormatPr defaultColWidth="9.109375" defaultRowHeight="14.4"/>
  <cols>
    <col min="1" max="1" width="8.33203125" style="217" customWidth="1"/>
    <col min="2" max="2" width="7.33203125" style="217" customWidth="1"/>
    <col min="3" max="17" width="8.5546875" style="217" customWidth="1"/>
    <col min="18" max="18" width="8.21875" style="217" customWidth="1"/>
    <col min="19" max="19" width="8.44140625" style="217" customWidth="1"/>
    <col min="20" max="20" width="7.6640625" style="217" customWidth="1"/>
    <col min="21" max="21" width="9" style="217" customWidth="1"/>
    <col min="22" max="22" width="5.109375" style="216" customWidth="1"/>
    <col min="23" max="23" width="9.33203125" style="216" customWidth="1"/>
    <col min="24" max="24" width="8.5546875" style="217" customWidth="1"/>
    <col min="25" max="26" width="9.109375" style="218"/>
    <col min="27" max="32" width="9.109375" style="217"/>
    <col min="33" max="33" width="11.6640625" style="217" bestFit="1" customWidth="1"/>
    <col min="34" max="16384" width="9.109375" style="217"/>
  </cols>
  <sheetData>
    <row r="1" spans="1:33" ht="16.2">
      <c r="A1" s="207"/>
      <c r="B1" s="208" t="s">
        <v>362</v>
      </c>
      <c r="C1" s="182"/>
      <c r="D1" s="209" t="s">
        <v>385</v>
      </c>
      <c r="E1" s="210"/>
      <c r="F1" s="211"/>
      <c r="G1" s="211"/>
      <c r="H1" s="211"/>
      <c r="I1" s="211"/>
      <c r="J1" s="212"/>
      <c r="K1" s="211"/>
      <c r="L1" s="213"/>
      <c r="M1" s="254"/>
      <c r="N1" s="214"/>
      <c r="O1" s="213"/>
      <c r="P1" s="215"/>
      <c r="Q1" s="215"/>
      <c r="R1" s="524"/>
      <c r="S1" s="542" t="s">
        <v>0</v>
      </c>
      <c r="T1" s="543">
        <v>46048</v>
      </c>
      <c r="U1" s="544" t="s">
        <v>363</v>
      </c>
      <c r="V1" s="525">
        <f>SUM(V4:V980)</f>
        <v>313</v>
      </c>
      <c r="W1" s="216" t="s">
        <v>1</v>
      </c>
      <c r="Y1" s="218" t="s">
        <v>2</v>
      </c>
      <c r="AG1" s="219"/>
    </row>
    <row r="2" spans="1:33" ht="16.2">
      <c r="A2" s="522"/>
      <c r="B2" s="523"/>
      <c r="C2" s="534" t="s">
        <v>3</v>
      </c>
      <c r="D2" s="535" t="s">
        <v>4</v>
      </c>
      <c r="E2" s="536"/>
      <c r="F2" s="537"/>
      <c r="G2" s="537"/>
      <c r="H2" s="535"/>
      <c r="I2" s="538"/>
      <c r="J2" s="539"/>
      <c r="K2" s="526"/>
      <c r="L2" s="540"/>
      <c r="M2" s="541"/>
      <c r="N2" s="526" t="s">
        <v>5</v>
      </c>
      <c r="O2" s="527"/>
      <c r="P2" s="528"/>
      <c r="Q2" s="529" t="s">
        <v>6</v>
      </c>
      <c r="R2" s="530">
        <v>46043</v>
      </c>
      <c r="S2" s="531"/>
      <c r="T2" s="532">
        <v>6</v>
      </c>
      <c r="U2" s="522" t="s">
        <v>224</v>
      </c>
      <c r="V2" s="533"/>
      <c r="W2" s="216" t="s">
        <v>7</v>
      </c>
      <c r="X2" s="217" t="s">
        <v>353</v>
      </c>
      <c r="Y2" s="218" t="s">
        <v>2</v>
      </c>
      <c r="AG2" s="219"/>
    </row>
    <row r="3" spans="1:33" ht="18.75" customHeight="1">
      <c r="A3" s="424" t="s">
        <v>364</v>
      </c>
      <c r="B3" s="425"/>
      <c r="C3" s="426"/>
      <c r="D3" s="427"/>
      <c r="E3" s="428"/>
      <c r="F3" s="429"/>
      <c r="G3" s="428"/>
      <c r="H3" s="427"/>
      <c r="I3" s="430"/>
      <c r="J3" s="427"/>
      <c r="K3" s="430"/>
      <c r="L3" s="427"/>
      <c r="M3" s="430"/>
      <c r="N3" s="431"/>
      <c r="O3" s="432"/>
      <c r="P3" s="433"/>
      <c r="Q3" s="434"/>
      <c r="R3" s="435"/>
      <c r="S3" s="436"/>
      <c r="T3" s="437"/>
      <c r="U3" s="438"/>
      <c r="V3" s="220"/>
    </row>
    <row r="4" spans="1:33" ht="16.2" hidden="1" customHeight="1">
      <c r="A4" s="339" t="s">
        <v>341</v>
      </c>
      <c r="B4" s="340"/>
      <c r="C4" s="341"/>
      <c r="D4" s="723">
        <v>0.40277777777777779</v>
      </c>
      <c r="E4" s="724"/>
      <c r="F4" s="721">
        <f>D4+"0:60"</f>
        <v>0.44444444444444448</v>
      </c>
      <c r="G4" s="722"/>
      <c r="H4" s="721">
        <f>F4+"0:60"</f>
        <v>0.48611111111111116</v>
      </c>
      <c r="I4" s="722"/>
      <c r="J4" s="721">
        <f>H4+"0:60"</f>
        <v>0.52777777777777779</v>
      </c>
      <c r="K4" s="722"/>
      <c r="L4" s="721">
        <f>J4+"0:60"</f>
        <v>0.56944444444444442</v>
      </c>
      <c r="M4" s="722"/>
      <c r="N4" s="721">
        <f>L4+"0:65"</f>
        <v>0.61458333333333326</v>
      </c>
      <c r="O4" s="722"/>
      <c r="P4" s="721">
        <f>N4+"0:65"</f>
        <v>0.6597222222222221</v>
      </c>
      <c r="Q4" s="722"/>
      <c r="R4" s="342" t="s">
        <v>15</v>
      </c>
      <c r="S4" s="343"/>
      <c r="T4" s="344"/>
      <c r="U4" s="345"/>
      <c r="V4" s="220"/>
    </row>
    <row r="5" spans="1:33" ht="16.2" hidden="1" customHeight="1">
      <c r="A5" s="346"/>
      <c r="B5" s="347"/>
      <c r="C5" s="348" t="s">
        <v>348</v>
      </c>
      <c r="D5" s="349"/>
      <c r="E5" s="350"/>
      <c r="F5" s="349"/>
      <c r="G5" s="350"/>
      <c r="H5" s="349"/>
      <c r="I5" s="350"/>
      <c r="J5" s="349"/>
      <c r="K5" s="350"/>
      <c r="L5" s="349"/>
      <c r="M5" s="350"/>
      <c r="N5" s="349"/>
      <c r="O5" s="350"/>
      <c r="P5" s="349"/>
      <c r="Q5" s="351"/>
      <c r="R5" s="352" t="s">
        <v>14</v>
      </c>
      <c r="S5" s="353">
        <f>K5</f>
        <v>0</v>
      </c>
      <c r="T5" s="354"/>
      <c r="U5" s="355"/>
      <c r="V5" s="220"/>
    </row>
    <row r="6" spans="1:33" ht="16.2" hidden="1" customHeight="1">
      <c r="A6" s="356"/>
      <c r="B6" s="357"/>
      <c r="C6" s="358" t="s">
        <v>354</v>
      </c>
      <c r="D6" s="380"/>
      <c r="E6" s="381"/>
      <c r="F6" s="359"/>
      <c r="G6" s="381"/>
      <c r="H6" s="380"/>
      <c r="I6" s="381"/>
      <c r="J6" s="380"/>
      <c r="K6" s="381"/>
      <c r="L6" s="380"/>
      <c r="M6" s="381"/>
      <c r="N6" s="359"/>
      <c r="O6" s="381"/>
      <c r="P6" s="380"/>
      <c r="Q6" s="360"/>
      <c r="R6" s="362" t="s">
        <v>145</v>
      </c>
      <c r="S6" s="363">
        <f>G5</f>
        <v>0</v>
      </c>
      <c r="T6" s="392" t="s">
        <v>356</v>
      </c>
      <c r="U6" s="363">
        <f>M5</f>
        <v>0</v>
      </c>
      <c r="V6" s="220">
        <f>7-(COUNTIF(D4:Q4,"-"))</f>
        <v>7</v>
      </c>
      <c r="X6" s="216" t="e">
        <f>#REF!+V6</f>
        <v>#REF!</v>
      </c>
    </row>
    <row r="7" spans="1:33" ht="16.2" hidden="1" customHeight="1">
      <c r="A7" s="366"/>
      <c r="B7" s="367" t="str">
        <f>TEXT(B6,"aaa")</f>
        <v>土</v>
      </c>
      <c r="C7" s="368"/>
      <c r="D7" s="369">
        <f>H5</f>
        <v>0</v>
      </c>
      <c r="E7" s="370">
        <f>I5</f>
        <v>0</v>
      </c>
      <c r="F7" s="369">
        <f>J5</f>
        <v>0</v>
      </c>
      <c r="G7" s="370">
        <f>K5</f>
        <v>0</v>
      </c>
      <c r="H7" s="369">
        <f>D5</f>
        <v>0</v>
      </c>
      <c r="I7" s="370">
        <f>E5</f>
        <v>0</v>
      </c>
      <c r="J7" s="369">
        <f>F5</f>
        <v>0</v>
      </c>
      <c r="K7" s="370">
        <f>G5</f>
        <v>0</v>
      </c>
      <c r="L7" s="369">
        <f>P5</f>
        <v>0</v>
      </c>
      <c r="M7" s="370" t="str">
        <f>P5&amp;","&amp;Q5</f>
        <v>,</v>
      </c>
      <c r="N7" s="369">
        <f>L5</f>
        <v>0</v>
      </c>
      <c r="O7" s="370" t="str">
        <f>L5&amp;","&amp;M5</f>
        <v>,</v>
      </c>
      <c r="P7" s="393">
        <f>N5</f>
        <v>0</v>
      </c>
      <c r="Q7" s="394" t="str">
        <f>N5&amp;","&amp;O5</f>
        <v>,</v>
      </c>
      <c r="R7" s="373" t="s">
        <v>355</v>
      </c>
      <c r="S7" s="376">
        <f>Q5</f>
        <v>0</v>
      </c>
      <c r="T7" s="395" t="s">
        <v>273</v>
      </c>
      <c r="U7" s="378">
        <f>O5</f>
        <v>0</v>
      </c>
      <c r="V7" s="221"/>
    </row>
    <row r="8" spans="1:33" ht="16.2" hidden="1" customHeight="1">
      <c r="A8" s="412"/>
      <c r="B8" s="413"/>
      <c r="C8" s="416"/>
      <c r="D8" s="417"/>
      <c r="E8" s="418"/>
      <c r="F8" s="417"/>
      <c r="G8" s="418"/>
      <c r="H8" s="417"/>
      <c r="I8" s="418"/>
      <c r="J8" s="417"/>
      <c r="K8" s="418"/>
      <c r="L8" s="417"/>
      <c r="M8" s="418"/>
      <c r="N8" s="417"/>
      <c r="O8" s="418"/>
      <c r="P8" s="715" t="s">
        <v>357</v>
      </c>
      <c r="Q8" s="716"/>
      <c r="R8" s="414"/>
      <c r="S8" s="419"/>
      <c r="T8" s="420"/>
      <c r="U8" s="421"/>
      <c r="V8" s="220"/>
    </row>
    <row r="9" spans="1:33" ht="16.2" customHeight="1">
      <c r="A9" s="547" t="s">
        <v>341</v>
      </c>
      <c r="B9" s="548"/>
      <c r="C9" s="549"/>
      <c r="D9" s="731">
        <v>0.39583333333333331</v>
      </c>
      <c r="E9" s="732"/>
      <c r="F9" s="733">
        <f>D9+"0:65"</f>
        <v>0.44097222222222221</v>
      </c>
      <c r="G9" s="734"/>
      <c r="H9" s="733">
        <f>F9+"0:65"</f>
        <v>0.4861111111111111</v>
      </c>
      <c r="I9" s="734"/>
      <c r="J9" s="735" t="s">
        <v>82</v>
      </c>
      <c r="K9" s="736"/>
      <c r="L9" s="735" t="s">
        <v>82</v>
      </c>
      <c r="M9" s="736"/>
      <c r="N9" s="735" t="s">
        <v>82</v>
      </c>
      <c r="O9" s="736"/>
      <c r="P9" s="735" t="s">
        <v>82</v>
      </c>
      <c r="Q9" s="736"/>
      <c r="R9" s="550" t="s">
        <v>15</v>
      </c>
      <c r="S9" s="551"/>
      <c r="T9" s="552"/>
      <c r="U9" s="553"/>
      <c r="V9" s="220"/>
    </row>
    <row r="10" spans="1:33" ht="16.2" customHeight="1">
      <c r="A10" s="547" t="s">
        <v>342</v>
      </c>
      <c r="B10" s="554"/>
      <c r="C10" s="555" t="s">
        <v>340</v>
      </c>
      <c r="D10" s="556"/>
      <c r="E10" s="557"/>
      <c r="F10" s="556"/>
      <c r="G10" s="557"/>
      <c r="H10" s="556"/>
      <c r="I10" s="557"/>
      <c r="J10" s="556"/>
      <c r="K10" s="557"/>
      <c r="L10" s="556"/>
      <c r="M10" s="557"/>
      <c r="N10" s="556"/>
      <c r="O10" s="557"/>
      <c r="P10" s="556"/>
      <c r="Q10" s="557"/>
      <c r="R10" s="558" t="s">
        <v>338</v>
      </c>
      <c r="S10" s="559">
        <f>I10</f>
        <v>0</v>
      </c>
      <c r="T10" s="560"/>
      <c r="U10" s="561"/>
      <c r="V10" s="220"/>
    </row>
    <row r="11" spans="1:33" ht="16.2" customHeight="1">
      <c r="A11" s="562" t="s">
        <v>316</v>
      </c>
      <c r="B11" s="563">
        <v>46026</v>
      </c>
      <c r="C11" s="564" t="s">
        <v>81</v>
      </c>
      <c r="D11" s="565" t="s">
        <v>367</v>
      </c>
      <c r="E11" s="566"/>
      <c r="F11" s="565"/>
      <c r="G11" s="566"/>
      <c r="H11" s="565"/>
      <c r="I11" s="566"/>
      <c r="J11" s="567"/>
      <c r="K11" s="568"/>
      <c r="L11" s="569"/>
      <c r="M11" s="570"/>
      <c r="N11" s="569"/>
      <c r="O11" s="571"/>
      <c r="P11" s="569"/>
      <c r="Q11" s="571"/>
      <c r="R11" s="572" t="s">
        <v>223</v>
      </c>
      <c r="S11" s="573">
        <f>E10</f>
        <v>0</v>
      </c>
      <c r="T11" s="574"/>
      <c r="U11" s="575"/>
      <c r="V11" s="220">
        <f>7-(COUNTIF(D9:Q9,"-"))</f>
        <v>3</v>
      </c>
      <c r="X11" s="216"/>
    </row>
    <row r="12" spans="1:33" ht="16.2" customHeight="1">
      <c r="A12" s="576"/>
      <c r="B12" s="577" t="str">
        <f>TEXT(B11,"aaa")</f>
        <v>日</v>
      </c>
      <c r="C12" s="578"/>
      <c r="D12" s="737">
        <f>H10</f>
        <v>0</v>
      </c>
      <c r="E12" s="738"/>
      <c r="F12" s="737">
        <f>D10</f>
        <v>0</v>
      </c>
      <c r="G12" s="738"/>
      <c r="H12" s="737">
        <f>F10</f>
        <v>0</v>
      </c>
      <c r="I12" s="738"/>
      <c r="J12" s="737"/>
      <c r="K12" s="738"/>
      <c r="L12" s="737"/>
      <c r="M12" s="738"/>
      <c r="N12" s="739"/>
      <c r="O12" s="740"/>
      <c r="P12" s="739"/>
      <c r="Q12" s="740"/>
      <c r="R12" s="580" t="s">
        <v>339</v>
      </c>
      <c r="S12" s="581">
        <f>G10</f>
        <v>0</v>
      </c>
      <c r="T12" s="552"/>
      <c r="U12" s="582"/>
      <c r="V12" s="221"/>
    </row>
    <row r="13" spans="1:33" ht="10.8" customHeight="1">
      <c r="A13" s="547"/>
      <c r="B13" s="548"/>
      <c r="C13" s="549"/>
      <c r="D13" s="735" t="s">
        <v>82</v>
      </c>
      <c r="E13" s="736"/>
      <c r="F13" s="735" t="s">
        <v>82</v>
      </c>
      <c r="G13" s="736"/>
      <c r="H13" s="735" t="s">
        <v>82</v>
      </c>
      <c r="I13" s="736"/>
      <c r="J13" s="735" t="s">
        <v>82</v>
      </c>
      <c r="K13" s="736"/>
      <c r="L13" s="735" t="s">
        <v>82</v>
      </c>
      <c r="M13" s="736"/>
      <c r="N13" s="735" t="s">
        <v>82</v>
      </c>
      <c r="O13" s="736"/>
      <c r="P13" s="735" t="s">
        <v>82</v>
      </c>
      <c r="Q13" s="736"/>
      <c r="R13" s="550"/>
      <c r="S13" s="551"/>
      <c r="T13" s="552"/>
      <c r="U13" s="553"/>
      <c r="V13" s="220"/>
    </row>
    <row r="14" spans="1:33" ht="10.8" customHeight="1">
      <c r="A14" s="583"/>
      <c r="B14" s="554"/>
      <c r="C14" s="555"/>
      <c r="D14" s="556"/>
      <c r="E14" s="557"/>
      <c r="F14" s="556"/>
      <c r="G14" s="557"/>
      <c r="H14" s="556"/>
      <c r="I14" s="557"/>
      <c r="J14" s="556"/>
      <c r="K14" s="557"/>
      <c r="L14" s="556"/>
      <c r="M14" s="557"/>
      <c r="N14" s="556"/>
      <c r="O14" s="557"/>
      <c r="P14" s="556"/>
      <c r="Q14" s="557"/>
      <c r="R14" s="558"/>
      <c r="S14" s="559"/>
      <c r="T14" s="560"/>
      <c r="U14" s="561"/>
      <c r="V14" s="220"/>
    </row>
    <row r="15" spans="1:33" ht="16.2" customHeight="1">
      <c r="A15" s="562"/>
      <c r="B15" s="563">
        <v>46032</v>
      </c>
      <c r="C15" s="564"/>
      <c r="D15" s="584" t="s">
        <v>227</v>
      </c>
      <c r="E15" s="585"/>
      <c r="F15" s="586"/>
      <c r="G15" s="585"/>
      <c r="H15" s="587"/>
      <c r="I15" s="585"/>
      <c r="J15" s="586"/>
      <c r="K15" s="588"/>
      <c r="L15" s="586"/>
      <c r="M15" s="589"/>
      <c r="N15" s="569"/>
      <c r="O15" s="571"/>
      <c r="P15" s="569"/>
      <c r="Q15" s="571"/>
      <c r="R15" s="572"/>
      <c r="S15" s="573"/>
      <c r="T15" s="574"/>
      <c r="U15" s="575"/>
      <c r="V15" s="220">
        <f>7-(COUNTIF(D13:Q13,"-"))</f>
        <v>0</v>
      </c>
      <c r="X15" s="216"/>
    </row>
    <row r="16" spans="1:33" ht="10.8" customHeight="1">
      <c r="A16" s="576"/>
      <c r="B16" s="577" t="str">
        <f>TEXT(B15,"aaa")</f>
        <v>土</v>
      </c>
      <c r="C16" s="578"/>
      <c r="D16" s="737"/>
      <c r="E16" s="743"/>
      <c r="F16" s="737"/>
      <c r="G16" s="743"/>
      <c r="H16" s="737"/>
      <c r="I16" s="743"/>
      <c r="J16" s="737"/>
      <c r="K16" s="743"/>
      <c r="L16" s="737"/>
      <c r="M16" s="743"/>
      <c r="N16" s="739"/>
      <c r="O16" s="740"/>
      <c r="P16" s="739"/>
      <c r="Q16" s="740"/>
      <c r="R16" s="580"/>
      <c r="S16" s="581"/>
      <c r="T16" s="552"/>
      <c r="U16" s="582"/>
      <c r="V16" s="221"/>
    </row>
    <row r="17" spans="1:24" ht="16.2" customHeight="1">
      <c r="A17" s="547" t="s">
        <v>341</v>
      </c>
      <c r="B17" s="548"/>
      <c r="C17" s="549"/>
      <c r="D17" s="735" t="s">
        <v>82</v>
      </c>
      <c r="E17" s="736"/>
      <c r="F17" s="735" t="s">
        <v>82</v>
      </c>
      <c r="G17" s="736"/>
      <c r="H17" s="735" t="s">
        <v>82</v>
      </c>
      <c r="I17" s="736"/>
      <c r="J17" s="735" t="s">
        <v>82</v>
      </c>
      <c r="K17" s="736"/>
      <c r="L17" s="735" t="s">
        <v>82</v>
      </c>
      <c r="M17" s="736"/>
      <c r="N17" s="735" t="s">
        <v>82</v>
      </c>
      <c r="O17" s="736"/>
      <c r="P17" s="735" t="s">
        <v>82</v>
      </c>
      <c r="Q17" s="736"/>
      <c r="R17" s="550" t="s">
        <v>15</v>
      </c>
      <c r="S17" s="551"/>
      <c r="T17" s="552"/>
      <c r="U17" s="553"/>
      <c r="V17" s="220"/>
    </row>
    <row r="18" spans="1:24" ht="16.2" customHeight="1">
      <c r="A18" s="547" t="s">
        <v>342</v>
      </c>
      <c r="B18" s="554"/>
      <c r="C18" s="555" t="s">
        <v>346</v>
      </c>
      <c r="D18" s="556"/>
      <c r="E18" s="557"/>
      <c r="F18" s="556"/>
      <c r="G18" s="557"/>
      <c r="H18" s="556"/>
      <c r="I18" s="557"/>
      <c r="J18" s="556"/>
      <c r="K18" s="557"/>
      <c r="L18" s="556"/>
      <c r="M18" s="557"/>
      <c r="N18" s="556"/>
      <c r="O18" s="557"/>
      <c r="P18" s="556"/>
      <c r="Q18" s="557"/>
      <c r="R18" s="558" t="s">
        <v>338</v>
      </c>
      <c r="S18" s="559">
        <f>I18</f>
        <v>0</v>
      </c>
      <c r="T18" s="560"/>
      <c r="U18" s="561"/>
      <c r="V18" s="220"/>
    </row>
    <row r="19" spans="1:24" ht="16.2" customHeight="1">
      <c r="A19" s="562" t="s">
        <v>358</v>
      </c>
      <c r="B19" s="563">
        <v>46033</v>
      </c>
      <c r="C19" s="564" t="s">
        <v>81</v>
      </c>
      <c r="D19" s="584" t="s">
        <v>228</v>
      </c>
      <c r="E19" s="585"/>
      <c r="F19" s="586"/>
      <c r="G19" s="585"/>
      <c r="H19" s="587"/>
      <c r="I19" s="585"/>
      <c r="J19" s="586"/>
      <c r="K19" s="588"/>
      <c r="L19" s="586"/>
      <c r="M19" s="589"/>
      <c r="N19" s="569"/>
      <c r="O19" s="571"/>
      <c r="P19" s="569"/>
      <c r="Q19" s="571"/>
      <c r="R19" s="572" t="s">
        <v>223</v>
      </c>
      <c r="S19" s="573">
        <f>E18</f>
        <v>0</v>
      </c>
      <c r="T19" s="574"/>
      <c r="U19" s="575"/>
      <c r="V19" s="220">
        <f>7-(COUNTIF(D17:Q17,"-"))</f>
        <v>0</v>
      </c>
      <c r="X19" s="216"/>
    </row>
    <row r="20" spans="1:24" ht="16.2" customHeight="1">
      <c r="A20" s="576"/>
      <c r="B20" s="577" t="str">
        <f>TEXT(B19,"aaa")</f>
        <v>日</v>
      </c>
      <c r="C20" s="578"/>
      <c r="D20" s="737"/>
      <c r="E20" s="738"/>
      <c r="F20" s="737"/>
      <c r="G20" s="738"/>
      <c r="H20" s="737"/>
      <c r="I20" s="738"/>
      <c r="J20" s="737"/>
      <c r="K20" s="738"/>
      <c r="L20" s="737"/>
      <c r="M20" s="738"/>
      <c r="N20" s="739"/>
      <c r="O20" s="740"/>
      <c r="P20" s="739"/>
      <c r="Q20" s="740"/>
      <c r="R20" s="580" t="s">
        <v>339</v>
      </c>
      <c r="S20" s="581">
        <f>G18</f>
        <v>0</v>
      </c>
      <c r="T20" s="552"/>
      <c r="U20" s="582"/>
      <c r="V20" s="221"/>
    </row>
    <row r="21" spans="1:24" ht="16.2" customHeight="1">
      <c r="A21" s="547" t="s">
        <v>341</v>
      </c>
      <c r="B21" s="548"/>
      <c r="C21" s="549"/>
      <c r="D21" s="735" t="s">
        <v>82</v>
      </c>
      <c r="E21" s="736"/>
      <c r="F21" s="735" t="s">
        <v>82</v>
      </c>
      <c r="G21" s="736"/>
      <c r="H21" s="735" t="s">
        <v>82</v>
      </c>
      <c r="I21" s="736"/>
      <c r="J21" s="735" t="s">
        <v>82</v>
      </c>
      <c r="K21" s="736"/>
      <c r="L21" s="735" t="s">
        <v>82</v>
      </c>
      <c r="M21" s="736"/>
      <c r="N21" s="735" t="s">
        <v>82</v>
      </c>
      <c r="O21" s="736"/>
      <c r="P21" s="735" t="s">
        <v>82</v>
      </c>
      <c r="Q21" s="736"/>
      <c r="R21" s="550" t="s">
        <v>15</v>
      </c>
      <c r="S21" s="551"/>
      <c r="T21" s="552"/>
      <c r="U21" s="553"/>
      <c r="V21" s="220"/>
    </row>
    <row r="22" spans="1:24" ht="16.2" customHeight="1">
      <c r="A22" s="547" t="s">
        <v>342</v>
      </c>
      <c r="B22" s="554"/>
      <c r="C22" s="555" t="s">
        <v>346</v>
      </c>
      <c r="D22" s="556"/>
      <c r="E22" s="557"/>
      <c r="F22" s="556"/>
      <c r="G22" s="557"/>
      <c r="H22" s="556"/>
      <c r="I22" s="557"/>
      <c r="J22" s="556"/>
      <c r="K22" s="557"/>
      <c r="L22" s="556"/>
      <c r="M22" s="557"/>
      <c r="N22" s="556"/>
      <c r="O22" s="557"/>
      <c r="P22" s="556"/>
      <c r="Q22" s="557"/>
      <c r="R22" s="558" t="s">
        <v>338</v>
      </c>
      <c r="S22" s="559">
        <f>I22</f>
        <v>0</v>
      </c>
      <c r="T22" s="560"/>
      <c r="U22" s="561"/>
      <c r="V22" s="220"/>
    </row>
    <row r="23" spans="1:24" ht="16.2" customHeight="1">
      <c r="A23" s="562" t="s">
        <v>358</v>
      </c>
      <c r="B23" s="563">
        <v>46034</v>
      </c>
      <c r="C23" s="564" t="s">
        <v>81</v>
      </c>
      <c r="D23" s="584" t="s">
        <v>228</v>
      </c>
      <c r="E23" s="585"/>
      <c r="F23" s="586"/>
      <c r="G23" s="585"/>
      <c r="H23" s="587"/>
      <c r="I23" s="585"/>
      <c r="J23" s="586"/>
      <c r="K23" s="588"/>
      <c r="L23" s="586"/>
      <c r="M23" s="589"/>
      <c r="N23" s="569"/>
      <c r="O23" s="571"/>
      <c r="P23" s="569"/>
      <c r="Q23" s="571"/>
      <c r="R23" s="572" t="s">
        <v>223</v>
      </c>
      <c r="S23" s="573">
        <f>E22</f>
        <v>0</v>
      </c>
      <c r="T23" s="574"/>
      <c r="U23" s="575"/>
      <c r="V23" s="220">
        <f>7-(COUNTIF(D21:Q21,"-"))</f>
        <v>0</v>
      </c>
      <c r="X23" s="216"/>
    </row>
    <row r="24" spans="1:24" ht="16.2" customHeight="1">
      <c r="A24" s="576"/>
      <c r="B24" s="577" t="str">
        <f>TEXT(B23,"aaa")</f>
        <v>月</v>
      </c>
      <c r="C24" s="578"/>
      <c r="D24" s="737"/>
      <c r="E24" s="738"/>
      <c r="F24" s="737"/>
      <c r="G24" s="738"/>
      <c r="H24" s="737"/>
      <c r="I24" s="738"/>
      <c r="J24" s="737"/>
      <c r="K24" s="738"/>
      <c r="L24" s="737"/>
      <c r="M24" s="738"/>
      <c r="N24" s="739"/>
      <c r="O24" s="740"/>
      <c r="P24" s="739"/>
      <c r="Q24" s="740"/>
      <c r="R24" s="580" t="s">
        <v>339</v>
      </c>
      <c r="S24" s="581">
        <f>G22</f>
        <v>0</v>
      </c>
      <c r="T24" s="552"/>
      <c r="U24" s="582"/>
      <c r="V24" s="221"/>
    </row>
    <row r="25" spans="1:24" ht="18.75" customHeight="1">
      <c r="A25" s="547" t="s">
        <v>341</v>
      </c>
      <c r="B25" s="548"/>
      <c r="C25" s="549"/>
      <c r="D25" s="731">
        <v>0.40277777777777779</v>
      </c>
      <c r="E25" s="732"/>
      <c r="F25" s="733">
        <f>D25+"0:60"</f>
        <v>0.44444444444444448</v>
      </c>
      <c r="G25" s="734"/>
      <c r="H25" s="733">
        <f>F25+"0:60"</f>
        <v>0.48611111111111116</v>
      </c>
      <c r="I25" s="734"/>
      <c r="J25" s="733">
        <f>H25+"0:60"</f>
        <v>0.52777777777777779</v>
      </c>
      <c r="K25" s="734"/>
      <c r="L25" s="733">
        <f>J25+"0:60"</f>
        <v>0.56944444444444442</v>
      </c>
      <c r="M25" s="734"/>
      <c r="N25" s="741" t="s">
        <v>82</v>
      </c>
      <c r="O25" s="742"/>
      <c r="P25" s="741" t="s">
        <v>82</v>
      </c>
      <c r="Q25" s="742"/>
      <c r="R25" s="550" t="s">
        <v>15</v>
      </c>
      <c r="S25" s="551"/>
      <c r="T25" s="552"/>
      <c r="U25" s="553"/>
      <c r="V25" s="220"/>
    </row>
    <row r="26" spans="1:24" ht="18.75" customHeight="1">
      <c r="A26" s="583"/>
      <c r="B26" s="554"/>
      <c r="C26" s="555" t="s">
        <v>344</v>
      </c>
      <c r="D26" s="556" t="s">
        <v>191</v>
      </c>
      <c r="E26" s="557" t="s">
        <v>308</v>
      </c>
      <c r="F26" s="556" t="s">
        <v>305</v>
      </c>
      <c r="G26" s="521" t="s">
        <v>194</v>
      </c>
      <c r="H26" s="556"/>
      <c r="I26" s="557"/>
      <c r="J26" s="556"/>
      <c r="K26" s="557"/>
      <c r="L26" s="556"/>
      <c r="M26" s="590"/>
      <c r="N26" s="556"/>
      <c r="O26" s="557"/>
      <c r="P26" s="556"/>
      <c r="Q26" s="557"/>
      <c r="R26" s="558"/>
      <c r="S26" s="559"/>
      <c r="T26" s="560"/>
      <c r="U26" s="561"/>
      <c r="V26" s="220"/>
    </row>
    <row r="27" spans="1:24" ht="18.75" customHeight="1">
      <c r="A27" s="562" t="s">
        <v>316</v>
      </c>
      <c r="B27" s="563">
        <v>46034</v>
      </c>
      <c r="C27" s="591" t="s">
        <v>142</v>
      </c>
      <c r="D27" s="567"/>
      <c r="E27" s="568"/>
      <c r="F27" s="569"/>
      <c r="G27" s="568"/>
      <c r="H27" s="565" t="s">
        <v>368</v>
      </c>
      <c r="I27" s="566"/>
      <c r="J27" s="565"/>
      <c r="K27" s="566"/>
      <c r="L27" s="592"/>
      <c r="M27" s="593"/>
      <c r="N27" s="569"/>
      <c r="O27" s="571"/>
      <c r="P27" s="569"/>
      <c r="Q27" s="571"/>
      <c r="R27" s="572"/>
      <c r="S27" s="573"/>
      <c r="T27" s="574"/>
      <c r="U27" s="575"/>
      <c r="V27" s="220">
        <f>7-(COUNTIF(D25:Q25,"-"))</f>
        <v>5</v>
      </c>
      <c r="X27" s="216"/>
    </row>
    <row r="28" spans="1:24" ht="18" customHeight="1">
      <c r="A28" s="576"/>
      <c r="B28" s="577" t="str">
        <f>TEXT(B27,"aaa")</f>
        <v>月</v>
      </c>
      <c r="C28" s="578"/>
      <c r="D28" s="594" t="str">
        <f>G26</f>
        <v>Y-AJA50</v>
      </c>
      <c r="E28" s="595" t="str">
        <f>F26</f>
        <v>八千代50</v>
      </c>
      <c r="F28" s="579" t="str">
        <f>E26</f>
        <v>MIT</v>
      </c>
      <c r="G28" s="595" t="str">
        <f>D26</f>
        <v>八千代40</v>
      </c>
      <c r="H28" s="594"/>
      <c r="I28" s="595"/>
      <c r="J28" s="594"/>
      <c r="K28" s="595"/>
      <c r="L28" s="596"/>
      <c r="M28" s="597"/>
      <c r="N28" s="739"/>
      <c r="O28" s="740"/>
      <c r="P28" s="739"/>
      <c r="Q28" s="740"/>
      <c r="R28" s="580"/>
      <c r="S28" s="581"/>
      <c r="T28" s="552"/>
      <c r="U28" s="582"/>
      <c r="V28" s="221"/>
    </row>
    <row r="29" spans="1:24" ht="16.2" customHeight="1">
      <c r="A29" s="547" t="s">
        <v>341</v>
      </c>
      <c r="B29" s="548"/>
      <c r="C29" s="549"/>
      <c r="D29" s="731">
        <v>0.40277777777777779</v>
      </c>
      <c r="E29" s="732"/>
      <c r="F29" s="733">
        <f>D29+"0:60"</f>
        <v>0.44444444444444448</v>
      </c>
      <c r="G29" s="734"/>
      <c r="H29" s="733">
        <f>F29+"0:60"</f>
        <v>0.48611111111111116</v>
      </c>
      <c r="I29" s="734"/>
      <c r="J29" s="733">
        <f>H29+"0:60"</f>
        <v>0.52777777777777779</v>
      </c>
      <c r="K29" s="734"/>
      <c r="L29" s="733">
        <f>J29+"0:60"</f>
        <v>0.56944444444444442</v>
      </c>
      <c r="M29" s="734"/>
      <c r="N29" s="735" t="s">
        <v>82</v>
      </c>
      <c r="O29" s="736"/>
      <c r="P29" s="735" t="s">
        <v>82</v>
      </c>
      <c r="Q29" s="736"/>
      <c r="R29" s="550" t="s">
        <v>15</v>
      </c>
      <c r="S29" s="551"/>
      <c r="T29" s="552"/>
      <c r="U29" s="553"/>
      <c r="V29" s="220"/>
    </row>
    <row r="30" spans="1:24" ht="16.2" customHeight="1">
      <c r="A30" s="583"/>
      <c r="B30" s="554"/>
      <c r="C30" s="555" t="s">
        <v>344</v>
      </c>
      <c r="D30" s="556" t="s">
        <v>306</v>
      </c>
      <c r="E30" s="557" t="s">
        <v>199</v>
      </c>
      <c r="F30" s="556" t="s">
        <v>296</v>
      </c>
      <c r="G30" s="557" t="s">
        <v>315</v>
      </c>
      <c r="H30" s="556"/>
      <c r="I30" s="557"/>
      <c r="J30" s="556"/>
      <c r="K30" s="557"/>
      <c r="L30" s="556"/>
      <c r="M30" s="590"/>
      <c r="N30" s="556"/>
      <c r="O30" s="557"/>
      <c r="P30" s="556"/>
      <c r="Q30" s="557"/>
      <c r="R30" s="558"/>
      <c r="S30" s="559"/>
      <c r="T30" s="560"/>
      <c r="U30" s="561"/>
      <c r="V30" s="220"/>
    </row>
    <row r="31" spans="1:24" ht="16.2" customHeight="1">
      <c r="A31" s="562" t="s">
        <v>316</v>
      </c>
      <c r="B31" s="563">
        <v>46034</v>
      </c>
      <c r="C31" s="564" t="s">
        <v>10</v>
      </c>
      <c r="D31" s="567"/>
      <c r="E31" s="568"/>
      <c r="F31" s="569"/>
      <c r="G31" s="568"/>
      <c r="H31" s="565" t="s">
        <v>368</v>
      </c>
      <c r="I31" s="566"/>
      <c r="J31" s="565"/>
      <c r="K31" s="566"/>
      <c r="L31" s="592"/>
      <c r="M31" s="593"/>
      <c r="N31" s="569"/>
      <c r="O31" s="571"/>
      <c r="P31" s="569"/>
      <c r="Q31" s="571"/>
      <c r="R31" s="572"/>
      <c r="S31" s="573"/>
      <c r="T31" s="574"/>
      <c r="U31" s="575"/>
      <c r="V31" s="220">
        <f>7-(COUNTIF(D29:Q29,"-"))</f>
        <v>5</v>
      </c>
      <c r="X31" s="216"/>
    </row>
    <row r="32" spans="1:24" ht="15.6" customHeight="1">
      <c r="A32" s="576"/>
      <c r="B32" s="577" t="str">
        <f>TEXT(B31,"aaa")</f>
        <v>月</v>
      </c>
      <c r="C32" s="578"/>
      <c r="D32" s="594" t="str">
        <f>G30</f>
        <v>DUO</v>
      </c>
      <c r="E32" s="595" t="str">
        <f>F30</f>
        <v>浦安シ60</v>
      </c>
      <c r="F32" s="594" t="str">
        <f>E30</f>
        <v>55袖ヶ浦シ</v>
      </c>
      <c r="G32" s="595" t="str">
        <f>D30</f>
        <v>55八千代</v>
      </c>
      <c r="H32" s="594"/>
      <c r="I32" s="595"/>
      <c r="J32" s="594"/>
      <c r="K32" s="595"/>
      <c r="L32" s="596"/>
      <c r="M32" s="597"/>
      <c r="N32" s="739"/>
      <c r="O32" s="740"/>
      <c r="P32" s="739"/>
      <c r="Q32" s="740"/>
      <c r="R32" s="580"/>
      <c r="S32" s="581"/>
      <c r="T32" s="552"/>
      <c r="U32" s="582"/>
      <c r="V32" s="221"/>
    </row>
    <row r="33" spans="1:24" ht="16.2" customHeight="1">
      <c r="A33" s="547" t="s">
        <v>341</v>
      </c>
      <c r="B33" s="548"/>
      <c r="C33" s="549"/>
      <c r="D33" s="731">
        <v>0.40277777777777779</v>
      </c>
      <c r="E33" s="732"/>
      <c r="F33" s="733">
        <f>D33+"0:60"</f>
        <v>0.44444444444444448</v>
      </c>
      <c r="G33" s="734"/>
      <c r="H33" s="733">
        <f>F33+"0:60"</f>
        <v>0.48611111111111116</v>
      </c>
      <c r="I33" s="734"/>
      <c r="J33" s="733">
        <f>H33+"0:60"</f>
        <v>0.52777777777777779</v>
      </c>
      <c r="K33" s="734"/>
      <c r="L33" s="733">
        <f>J33+"0:60"</f>
        <v>0.56944444444444442</v>
      </c>
      <c r="M33" s="734"/>
      <c r="N33" s="735" t="s">
        <v>82</v>
      </c>
      <c r="O33" s="736"/>
      <c r="P33" s="735" t="s">
        <v>82</v>
      </c>
      <c r="Q33" s="736"/>
      <c r="R33" s="550" t="s">
        <v>15</v>
      </c>
      <c r="S33" s="551"/>
      <c r="T33" s="552"/>
      <c r="U33" s="553"/>
      <c r="V33" s="220"/>
    </row>
    <row r="34" spans="1:24" ht="16.2" customHeight="1">
      <c r="A34" s="583"/>
      <c r="B34" s="554"/>
      <c r="C34" s="555" t="s">
        <v>143</v>
      </c>
      <c r="D34" s="556" t="s">
        <v>303</v>
      </c>
      <c r="E34" s="557" t="s">
        <v>177</v>
      </c>
      <c r="F34" s="556" t="s">
        <v>304</v>
      </c>
      <c r="G34" s="598" t="s">
        <v>369</v>
      </c>
      <c r="H34" s="556"/>
      <c r="I34" s="557"/>
      <c r="J34" s="556"/>
      <c r="K34" s="557"/>
      <c r="L34" s="556"/>
      <c r="M34" s="590"/>
      <c r="N34" s="556"/>
      <c r="O34" s="557"/>
      <c r="P34" s="556"/>
      <c r="Q34" s="557"/>
      <c r="R34" s="558"/>
      <c r="S34" s="559"/>
      <c r="T34" s="560"/>
      <c r="U34" s="561"/>
      <c r="V34" s="220"/>
    </row>
    <row r="35" spans="1:24" ht="16.2" customHeight="1">
      <c r="A35" s="562" t="s">
        <v>316</v>
      </c>
      <c r="B35" s="563">
        <v>46034</v>
      </c>
      <c r="C35" s="564" t="s">
        <v>370</v>
      </c>
      <c r="D35" s="567"/>
      <c r="E35" s="568"/>
      <c r="F35" s="569"/>
      <c r="G35" s="568"/>
      <c r="H35" s="565" t="s">
        <v>371</v>
      </c>
      <c r="I35" s="566"/>
      <c r="J35" s="565"/>
      <c r="K35" s="566"/>
      <c r="L35" s="592"/>
      <c r="M35" s="593"/>
      <c r="N35" s="569"/>
      <c r="O35" s="571"/>
      <c r="P35" s="569"/>
      <c r="Q35" s="571"/>
      <c r="R35" s="572"/>
      <c r="S35" s="573"/>
      <c r="T35" s="574"/>
      <c r="U35" s="575"/>
      <c r="V35" s="220">
        <f>7-(COUNTIF(D33:Q33,"-"))</f>
        <v>5</v>
      </c>
      <c r="X35" s="216"/>
    </row>
    <row r="36" spans="1:24" ht="15.6" customHeight="1">
      <c r="A36" s="576"/>
      <c r="B36" s="577" t="str">
        <f>TEXT(B35,"aaa")</f>
        <v>月</v>
      </c>
      <c r="C36" s="578"/>
      <c r="D36" s="594" t="str">
        <f>G34</f>
        <v>MIT50</v>
      </c>
      <c r="E36" s="595" t="str">
        <f>F34</f>
        <v>九十九シ50</v>
      </c>
      <c r="F36" s="594" t="str">
        <f>D34</f>
        <v>九十九シ40</v>
      </c>
      <c r="G36" s="595" t="str">
        <f>E34</f>
        <v>フォルテ40</v>
      </c>
      <c r="H36" s="594"/>
      <c r="I36" s="595"/>
      <c r="J36" s="594"/>
      <c r="K36" s="595"/>
      <c r="L36" s="596"/>
      <c r="M36" s="597"/>
      <c r="N36" s="739"/>
      <c r="O36" s="740"/>
      <c r="P36" s="739"/>
      <c r="Q36" s="740"/>
      <c r="R36" s="580"/>
      <c r="S36" s="581"/>
      <c r="T36" s="552"/>
      <c r="U36" s="582"/>
      <c r="V36" s="221"/>
    </row>
    <row r="37" spans="1:24" ht="18.75" customHeight="1">
      <c r="A37" s="547" t="s">
        <v>341</v>
      </c>
      <c r="B37" s="548"/>
      <c r="C37" s="549"/>
      <c r="D37" s="731">
        <v>0.41666666666666669</v>
      </c>
      <c r="E37" s="732"/>
      <c r="F37" s="733">
        <f>D37+"0:60"</f>
        <v>0.45833333333333337</v>
      </c>
      <c r="G37" s="734"/>
      <c r="H37" s="733">
        <f>F37+"0:60"</f>
        <v>0.5</v>
      </c>
      <c r="I37" s="734"/>
      <c r="J37" s="733">
        <f>H37+"0:60"</f>
        <v>0.54166666666666663</v>
      </c>
      <c r="K37" s="734"/>
      <c r="L37" s="735" t="s">
        <v>82</v>
      </c>
      <c r="M37" s="736"/>
      <c r="N37" s="741" t="s">
        <v>82</v>
      </c>
      <c r="O37" s="742"/>
      <c r="P37" s="741" t="s">
        <v>82</v>
      </c>
      <c r="Q37" s="742"/>
      <c r="R37" s="550" t="s">
        <v>15</v>
      </c>
      <c r="S37" s="551"/>
      <c r="T37" s="552"/>
      <c r="U37" s="553"/>
      <c r="V37" s="220"/>
    </row>
    <row r="38" spans="1:24" ht="18.75" customHeight="1">
      <c r="A38" s="697" t="s">
        <v>343</v>
      </c>
      <c r="B38" s="554"/>
      <c r="C38" s="555" t="s">
        <v>143</v>
      </c>
      <c r="D38" s="556" t="s">
        <v>148</v>
      </c>
      <c r="E38" s="557" t="s">
        <v>189</v>
      </c>
      <c r="F38" s="556" t="s">
        <v>300</v>
      </c>
      <c r="G38" s="557" t="s">
        <v>302</v>
      </c>
      <c r="H38" s="556" t="s">
        <v>183</v>
      </c>
      <c r="I38" s="557" t="s">
        <v>186</v>
      </c>
      <c r="J38" s="556" t="s">
        <v>160</v>
      </c>
      <c r="K38" s="557" t="s">
        <v>302</v>
      </c>
      <c r="L38" s="703"/>
      <c r="M38" s="704"/>
      <c r="N38" s="705" t="s">
        <v>372</v>
      </c>
      <c r="O38" s="706"/>
      <c r="P38" s="556"/>
      <c r="Q38" s="557"/>
      <c r="R38" s="558" t="s">
        <v>347</v>
      </c>
      <c r="S38" s="559" t="str">
        <f>J38</f>
        <v>55浜野シ</v>
      </c>
      <c r="T38" s="560" t="s">
        <v>373</v>
      </c>
      <c r="U38" s="561"/>
      <c r="V38" s="220"/>
    </row>
    <row r="39" spans="1:24" ht="18.75" customHeight="1">
      <c r="A39" s="562" t="s">
        <v>316</v>
      </c>
      <c r="B39" s="563">
        <v>46040</v>
      </c>
      <c r="C39" s="591" t="s">
        <v>9</v>
      </c>
      <c r="D39" s="565" t="s">
        <v>374</v>
      </c>
      <c r="E39" s="566"/>
      <c r="F39" s="569"/>
      <c r="G39" s="568"/>
      <c r="H39" s="567"/>
      <c r="I39" s="568"/>
      <c r="J39" s="567"/>
      <c r="K39" s="568"/>
      <c r="L39" s="707"/>
      <c r="M39" s="708"/>
      <c r="N39" s="569" t="s">
        <v>375</v>
      </c>
      <c r="O39" s="571" t="str">
        <f>D40</f>
        <v>習台シ40</v>
      </c>
      <c r="P39" s="569"/>
      <c r="Q39" s="571"/>
      <c r="R39" s="572"/>
      <c r="S39" s="573"/>
      <c r="T39" s="574"/>
      <c r="U39" s="575"/>
      <c r="V39" s="220">
        <f>7-(COUNTIF(D37:Q37,"-"))</f>
        <v>4</v>
      </c>
      <c r="X39" s="216"/>
    </row>
    <row r="40" spans="1:24" ht="18" customHeight="1">
      <c r="A40" s="576"/>
      <c r="B40" s="577" t="str">
        <f>TEXT(B39,"aaa")</f>
        <v>日</v>
      </c>
      <c r="C40" s="578"/>
      <c r="D40" s="594" t="str">
        <f>H38</f>
        <v>習台シ40</v>
      </c>
      <c r="E40" s="595" t="str">
        <f>H38&amp;","&amp;I38</f>
        <v>習台シ40,古河シ40</v>
      </c>
      <c r="F40" s="594" t="str">
        <f>J38</f>
        <v>55浜野シ</v>
      </c>
      <c r="G40" s="595" t="str">
        <f>J38</f>
        <v>55浜野シ</v>
      </c>
      <c r="H40" s="594" t="str">
        <f>D38</f>
        <v>千葉40</v>
      </c>
      <c r="I40" s="595" t="str">
        <f>E38</f>
        <v>佐倉シ40</v>
      </c>
      <c r="J40" s="594" t="str">
        <f>F38</f>
        <v>習台シ50</v>
      </c>
      <c r="K40" s="595" t="str">
        <f>J38&amp;","&amp;K38</f>
        <v>55浜野シ,浜野シ50</v>
      </c>
      <c r="L40" s="709"/>
      <c r="M40" s="710"/>
      <c r="N40" s="711" t="s">
        <v>376</v>
      </c>
      <c r="O40" s="712" t="str">
        <f>H38&amp;","&amp;I38&amp;"で３名ずつ"</f>
        <v>習台シ40,古河シ40で３名ずつ</v>
      </c>
      <c r="P40" s="713"/>
      <c r="Q40" s="714"/>
      <c r="R40" s="580"/>
      <c r="S40" s="581"/>
      <c r="T40" s="552"/>
      <c r="U40" s="582"/>
      <c r="V40" s="221"/>
    </row>
    <row r="41" spans="1:24" ht="16.2" customHeight="1">
      <c r="A41" s="547" t="s">
        <v>341</v>
      </c>
      <c r="B41" s="548"/>
      <c r="C41" s="549"/>
      <c r="D41" s="731">
        <v>0.41666666666666669</v>
      </c>
      <c r="E41" s="732"/>
      <c r="F41" s="733">
        <f>D41+"0:60"</f>
        <v>0.45833333333333337</v>
      </c>
      <c r="G41" s="734"/>
      <c r="H41" s="733">
        <f>F41+"0:60"</f>
        <v>0.5</v>
      </c>
      <c r="I41" s="734"/>
      <c r="J41" s="733">
        <f>H41+"0:60"</f>
        <v>0.54166666666666663</v>
      </c>
      <c r="K41" s="734"/>
      <c r="L41" s="735" t="s">
        <v>82</v>
      </c>
      <c r="M41" s="736"/>
      <c r="N41" s="735" t="s">
        <v>82</v>
      </c>
      <c r="O41" s="736"/>
      <c r="P41" s="735" t="s">
        <v>82</v>
      </c>
      <c r="Q41" s="736"/>
      <c r="R41" s="550" t="s">
        <v>15</v>
      </c>
      <c r="S41" s="551"/>
      <c r="T41" s="552"/>
      <c r="U41" s="553"/>
      <c r="V41" s="220"/>
    </row>
    <row r="42" spans="1:24" ht="16.2" customHeight="1">
      <c r="A42" s="547" t="s">
        <v>342</v>
      </c>
      <c r="B42" s="554"/>
      <c r="C42" s="555" t="s">
        <v>377</v>
      </c>
      <c r="D42" s="556" t="s">
        <v>190</v>
      </c>
      <c r="E42" s="607" t="s">
        <v>378</v>
      </c>
      <c r="F42" s="556" t="s">
        <v>192</v>
      </c>
      <c r="G42" s="557" t="s">
        <v>194</v>
      </c>
      <c r="H42" s="556" t="s">
        <v>185</v>
      </c>
      <c r="I42" s="557" t="s">
        <v>84</v>
      </c>
      <c r="J42" s="556" t="s">
        <v>296</v>
      </c>
      <c r="K42" s="557" t="s">
        <v>307</v>
      </c>
      <c r="L42" s="703"/>
      <c r="M42" s="704"/>
      <c r="N42" s="556"/>
      <c r="O42" s="557"/>
      <c r="P42" s="556"/>
      <c r="Q42" s="557"/>
      <c r="R42" s="558"/>
      <c r="S42" s="559"/>
      <c r="T42" s="560"/>
      <c r="U42" s="561"/>
      <c r="V42" s="220"/>
    </row>
    <row r="43" spans="1:24" ht="16.2" customHeight="1">
      <c r="A43" s="562" t="s">
        <v>316</v>
      </c>
      <c r="B43" s="563">
        <v>46040</v>
      </c>
      <c r="C43" s="564" t="s">
        <v>13</v>
      </c>
      <c r="D43" s="567"/>
      <c r="E43" s="568"/>
      <c r="F43" s="569"/>
      <c r="G43" s="568"/>
      <c r="H43" s="567"/>
      <c r="I43" s="568"/>
      <c r="J43" s="567"/>
      <c r="K43" s="568"/>
      <c r="L43" s="707"/>
      <c r="M43" s="708"/>
      <c r="N43" s="569"/>
      <c r="O43" s="571"/>
      <c r="P43" s="569"/>
      <c r="Q43" s="571"/>
      <c r="R43" s="572"/>
      <c r="S43" s="573"/>
      <c r="T43" s="574"/>
      <c r="U43" s="575"/>
      <c r="V43" s="220">
        <f>7-(COUNTIF(D41:Q41,"-"))</f>
        <v>4</v>
      </c>
      <c r="X43" s="216"/>
    </row>
    <row r="44" spans="1:24" ht="16.2" customHeight="1">
      <c r="A44" s="576"/>
      <c r="B44" s="577" t="str">
        <f>TEXT(B43,"aaa")</f>
        <v>日</v>
      </c>
      <c r="C44" s="578"/>
      <c r="D44" s="737" t="str">
        <f>I42</f>
        <v>カラクテル</v>
      </c>
      <c r="E44" s="738"/>
      <c r="F44" s="737" t="str">
        <f>K42</f>
        <v>八千代60</v>
      </c>
      <c r="G44" s="738"/>
      <c r="H44" s="737" t="str">
        <f>D42</f>
        <v>エスペ40</v>
      </c>
      <c r="I44" s="738"/>
      <c r="J44" s="737" t="str">
        <f>G42</f>
        <v>Y-AJA50</v>
      </c>
      <c r="K44" s="738"/>
      <c r="L44" s="709"/>
      <c r="M44" s="710"/>
      <c r="N44" s="739"/>
      <c r="O44" s="740"/>
      <c r="P44" s="739"/>
      <c r="Q44" s="740"/>
      <c r="R44" s="580"/>
      <c r="S44" s="581"/>
      <c r="T44" s="552"/>
      <c r="U44" s="582"/>
      <c r="V44" s="221"/>
    </row>
    <row r="45" spans="1:24" ht="18.75" customHeight="1">
      <c r="A45" s="547" t="s">
        <v>341</v>
      </c>
      <c r="B45" s="548"/>
      <c r="C45" s="549"/>
      <c r="D45" s="731">
        <v>0.40277777777777779</v>
      </c>
      <c r="E45" s="732"/>
      <c r="F45" s="733">
        <f>D45+"0:60"</f>
        <v>0.44444444444444448</v>
      </c>
      <c r="G45" s="734"/>
      <c r="H45" s="733">
        <f>F45+"0:60"</f>
        <v>0.48611111111111116</v>
      </c>
      <c r="I45" s="734"/>
      <c r="J45" s="733">
        <f>H45+"0:60"</f>
        <v>0.52777777777777779</v>
      </c>
      <c r="K45" s="734"/>
      <c r="L45" s="733">
        <f>J45+"0:60"</f>
        <v>0.56944444444444442</v>
      </c>
      <c r="M45" s="734"/>
      <c r="N45" s="735" t="s">
        <v>82</v>
      </c>
      <c r="O45" s="736"/>
      <c r="P45" s="735" t="s">
        <v>82</v>
      </c>
      <c r="Q45" s="736"/>
      <c r="R45" s="550" t="s">
        <v>15</v>
      </c>
      <c r="S45" s="551"/>
      <c r="T45" s="552"/>
      <c r="U45" s="553"/>
      <c r="V45" s="220"/>
    </row>
    <row r="46" spans="1:24" ht="18.75" customHeight="1">
      <c r="A46" s="697" t="s">
        <v>343</v>
      </c>
      <c r="B46" s="698"/>
      <c r="C46" s="555" t="s">
        <v>143</v>
      </c>
      <c r="D46" s="556" t="s">
        <v>318</v>
      </c>
      <c r="E46" s="607" t="s">
        <v>379</v>
      </c>
      <c r="F46" s="556" t="s">
        <v>278</v>
      </c>
      <c r="G46" s="557" t="s">
        <v>152</v>
      </c>
      <c r="H46" s="556" t="s">
        <v>198</v>
      </c>
      <c r="I46" s="557" t="s">
        <v>206</v>
      </c>
      <c r="J46" s="556" t="s">
        <v>184</v>
      </c>
      <c r="K46" s="557" t="s">
        <v>177</v>
      </c>
      <c r="L46" s="556" t="s">
        <v>199</v>
      </c>
      <c r="M46" s="557" t="s">
        <v>280</v>
      </c>
      <c r="N46" s="556"/>
      <c r="O46" s="607"/>
      <c r="P46" s="556"/>
      <c r="Q46" s="607"/>
      <c r="R46" s="558"/>
      <c r="S46" s="559"/>
      <c r="T46" s="560"/>
      <c r="U46" s="561"/>
      <c r="V46" s="220"/>
    </row>
    <row r="47" spans="1:24" ht="18.75" customHeight="1">
      <c r="A47" s="562" t="s">
        <v>316</v>
      </c>
      <c r="B47" s="563">
        <v>46040</v>
      </c>
      <c r="C47" s="564" t="s">
        <v>80</v>
      </c>
      <c r="D47" s="567"/>
      <c r="E47" s="568"/>
      <c r="F47" s="569"/>
      <c r="G47" s="568"/>
      <c r="H47" s="567"/>
      <c r="I47" s="568"/>
      <c r="J47" s="569"/>
      <c r="K47" s="568"/>
      <c r="L47" s="569"/>
      <c r="M47" s="570"/>
      <c r="N47" s="569"/>
      <c r="O47" s="571"/>
      <c r="P47" s="569"/>
      <c r="Q47" s="571"/>
      <c r="R47" s="572"/>
      <c r="S47" s="573"/>
      <c r="T47" s="574"/>
      <c r="U47" s="575"/>
      <c r="V47" s="220">
        <f>7-(COUNTIF(D45:Q45,"-"))</f>
        <v>5</v>
      </c>
      <c r="X47" s="216"/>
    </row>
    <row r="48" spans="1:24" ht="18" customHeight="1">
      <c r="A48" s="576"/>
      <c r="B48" s="577" t="str">
        <f>TEXT(B47,"aaa")</f>
        <v>日</v>
      </c>
      <c r="C48" s="578"/>
      <c r="D48" s="737" t="str">
        <f>I46</f>
        <v>袖ヶ浦シ50</v>
      </c>
      <c r="E48" s="738"/>
      <c r="F48" s="737" t="str">
        <f>K46</f>
        <v>フォルテ40</v>
      </c>
      <c r="G48" s="738"/>
      <c r="H48" s="737" t="str">
        <f>D46</f>
        <v>MCFC50</v>
      </c>
      <c r="I48" s="738"/>
      <c r="J48" s="737" t="str">
        <f>F46</f>
        <v>MCFC40</v>
      </c>
      <c r="K48" s="738"/>
      <c r="L48" s="737" t="str">
        <f>H46</f>
        <v>マクハリ50</v>
      </c>
      <c r="M48" s="738"/>
      <c r="N48" s="739"/>
      <c r="O48" s="740"/>
      <c r="P48" s="739"/>
      <c r="Q48" s="740"/>
      <c r="R48" s="580"/>
      <c r="S48" s="581"/>
      <c r="T48" s="552"/>
      <c r="U48" s="582"/>
      <c r="V48" s="221"/>
    </row>
    <row r="49" spans="1:24" ht="16.2" customHeight="1">
      <c r="A49" s="547" t="s">
        <v>341</v>
      </c>
      <c r="B49" s="548"/>
      <c r="C49" s="549"/>
      <c r="D49" s="731">
        <v>0.40277777777777779</v>
      </c>
      <c r="E49" s="732"/>
      <c r="F49" s="733">
        <f>D49+"0:60"</f>
        <v>0.44444444444444448</v>
      </c>
      <c r="G49" s="734"/>
      <c r="H49" s="733">
        <f>F49+"0:60"</f>
        <v>0.48611111111111116</v>
      </c>
      <c r="I49" s="734"/>
      <c r="J49" s="733">
        <f>H49+"0:60"</f>
        <v>0.52777777777777779</v>
      </c>
      <c r="K49" s="734"/>
      <c r="L49" s="733">
        <f>J49+"0:60"</f>
        <v>0.56944444444444442</v>
      </c>
      <c r="M49" s="734"/>
      <c r="N49" s="735" t="s">
        <v>82</v>
      </c>
      <c r="O49" s="736"/>
      <c r="P49" s="735" t="s">
        <v>82</v>
      </c>
      <c r="Q49" s="736"/>
      <c r="R49" s="550" t="s">
        <v>15</v>
      </c>
      <c r="S49" s="551"/>
      <c r="T49" s="552"/>
      <c r="U49" s="553"/>
      <c r="V49" s="220"/>
    </row>
    <row r="50" spans="1:24" ht="16.2" customHeight="1">
      <c r="A50" s="547" t="s">
        <v>342</v>
      </c>
      <c r="B50" s="554"/>
      <c r="C50" s="555" t="s">
        <v>377</v>
      </c>
      <c r="D50" s="556" t="s">
        <v>205</v>
      </c>
      <c r="E50" s="607" t="s">
        <v>206</v>
      </c>
      <c r="F50" s="556" t="s">
        <v>483</v>
      </c>
      <c r="G50" s="607" t="s">
        <v>198</v>
      </c>
      <c r="H50" s="556" t="s">
        <v>194</v>
      </c>
      <c r="I50" s="607" t="s">
        <v>302</v>
      </c>
      <c r="J50" s="556" t="s">
        <v>153</v>
      </c>
      <c r="K50" s="607" t="s">
        <v>159</v>
      </c>
      <c r="L50" s="556" t="s">
        <v>160</v>
      </c>
      <c r="M50" s="607" t="s">
        <v>157</v>
      </c>
      <c r="N50" s="556"/>
      <c r="O50" s="607"/>
      <c r="P50" s="556"/>
      <c r="Q50" s="607"/>
      <c r="R50" s="558" t="s">
        <v>14</v>
      </c>
      <c r="S50" s="559" t="str">
        <f>J50</f>
        <v>千葉50</v>
      </c>
      <c r="T50" s="560"/>
      <c r="U50" s="561"/>
      <c r="V50" s="220"/>
    </row>
    <row r="51" spans="1:24" ht="16.2" customHeight="1">
      <c r="A51" s="562" t="s">
        <v>7</v>
      </c>
      <c r="B51" s="563">
        <v>46047</v>
      </c>
      <c r="C51" s="564" t="s">
        <v>13</v>
      </c>
      <c r="D51" s="567" t="s">
        <v>618</v>
      </c>
      <c r="E51" s="568" t="s">
        <v>619</v>
      </c>
      <c r="F51" s="569" t="s">
        <v>619</v>
      </c>
      <c r="G51" s="568" t="s">
        <v>618</v>
      </c>
      <c r="H51" s="567" t="s">
        <v>618</v>
      </c>
      <c r="I51" s="568" t="s">
        <v>618</v>
      </c>
      <c r="J51" s="569" t="s">
        <v>620</v>
      </c>
      <c r="K51" s="568" t="s">
        <v>621</v>
      </c>
      <c r="L51" s="567" t="s">
        <v>618</v>
      </c>
      <c r="M51" s="570">
        <v>1</v>
      </c>
      <c r="N51" s="815" t="s">
        <v>517</v>
      </c>
      <c r="O51" s="816"/>
      <c r="P51" s="815"/>
      <c r="Q51" s="816"/>
      <c r="R51" s="572" t="s">
        <v>223</v>
      </c>
      <c r="S51" s="573" t="str">
        <f>E50</f>
        <v>袖ヶ浦シ50</v>
      </c>
      <c r="T51" s="574"/>
      <c r="U51" s="575"/>
      <c r="V51" s="220">
        <f>7-(COUNTIF(D49:Q49,"-"))</f>
        <v>5</v>
      </c>
      <c r="W51" s="216">
        <f>V51</f>
        <v>5</v>
      </c>
      <c r="X51" s="216"/>
    </row>
    <row r="52" spans="1:24" ht="16.2" customHeight="1">
      <c r="A52" s="576" t="s">
        <v>518</v>
      </c>
      <c r="B52" s="577" t="str">
        <f>TEXT(B51,"aaa")</f>
        <v>日</v>
      </c>
      <c r="C52" s="578"/>
      <c r="D52" s="737" t="str">
        <f>I50</f>
        <v>浜野シ50</v>
      </c>
      <c r="E52" s="738"/>
      <c r="F52" s="737" t="str">
        <f>K50</f>
        <v>佐倉シ50</v>
      </c>
      <c r="G52" s="738"/>
      <c r="H52" s="737" t="str">
        <f>D50</f>
        <v>商大ク50</v>
      </c>
      <c r="I52" s="738"/>
      <c r="J52" s="737" t="str">
        <f>F50</f>
        <v>Lien50</v>
      </c>
      <c r="K52" s="738"/>
      <c r="L52" s="737" t="str">
        <f>H50</f>
        <v>Y-AJA50</v>
      </c>
      <c r="M52" s="738"/>
      <c r="N52" s="815"/>
      <c r="O52" s="816"/>
      <c r="P52" s="596" t="s">
        <v>519</v>
      </c>
      <c r="Q52" s="817" t="str">
        <f>L50</f>
        <v>55浜野シ</v>
      </c>
      <c r="R52" s="580" t="s">
        <v>226</v>
      </c>
      <c r="S52" s="581" t="str">
        <f>G50</f>
        <v>マクハリ50</v>
      </c>
      <c r="T52" s="552"/>
      <c r="U52" s="582"/>
      <c r="V52" s="221"/>
    </row>
    <row r="53" spans="1:24" ht="16.2" customHeight="1">
      <c r="A53" s="547" t="s">
        <v>341</v>
      </c>
      <c r="B53" s="548"/>
      <c r="C53" s="549"/>
      <c r="D53" s="731">
        <v>0.41666666666666669</v>
      </c>
      <c r="E53" s="732"/>
      <c r="F53" s="733">
        <f>D53+"0:60"</f>
        <v>0.45833333333333337</v>
      </c>
      <c r="G53" s="734"/>
      <c r="H53" s="733">
        <f>F53+"0:60"</f>
        <v>0.5</v>
      </c>
      <c r="I53" s="734"/>
      <c r="J53" s="733">
        <f>H53+"0:60"</f>
        <v>0.54166666666666663</v>
      </c>
      <c r="K53" s="734"/>
      <c r="L53" s="735" t="s">
        <v>82</v>
      </c>
      <c r="M53" s="736"/>
      <c r="N53" s="735" t="s">
        <v>82</v>
      </c>
      <c r="O53" s="736"/>
      <c r="P53" s="735" t="s">
        <v>82</v>
      </c>
      <c r="Q53" s="736"/>
      <c r="R53" s="550" t="s">
        <v>15</v>
      </c>
      <c r="S53" s="551"/>
      <c r="T53" s="552"/>
      <c r="U53" s="553"/>
      <c r="V53" s="220"/>
    </row>
    <row r="54" spans="1:24" ht="16.2" customHeight="1">
      <c r="A54" s="583"/>
      <c r="B54" s="818" t="s">
        <v>524</v>
      </c>
      <c r="C54" s="555" t="s">
        <v>143</v>
      </c>
      <c r="D54" s="556" t="s">
        <v>178</v>
      </c>
      <c r="E54" s="607" t="s">
        <v>152</v>
      </c>
      <c r="F54" s="556" t="s">
        <v>84</v>
      </c>
      <c r="G54" s="607" t="s">
        <v>179</v>
      </c>
      <c r="H54" s="556" t="s">
        <v>97</v>
      </c>
      <c r="I54" s="607" t="s">
        <v>182</v>
      </c>
      <c r="J54" s="556" t="s">
        <v>146</v>
      </c>
      <c r="K54" s="607" t="s">
        <v>186</v>
      </c>
      <c r="L54" s="556"/>
      <c r="M54" s="607"/>
      <c r="N54" s="556"/>
      <c r="O54" s="607"/>
      <c r="P54" s="556"/>
      <c r="Q54" s="607"/>
      <c r="R54" s="558" t="s">
        <v>14</v>
      </c>
      <c r="S54" s="559" t="str">
        <f>K54</f>
        <v>古河シ40</v>
      </c>
      <c r="T54" s="560"/>
      <c r="U54" s="561"/>
      <c r="V54" s="220"/>
    </row>
    <row r="55" spans="1:24" ht="16.2" customHeight="1">
      <c r="A55" s="562" t="s">
        <v>7</v>
      </c>
      <c r="B55" s="563">
        <v>46047</v>
      </c>
      <c r="C55" s="564" t="s">
        <v>370</v>
      </c>
      <c r="D55" s="567" t="s">
        <v>618</v>
      </c>
      <c r="E55" s="568" t="s">
        <v>618</v>
      </c>
      <c r="F55" s="567" t="s">
        <v>618</v>
      </c>
      <c r="G55" s="568" t="s">
        <v>618</v>
      </c>
      <c r="H55" s="567" t="s">
        <v>619</v>
      </c>
      <c r="I55" s="568" t="s">
        <v>619</v>
      </c>
      <c r="J55" s="567" t="s">
        <v>621</v>
      </c>
      <c r="K55" s="568" t="s">
        <v>621</v>
      </c>
      <c r="L55" s="567"/>
      <c r="M55" s="571"/>
      <c r="N55" s="815" t="s">
        <v>520</v>
      </c>
      <c r="O55" s="816"/>
      <c r="P55" s="815"/>
      <c r="Q55" s="816"/>
      <c r="R55" s="572"/>
      <c r="S55" s="573"/>
      <c r="T55" s="574"/>
      <c r="U55" s="575"/>
      <c r="V55" s="220">
        <f>7-(COUNTIF(D53:Q53,"-"))</f>
        <v>4</v>
      </c>
      <c r="W55" s="216">
        <f>W51+V55</f>
        <v>9</v>
      </c>
      <c r="X55" s="216"/>
    </row>
    <row r="56" spans="1:24" ht="15.6" customHeight="1">
      <c r="A56" s="576" t="s">
        <v>521</v>
      </c>
      <c r="B56" s="577" t="str">
        <f>TEXT(B55,"aaa")</f>
        <v>日</v>
      </c>
      <c r="C56" s="578"/>
      <c r="D56" s="594" t="str">
        <f>H54</f>
        <v>トキガネ</v>
      </c>
      <c r="E56" s="595" t="str">
        <f>H54&amp;","&amp;I54</f>
        <v>トキガネ,浦安シ40</v>
      </c>
      <c r="F56" s="594" t="str">
        <f>J54</f>
        <v>船橋40</v>
      </c>
      <c r="G56" s="595" t="str">
        <f>J54&amp;","&amp;K54</f>
        <v>船橋40,古河シ40</v>
      </c>
      <c r="H56" s="594" t="str">
        <f>D54</f>
        <v>九十九40</v>
      </c>
      <c r="I56" s="595" t="str">
        <f>D54&amp;","&amp;E54</f>
        <v>九十九40,マクハリ40</v>
      </c>
      <c r="J56" s="594" t="str">
        <f>F54</f>
        <v>カラクテル</v>
      </c>
      <c r="K56" s="595" t="str">
        <f>F54&amp;","&amp;G54</f>
        <v>カラクテル,Y-AJA40</v>
      </c>
      <c r="L56" s="739"/>
      <c r="M56" s="740"/>
      <c r="N56" s="815"/>
      <c r="O56" s="816"/>
      <c r="P56" s="596" t="s">
        <v>519</v>
      </c>
      <c r="Q56" s="817" t="str">
        <f>J54</f>
        <v>船橋40</v>
      </c>
      <c r="R56" s="580" t="s">
        <v>226</v>
      </c>
      <c r="S56" s="581" t="str">
        <f>G54</f>
        <v>Y-AJA40</v>
      </c>
      <c r="T56" s="552"/>
      <c r="U56" s="582"/>
      <c r="V56" s="221"/>
    </row>
    <row r="57" spans="1:24" ht="18.75" customHeight="1">
      <c r="A57" s="547" t="s">
        <v>341</v>
      </c>
      <c r="B57" s="548"/>
      <c r="C57" s="549"/>
      <c r="D57" s="731">
        <v>0.40277777777777779</v>
      </c>
      <c r="E57" s="732"/>
      <c r="F57" s="733">
        <f>D57+"0:60"</f>
        <v>0.44444444444444448</v>
      </c>
      <c r="G57" s="734"/>
      <c r="H57" s="733">
        <f>F57+"0:60"</f>
        <v>0.48611111111111116</v>
      </c>
      <c r="I57" s="734"/>
      <c r="J57" s="733">
        <f>H57+"0:60"</f>
        <v>0.52777777777777779</v>
      </c>
      <c r="K57" s="734"/>
      <c r="L57" s="733">
        <f>J57+"0:60"</f>
        <v>0.56944444444444442</v>
      </c>
      <c r="M57" s="734"/>
      <c r="N57" s="741" t="s">
        <v>82</v>
      </c>
      <c r="O57" s="742"/>
      <c r="P57" s="741" t="s">
        <v>82</v>
      </c>
      <c r="Q57" s="742"/>
      <c r="R57" s="550" t="s">
        <v>15</v>
      </c>
      <c r="S57" s="551"/>
      <c r="T57" s="552"/>
      <c r="U57" s="553"/>
      <c r="V57" s="220"/>
    </row>
    <row r="58" spans="1:24" ht="18.75" customHeight="1">
      <c r="A58" s="583"/>
      <c r="B58" s="554"/>
      <c r="C58" s="555" t="s">
        <v>143</v>
      </c>
      <c r="D58" s="556" t="s">
        <v>305</v>
      </c>
      <c r="E58" s="607" t="s">
        <v>156</v>
      </c>
      <c r="F58" s="556" t="s">
        <v>204</v>
      </c>
      <c r="G58" s="607" t="s">
        <v>155</v>
      </c>
      <c r="H58" s="556" t="s">
        <v>306</v>
      </c>
      <c r="I58" s="607" t="s">
        <v>332</v>
      </c>
      <c r="J58" s="556" t="s">
        <v>330</v>
      </c>
      <c r="K58" s="607" t="s">
        <v>300</v>
      </c>
      <c r="L58" s="556" t="s">
        <v>473</v>
      </c>
      <c r="M58" s="607" t="s">
        <v>325</v>
      </c>
      <c r="N58" s="556"/>
      <c r="O58" s="607"/>
      <c r="P58" s="556"/>
      <c r="Q58" s="607"/>
      <c r="R58" s="558" t="s">
        <v>14</v>
      </c>
      <c r="S58" s="559" t="str">
        <f>K58</f>
        <v>習台シ50</v>
      </c>
      <c r="T58" s="560"/>
      <c r="U58" s="561"/>
      <c r="V58" s="220"/>
    </row>
    <row r="59" spans="1:24" ht="18.75" customHeight="1">
      <c r="A59" s="562" t="s">
        <v>7</v>
      </c>
      <c r="B59" s="563">
        <v>46047</v>
      </c>
      <c r="C59" s="564" t="s">
        <v>141</v>
      </c>
      <c r="D59" s="567" t="s">
        <v>619</v>
      </c>
      <c r="E59" s="568" t="s">
        <v>621</v>
      </c>
      <c r="F59" s="569" t="s">
        <v>620</v>
      </c>
      <c r="G59" s="568" t="s">
        <v>618</v>
      </c>
      <c r="H59" s="567" t="s">
        <v>621</v>
      </c>
      <c r="I59" s="568" t="s">
        <v>618</v>
      </c>
      <c r="J59" s="569" t="s">
        <v>621</v>
      </c>
      <c r="K59" s="568" t="s">
        <v>619</v>
      </c>
      <c r="L59" s="567" t="s">
        <v>622</v>
      </c>
      <c r="M59" s="570">
        <v>0</v>
      </c>
      <c r="N59" s="815" t="s">
        <v>520</v>
      </c>
      <c r="O59" s="816"/>
      <c r="P59" s="815"/>
      <c r="Q59" s="816"/>
      <c r="R59" s="572" t="s">
        <v>223</v>
      </c>
      <c r="S59" s="573" t="str">
        <f>L58</f>
        <v>フォルテ50</v>
      </c>
      <c r="T59" s="574"/>
      <c r="U59" s="575"/>
      <c r="V59" s="220">
        <f>7-(COUNTIF(D57:Q57,"-"))</f>
        <v>5</v>
      </c>
      <c r="W59" s="216">
        <f>W55+V59</f>
        <v>14</v>
      </c>
      <c r="X59" s="216"/>
    </row>
    <row r="60" spans="1:24" ht="18" customHeight="1">
      <c r="A60" s="576" t="s">
        <v>518</v>
      </c>
      <c r="B60" s="577" t="str">
        <f>TEXT(B59,"aaa")</f>
        <v>日</v>
      </c>
      <c r="C60" s="578"/>
      <c r="D60" s="594" t="str">
        <f>I58</f>
        <v>1985八千代</v>
      </c>
      <c r="E60" s="595" t="str">
        <f>I58</f>
        <v>1985八千代</v>
      </c>
      <c r="F60" s="594" t="str">
        <f>J58</f>
        <v>九十九50</v>
      </c>
      <c r="G60" s="595" t="str">
        <f>E58</f>
        <v>大倉商50</v>
      </c>
      <c r="H60" s="594" t="str">
        <f>D58</f>
        <v>八千代50</v>
      </c>
      <c r="I60" s="595" t="str">
        <f>M58</f>
        <v>緑町シ</v>
      </c>
      <c r="J60" s="594" t="str">
        <f>F58</f>
        <v>船橋50</v>
      </c>
      <c r="K60" s="595" t="str">
        <f>J60</f>
        <v>船橋50</v>
      </c>
      <c r="L60" s="596" t="str">
        <f>H58</f>
        <v>55八千代</v>
      </c>
      <c r="M60" s="597" t="str">
        <f>H58</f>
        <v>55八千代</v>
      </c>
      <c r="N60" s="815"/>
      <c r="O60" s="816"/>
      <c r="P60" s="596" t="s">
        <v>519</v>
      </c>
      <c r="Q60" s="817" t="str">
        <f>M58</f>
        <v>緑町シ</v>
      </c>
      <c r="R60" s="580" t="s">
        <v>226</v>
      </c>
      <c r="S60" s="581" t="str">
        <f>G58</f>
        <v>古河シ50</v>
      </c>
      <c r="T60" s="552"/>
      <c r="U60" s="582"/>
      <c r="V60" s="221"/>
    </row>
    <row r="61" spans="1:24" ht="18.75" customHeight="1">
      <c r="A61" s="547" t="s">
        <v>341</v>
      </c>
      <c r="B61" s="548"/>
      <c r="C61" s="549"/>
      <c r="D61" s="731">
        <v>0.39583333333333331</v>
      </c>
      <c r="E61" s="732"/>
      <c r="F61" s="733">
        <f>D61+"0:60"</f>
        <v>0.4375</v>
      </c>
      <c r="G61" s="734"/>
      <c r="H61" s="733">
        <f>F61+"0:60"</f>
        <v>0.47916666666666669</v>
      </c>
      <c r="I61" s="734"/>
      <c r="J61" s="733">
        <f>H61+"0:60"</f>
        <v>0.52083333333333337</v>
      </c>
      <c r="K61" s="734"/>
      <c r="L61" s="733">
        <f>J61+"0:60"</f>
        <v>0.5625</v>
      </c>
      <c r="M61" s="734"/>
      <c r="N61" s="733">
        <f>L61+"0:60"</f>
        <v>0.60416666666666663</v>
      </c>
      <c r="O61" s="734"/>
      <c r="P61" s="819" t="s">
        <v>82</v>
      </c>
      <c r="Q61" s="820"/>
      <c r="R61" s="550" t="s">
        <v>15</v>
      </c>
      <c r="S61" s="551"/>
      <c r="T61" s="552"/>
      <c r="U61" s="553"/>
      <c r="V61" s="220"/>
    </row>
    <row r="62" spans="1:24" ht="18.75" customHeight="1">
      <c r="A62" s="547" t="s">
        <v>342</v>
      </c>
      <c r="B62" s="554"/>
      <c r="C62" s="555" t="s">
        <v>344</v>
      </c>
      <c r="D62" s="556" t="s">
        <v>183</v>
      </c>
      <c r="E62" s="607" t="s">
        <v>147</v>
      </c>
      <c r="F62" s="556" t="s">
        <v>98</v>
      </c>
      <c r="G62" s="607" t="s">
        <v>83</v>
      </c>
      <c r="H62" s="556" t="s">
        <v>309</v>
      </c>
      <c r="I62" s="607" t="s">
        <v>190</v>
      </c>
      <c r="J62" s="556" t="s">
        <v>151</v>
      </c>
      <c r="K62" s="607" t="s">
        <v>333</v>
      </c>
      <c r="L62" s="556" t="s">
        <v>277</v>
      </c>
      <c r="M62" s="607" t="s">
        <v>468</v>
      </c>
      <c r="N62" s="556" t="s">
        <v>191</v>
      </c>
      <c r="O62" s="607" t="s">
        <v>184</v>
      </c>
      <c r="P62" s="703"/>
      <c r="Q62" s="821"/>
      <c r="R62" s="558" t="s">
        <v>14</v>
      </c>
      <c r="S62" s="559" t="str">
        <f>K62</f>
        <v>市原シニア</v>
      </c>
      <c r="T62" s="560"/>
      <c r="U62" s="561"/>
      <c r="V62" s="220"/>
    </row>
    <row r="63" spans="1:24" ht="18.75" customHeight="1">
      <c r="A63" s="562" t="s">
        <v>7</v>
      </c>
      <c r="B63" s="563">
        <v>46047</v>
      </c>
      <c r="C63" s="564" t="s">
        <v>345</v>
      </c>
      <c r="D63" s="567" t="s">
        <v>618</v>
      </c>
      <c r="E63" s="568" t="s">
        <v>618</v>
      </c>
      <c r="F63" s="567" t="s">
        <v>619</v>
      </c>
      <c r="G63" s="568" t="s">
        <v>621</v>
      </c>
      <c r="H63" s="567" t="s">
        <v>623</v>
      </c>
      <c r="I63" s="568" t="s">
        <v>621</v>
      </c>
      <c r="J63" s="567" t="s">
        <v>621</v>
      </c>
      <c r="K63" s="568" t="s">
        <v>620</v>
      </c>
      <c r="L63" s="567" t="s">
        <v>618</v>
      </c>
      <c r="M63" s="570">
        <v>0</v>
      </c>
      <c r="N63" s="567" t="s">
        <v>621</v>
      </c>
      <c r="O63" s="570">
        <v>4</v>
      </c>
      <c r="P63" s="815" t="s">
        <v>517</v>
      </c>
      <c r="Q63" s="816"/>
      <c r="R63" s="572" t="s">
        <v>145</v>
      </c>
      <c r="S63" s="573" t="str">
        <f>E62</f>
        <v>MITシニア</v>
      </c>
      <c r="T63" s="574"/>
      <c r="U63" s="575"/>
      <c r="V63" s="220">
        <f>7-(COUNTIF(D61:Q61,"-"))</f>
        <v>6</v>
      </c>
      <c r="W63" s="216">
        <f>W59+V63</f>
        <v>20</v>
      </c>
      <c r="X63" s="216"/>
    </row>
    <row r="64" spans="1:24" ht="18" customHeight="1">
      <c r="A64" s="576" t="s">
        <v>521</v>
      </c>
      <c r="B64" s="577" t="str">
        <f>TEXT(B63,"aaa")</f>
        <v>日</v>
      </c>
      <c r="C64" s="578"/>
      <c r="D64" s="737" t="str">
        <f>H62</f>
        <v>AKECHI</v>
      </c>
      <c r="E64" s="738"/>
      <c r="F64" s="737" t="str">
        <f>L62</f>
        <v>MVCC</v>
      </c>
      <c r="G64" s="738"/>
      <c r="H64" s="737" t="str">
        <f>D62</f>
        <v>習台シ40</v>
      </c>
      <c r="I64" s="738"/>
      <c r="J64" s="737" t="str">
        <f>F62</f>
        <v>レーベン</v>
      </c>
      <c r="K64" s="738"/>
      <c r="L64" s="737" t="str">
        <f>I62</f>
        <v>エスペ40</v>
      </c>
      <c r="M64" s="738"/>
      <c r="N64" s="822" t="str">
        <f>J62</f>
        <v>大倉商40</v>
      </c>
      <c r="O64" s="823"/>
      <c r="P64" s="596" t="s">
        <v>522</v>
      </c>
      <c r="Q64" s="824" t="str">
        <f>O62</f>
        <v>袖ヶ浦シ40</v>
      </c>
      <c r="R64" s="580" t="s">
        <v>12</v>
      </c>
      <c r="S64" s="581" t="str">
        <f>G62</f>
        <v>ハルオ</v>
      </c>
      <c r="T64" s="552"/>
      <c r="U64" s="582"/>
      <c r="V64" s="221"/>
    </row>
    <row r="65" spans="1:24" ht="18.75" customHeight="1">
      <c r="A65" s="396" t="s">
        <v>341</v>
      </c>
      <c r="B65" s="340"/>
      <c r="C65" s="341"/>
      <c r="D65" s="723">
        <v>0.40277777777777779</v>
      </c>
      <c r="E65" s="724"/>
      <c r="F65" s="721">
        <f>D65+"0:60"</f>
        <v>0.44444444444444448</v>
      </c>
      <c r="G65" s="722"/>
      <c r="H65" s="721">
        <f>F65+"0:60"</f>
        <v>0.48611111111111116</v>
      </c>
      <c r="I65" s="722"/>
      <c r="J65" s="721">
        <f>H65+"0:60"</f>
        <v>0.52777777777777779</v>
      </c>
      <c r="K65" s="722"/>
      <c r="L65" s="721">
        <f>J65+"0:60"</f>
        <v>0.56944444444444442</v>
      </c>
      <c r="M65" s="722"/>
      <c r="N65" s="725" t="s">
        <v>82</v>
      </c>
      <c r="O65" s="726"/>
      <c r="P65" s="725" t="s">
        <v>82</v>
      </c>
      <c r="Q65" s="726"/>
      <c r="R65" s="342" t="s">
        <v>15</v>
      </c>
      <c r="S65" s="343"/>
      <c r="T65" s="344"/>
      <c r="U65" s="345"/>
      <c r="V65" s="220"/>
    </row>
    <row r="66" spans="1:24" ht="18.75" customHeight="1">
      <c r="A66" s="346" t="s">
        <v>624</v>
      </c>
      <c r="B66" s="347"/>
      <c r="C66" s="348" t="s">
        <v>348</v>
      </c>
      <c r="D66" s="349" t="s">
        <v>153</v>
      </c>
      <c r="E66" s="415" t="s">
        <v>325</v>
      </c>
      <c r="F66" s="349" t="s">
        <v>483</v>
      </c>
      <c r="G66" s="415" t="s">
        <v>300</v>
      </c>
      <c r="H66" s="349" t="s">
        <v>197</v>
      </c>
      <c r="I66" s="415" t="s">
        <v>204</v>
      </c>
      <c r="J66" s="349" t="s">
        <v>205</v>
      </c>
      <c r="K66" s="415" t="s">
        <v>155</v>
      </c>
      <c r="L66" s="349" t="s">
        <v>198</v>
      </c>
      <c r="M66" s="415" t="s">
        <v>330</v>
      </c>
      <c r="N66" s="349"/>
      <c r="O66" s="415"/>
      <c r="P66" s="349"/>
      <c r="Q66" s="415"/>
      <c r="R66" s="352" t="s">
        <v>14</v>
      </c>
      <c r="S66" s="353" t="str">
        <f>K66</f>
        <v>古河シ50</v>
      </c>
      <c r="T66" s="354"/>
      <c r="U66" s="355"/>
      <c r="V66" s="220"/>
    </row>
    <row r="67" spans="1:24" ht="18.75" customHeight="1">
      <c r="A67" s="423" t="s">
        <v>7</v>
      </c>
      <c r="B67" s="357">
        <v>46053</v>
      </c>
      <c r="C67" s="379" t="s">
        <v>142</v>
      </c>
      <c r="D67" s="380"/>
      <c r="E67" s="381"/>
      <c r="F67" s="359"/>
      <c r="G67" s="381"/>
      <c r="H67" s="380"/>
      <c r="I67" s="381"/>
      <c r="J67" s="380"/>
      <c r="K67" s="381"/>
      <c r="L67" s="359"/>
      <c r="M67" s="360"/>
      <c r="N67" s="599" t="s">
        <v>520</v>
      </c>
      <c r="O67" s="600"/>
      <c r="P67" s="599"/>
      <c r="Q67" s="600"/>
      <c r="R67" s="362" t="s">
        <v>223</v>
      </c>
      <c r="S67" s="363" t="str">
        <f>L66</f>
        <v>マクハリ50</v>
      </c>
      <c r="T67" s="364"/>
      <c r="U67" s="365"/>
      <c r="V67" s="220">
        <f>7-(COUNTIF(D65:Q65,"-"))</f>
        <v>5</v>
      </c>
      <c r="W67" s="216">
        <f>W63+V67</f>
        <v>25</v>
      </c>
      <c r="X67" s="216"/>
    </row>
    <row r="68" spans="1:24" ht="18" customHeight="1">
      <c r="A68" s="366" t="s">
        <v>518</v>
      </c>
      <c r="B68" s="367" t="str">
        <f>TEXT(B67,"aaa")</f>
        <v>土</v>
      </c>
      <c r="C68" s="368"/>
      <c r="D68" s="369" t="str">
        <f>I66</f>
        <v>船橋50</v>
      </c>
      <c r="E68" s="370" t="str">
        <f>I66</f>
        <v>船橋50</v>
      </c>
      <c r="F68" s="369" t="str">
        <f>J66</f>
        <v>商大ク50</v>
      </c>
      <c r="G68" s="370" t="str">
        <f>E66</f>
        <v>緑町シ</v>
      </c>
      <c r="H68" s="369" t="str">
        <f>D66</f>
        <v>千葉50</v>
      </c>
      <c r="I68" s="370" t="str">
        <f>M66</f>
        <v>九十九50</v>
      </c>
      <c r="J68" s="369" t="str">
        <f>F66</f>
        <v>Lien50</v>
      </c>
      <c r="K68" s="370" t="str">
        <f>J68</f>
        <v>Lien50</v>
      </c>
      <c r="L68" s="371" t="str">
        <f>H66</f>
        <v>55千葉</v>
      </c>
      <c r="M68" s="372" t="str">
        <f>H66</f>
        <v>55千葉</v>
      </c>
      <c r="N68" s="717"/>
      <c r="O68" s="718"/>
      <c r="P68" s="371" t="s">
        <v>522</v>
      </c>
      <c r="Q68" s="546" t="str">
        <f>L66</f>
        <v>マクハリ50</v>
      </c>
      <c r="R68" s="373" t="s">
        <v>226</v>
      </c>
      <c r="S68" s="374" t="str">
        <f>G66</f>
        <v>習台シ50</v>
      </c>
      <c r="T68" s="344"/>
      <c r="U68" s="375"/>
      <c r="V68" s="221"/>
    </row>
    <row r="69" spans="1:24" ht="16.2" customHeight="1">
      <c r="A69" s="396" t="s">
        <v>341</v>
      </c>
      <c r="B69" s="340"/>
      <c r="C69" s="341"/>
      <c r="D69" s="723">
        <v>0.40277777777777779</v>
      </c>
      <c r="E69" s="724"/>
      <c r="F69" s="721">
        <f>D69+"0:60"</f>
        <v>0.44444444444444448</v>
      </c>
      <c r="G69" s="722"/>
      <c r="H69" s="721">
        <f>F69+"0:60"</f>
        <v>0.48611111111111116</v>
      </c>
      <c r="I69" s="722"/>
      <c r="J69" s="721">
        <f>H69+"0:60"</f>
        <v>0.52777777777777779</v>
      </c>
      <c r="K69" s="722"/>
      <c r="L69" s="721">
        <f>J69+"0:60"</f>
        <v>0.56944444444444442</v>
      </c>
      <c r="M69" s="722"/>
      <c r="N69" s="719" t="s">
        <v>82</v>
      </c>
      <c r="O69" s="720"/>
      <c r="P69" s="719" t="s">
        <v>82</v>
      </c>
      <c r="Q69" s="720"/>
      <c r="R69" s="342" t="s">
        <v>15</v>
      </c>
      <c r="S69" s="343"/>
      <c r="T69" s="344"/>
      <c r="U69" s="345"/>
      <c r="V69" s="220"/>
    </row>
    <row r="70" spans="1:24" ht="16.2" customHeight="1">
      <c r="A70" s="346" t="s">
        <v>624</v>
      </c>
      <c r="B70" s="347"/>
      <c r="C70" s="348" t="s">
        <v>348</v>
      </c>
      <c r="D70" s="349" t="s">
        <v>158</v>
      </c>
      <c r="E70" s="415" t="s">
        <v>160</v>
      </c>
      <c r="F70" s="349" t="s">
        <v>192</v>
      </c>
      <c r="G70" s="415" t="s">
        <v>302</v>
      </c>
      <c r="H70" s="349" t="s">
        <v>305</v>
      </c>
      <c r="I70" s="415" t="s">
        <v>157</v>
      </c>
      <c r="J70" s="349" t="s">
        <v>159</v>
      </c>
      <c r="K70" s="415" t="s">
        <v>473</v>
      </c>
      <c r="L70" s="349" t="s">
        <v>194</v>
      </c>
      <c r="M70" s="415" t="s">
        <v>306</v>
      </c>
      <c r="N70" s="349"/>
      <c r="O70" s="415"/>
      <c r="P70" s="349"/>
      <c r="Q70" s="415"/>
      <c r="R70" s="352" t="s">
        <v>14</v>
      </c>
      <c r="S70" s="353" t="str">
        <f>K70</f>
        <v>フォルテ50</v>
      </c>
      <c r="T70" s="354"/>
      <c r="U70" s="355"/>
      <c r="V70" s="220"/>
    </row>
    <row r="71" spans="1:24" ht="16.2" customHeight="1">
      <c r="A71" s="423" t="s">
        <v>7</v>
      </c>
      <c r="B71" s="357">
        <v>46053</v>
      </c>
      <c r="C71" s="358" t="s">
        <v>10</v>
      </c>
      <c r="D71" s="380"/>
      <c r="E71" s="381"/>
      <c r="F71" s="359"/>
      <c r="G71" s="381"/>
      <c r="H71" s="380"/>
      <c r="I71" s="381"/>
      <c r="J71" s="380"/>
      <c r="K71" s="381"/>
      <c r="L71" s="359"/>
      <c r="M71" s="360"/>
      <c r="N71" s="599" t="s">
        <v>520</v>
      </c>
      <c r="O71" s="600"/>
      <c r="P71" s="599"/>
      <c r="Q71" s="600"/>
      <c r="R71" s="362" t="s">
        <v>223</v>
      </c>
      <c r="S71" s="363" t="str">
        <f>L70</f>
        <v>Y-AJA50</v>
      </c>
      <c r="T71" s="364"/>
      <c r="U71" s="365"/>
      <c r="V71" s="220">
        <f>7-(COUNTIF(D69:Q69,"-"))</f>
        <v>5</v>
      </c>
      <c r="W71" s="216">
        <f>W67+V71</f>
        <v>30</v>
      </c>
      <c r="X71" s="216"/>
    </row>
    <row r="72" spans="1:24" ht="15.6" customHeight="1">
      <c r="A72" s="366" t="s">
        <v>518</v>
      </c>
      <c r="B72" s="367" t="str">
        <f>TEXT(B71,"aaa")</f>
        <v>土</v>
      </c>
      <c r="C72" s="368"/>
      <c r="D72" s="369" t="str">
        <f>I70</f>
        <v>浦安シ50</v>
      </c>
      <c r="E72" s="370" t="str">
        <f>I70</f>
        <v>浦安シ50</v>
      </c>
      <c r="F72" s="369" t="str">
        <f>J70</f>
        <v>佐倉シ50</v>
      </c>
      <c r="G72" s="370" t="str">
        <f>E70</f>
        <v>55浜野シ</v>
      </c>
      <c r="H72" s="369" t="str">
        <f>D70</f>
        <v>習志野50</v>
      </c>
      <c r="I72" s="370" t="str">
        <f>M70</f>
        <v>55八千代</v>
      </c>
      <c r="J72" s="369" t="str">
        <f>F70</f>
        <v>エスペ50</v>
      </c>
      <c r="K72" s="370" t="str">
        <f>J72</f>
        <v>エスペ50</v>
      </c>
      <c r="L72" s="371" t="str">
        <f>H70</f>
        <v>八千代50</v>
      </c>
      <c r="M72" s="372" t="str">
        <f>H70</f>
        <v>八千代50</v>
      </c>
      <c r="N72" s="717"/>
      <c r="O72" s="718"/>
      <c r="P72" s="371" t="s">
        <v>522</v>
      </c>
      <c r="Q72" s="546" t="str">
        <f>M70</f>
        <v>55八千代</v>
      </c>
      <c r="R72" s="373" t="s">
        <v>226</v>
      </c>
      <c r="S72" s="374" t="str">
        <f>G70</f>
        <v>浜野シ50</v>
      </c>
      <c r="T72" s="344"/>
      <c r="U72" s="375"/>
      <c r="V72" s="221"/>
    </row>
    <row r="73" spans="1:24" ht="18.75" customHeight="1">
      <c r="A73" s="396" t="s">
        <v>341</v>
      </c>
      <c r="B73" s="340"/>
      <c r="C73" s="341"/>
      <c r="D73" s="723">
        <v>0.40277777777777779</v>
      </c>
      <c r="E73" s="724"/>
      <c r="F73" s="721">
        <f>D73+"0:60"</f>
        <v>0.44444444444444448</v>
      </c>
      <c r="G73" s="722"/>
      <c r="H73" s="721">
        <f>F73+"0:60"</f>
        <v>0.48611111111111116</v>
      </c>
      <c r="I73" s="722"/>
      <c r="J73" s="721">
        <f>H73+"0:60"</f>
        <v>0.52777777777777779</v>
      </c>
      <c r="K73" s="722"/>
      <c r="L73" s="721">
        <f>J73+"0:60"</f>
        <v>0.56944444444444442</v>
      </c>
      <c r="M73" s="722"/>
      <c r="N73" s="725" t="s">
        <v>82</v>
      </c>
      <c r="O73" s="726"/>
      <c r="P73" s="725" t="s">
        <v>82</v>
      </c>
      <c r="Q73" s="726"/>
      <c r="R73" s="342" t="s">
        <v>15</v>
      </c>
      <c r="S73" s="343"/>
      <c r="T73" s="344"/>
      <c r="U73" s="345"/>
      <c r="V73" s="220"/>
    </row>
    <row r="74" spans="1:24" ht="18.75" customHeight="1">
      <c r="A74" s="389" t="s">
        <v>625</v>
      </c>
      <c r="B74" s="347"/>
      <c r="C74" s="348" t="s">
        <v>143</v>
      </c>
      <c r="D74" s="349" t="s">
        <v>146</v>
      </c>
      <c r="E74" s="415" t="s">
        <v>191</v>
      </c>
      <c r="F74" s="349" t="s">
        <v>147</v>
      </c>
      <c r="G74" s="415" t="s">
        <v>11</v>
      </c>
      <c r="H74" s="349" t="s">
        <v>309</v>
      </c>
      <c r="I74" s="415" t="s">
        <v>152</v>
      </c>
      <c r="J74" s="349" t="s">
        <v>83</v>
      </c>
      <c r="K74" s="415" t="s">
        <v>84</v>
      </c>
      <c r="L74" s="349" t="s">
        <v>182</v>
      </c>
      <c r="M74" s="415" t="s">
        <v>277</v>
      </c>
      <c r="N74" s="349"/>
      <c r="O74" s="415"/>
      <c r="P74" s="349"/>
      <c r="Q74" s="415"/>
      <c r="R74" s="352" t="s">
        <v>14</v>
      </c>
      <c r="S74" s="353" t="str">
        <f>K74</f>
        <v>カラクテル</v>
      </c>
      <c r="T74" s="354"/>
      <c r="U74" s="355"/>
      <c r="V74" s="220"/>
    </row>
    <row r="75" spans="1:24" ht="18.75" customHeight="1">
      <c r="A75" s="423" t="s">
        <v>7</v>
      </c>
      <c r="B75" s="357">
        <v>46053</v>
      </c>
      <c r="C75" s="358" t="s">
        <v>141</v>
      </c>
      <c r="D75" s="380"/>
      <c r="E75" s="381"/>
      <c r="F75" s="359"/>
      <c r="G75" s="381"/>
      <c r="H75" s="380"/>
      <c r="I75" s="381"/>
      <c r="J75" s="380"/>
      <c r="K75" s="381"/>
      <c r="L75" s="359"/>
      <c r="M75" s="360"/>
      <c r="N75" s="599" t="s">
        <v>520</v>
      </c>
      <c r="O75" s="600"/>
      <c r="P75" s="599"/>
      <c r="Q75" s="600"/>
      <c r="R75" s="362" t="s">
        <v>223</v>
      </c>
      <c r="S75" s="363" t="str">
        <f>L74</f>
        <v>浦安シ40</v>
      </c>
      <c r="T75" s="364"/>
      <c r="U75" s="365"/>
      <c r="V75" s="220">
        <f>7-(COUNTIF(D73:Q73,"-"))</f>
        <v>5</v>
      </c>
      <c r="W75" s="216">
        <f>W71+V75</f>
        <v>35</v>
      </c>
      <c r="X75" s="216"/>
    </row>
    <row r="76" spans="1:24" ht="18" customHeight="1">
      <c r="A76" s="366" t="s">
        <v>521</v>
      </c>
      <c r="B76" s="367" t="str">
        <f>TEXT(B75,"aaa")</f>
        <v>土</v>
      </c>
      <c r="C76" s="368"/>
      <c r="D76" s="369" t="str">
        <f>I74</f>
        <v>マクハリ40</v>
      </c>
      <c r="E76" s="370" t="str">
        <f>I74</f>
        <v>マクハリ40</v>
      </c>
      <c r="F76" s="369" t="str">
        <f>J74</f>
        <v>ハルオ</v>
      </c>
      <c r="G76" s="370" t="str">
        <f>E74</f>
        <v>八千代40</v>
      </c>
      <c r="H76" s="369" t="str">
        <f>D74</f>
        <v>船橋40</v>
      </c>
      <c r="I76" s="370" t="str">
        <f>M74</f>
        <v>MVCC</v>
      </c>
      <c r="J76" s="369" t="str">
        <f>F74</f>
        <v>MITシニア</v>
      </c>
      <c r="K76" s="370" t="str">
        <f>J76</f>
        <v>MITシニア</v>
      </c>
      <c r="L76" s="371" t="str">
        <f>H74</f>
        <v>AKECHI</v>
      </c>
      <c r="M76" s="372" t="str">
        <f>H74</f>
        <v>AKECHI</v>
      </c>
      <c r="N76" s="717"/>
      <c r="O76" s="718"/>
      <c r="P76" s="371" t="s">
        <v>522</v>
      </c>
      <c r="Q76" s="546" t="str">
        <f>M74</f>
        <v>MVCC</v>
      </c>
      <c r="R76" s="373" t="s">
        <v>226</v>
      </c>
      <c r="S76" s="374" t="str">
        <f>G74</f>
        <v>ブラゼンチン</v>
      </c>
      <c r="T76" s="344"/>
      <c r="U76" s="375"/>
      <c r="V76" s="221"/>
    </row>
    <row r="77" spans="1:24" ht="18.75" customHeight="1">
      <c r="A77" s="396" t="s">
        <v>341</v>
      </c>
      <c r="B77" s="340"/>
      <c r="C77" s="341"/>
      <c r="D77" s="723">
        <v>0.40277777777777779</v>
      </c>
      <c r="E77" s="724"/>
      <c r="F77" s="721">
        <f>D77+"0:60"</f>
        <v>0.44444444444444448</v>
      </c>
      <c r="G77" s="722"/>
      <c r="H77" s="721">
        <f>F77+"0:60"</f>
        <v>0.48611111111111116</v>
      </c>
      <c r="I77" s="722"/>
      <c r="J77" s="721">
        <f>H77+"0:60"</f>
        <v>0.52777777777777779</v>
      </c>
      <c r="K77" s="722"/>
      <c r="L77" s="721">
        <f>J77+"0:60"</f>
        <v>0.56944444444444442</v>
      </c>
      <c r="M77" s="722"/>
      <c r="N77" s="719" t="s">
        <v>82</v>
      </c>
      <c r="O77" s="720"/>
      <c r="P77" s="719" t="s">
        <v>82</v>
      </c>
      <c r="Q77" s="720"/>
      <c r="R77" s="342" t="s">
        <v>15</v>
      </c>
      <c r="S77" s="343"/>
      <c r="T77" s="344"/>
      <c r="U77" s="345"/>
      <c r="V77" s="220"/>
    </row>
    <row r="78" spans="1:24" ht="18.75" customHeight="1">
      <c r="A78" s="385" t="s">
        <v>343</v>
      </c>
      <c r="B78" s="391"/>
      <c r="C78" s="348" t="s">
        <v>143</v>
      </c>
      <c r="D78" s="349" t="s">
        <v>186</v>
      </c>
      <c r="E78" s="415" t="s">
        <v>184</v>
      </c>
      <c r="F78" s="349" t="s">
        <v>97</v>
      </c>
      <c r="G78" s="415" t="s">
        <v>468</v>
      </c>
      <c r="H78" s="349" t="s">
        <v>190</v>
      </c>
      <c r="I78" s="415" t="s">
        <v>178</v>
      </c>
      <c r="J78" s="349" t="s">
        <v>98</v>
      </c>
      <c r="K78" s="415" t="s">
        <v>179</v>
      </c>
      <c r="L78" s="349" t="s">
        <v>183</v>
      </c>
      <c r="M78" s="415" t="s">
        <v>333</v>
      </c>
      <c r="N78" s="349"/>
      <c r="O78" s="415"/>
      <c r="P78" s="349"/>
      <c r="Q78" s="415"/>
      <c r="R78" s="352" t="s">
        <v>14</v>
      </c>
      <c r="S78" s="353" t="str">
        <f>J78</f>
        <v>レーベン</v>
      </c>
      <c r="T78" s="354"/>
      <c r="U78" s="355"/>
      <c r="V78" s="220"/>
    </row>
    <row r="79" spans="1:24" ht="18.75" customHeight="1">
      <c r="A79" s="423" t="s">
        <v>7</v>
      </c>
      <c r="B79" s="357">
        <v>46053</v>
      </c>
      <c r="C79" s="358" t="s">
        <v>80</v>
      </c>
      <c r="D79" s="380"/>
      <c r="E79" s="381"/>
      <c r="F79" s="359"/>
      <c r="G79" s="381"/>
      <c r="H79" s="380"/>
      <c r="I79" s="381"/>
      <c r="J79" s="359"/>
      <c r="K79" s="381"/>
      <c r="L79" s="359"/>
      <c r="M79" s="360"/>
      <c r="N79" s="359"/>
      <c r="O79" s="361"/>
      <c r="P79" s="599" t="s">
        <v>517</v>
      </c>
      <c r="Q79" s="600"/>
      <c r="R79" s="362" t="s">
        <v>223</v>
      </c>
      <c r="S79" s="363" t="str">
        <f>E78</f>
        <v>袖ヶ浦シ40</v>
      </c>
      <c r="T79" s="364"/>
      <c r="U79" s="365"/>
      <c r="V79" s="220">
        <f>7-(COUNTIF(D77:Q77,"-"))</f>
        <v>5</v>
      </c>
      <c r="W79" s="216">
        <f>W75+V79</f>
        <v>40</v>
      </c>
      <c r="X79" s="216"/>
    </row>
    <row r="80" spans="1:24" ht="18" customHeight="1">
      <c r="A80" s="366" t="s">
        <v>521</v>
      </c>
      <c r="B80" s="367" t="str">
        <f>TEXT(B79,"aaa")</f>
        <v>土</v>
      </c>
      <c r="C80" s="368"/>
      <c r="D80" s="715" t="str">
        <f>I78</f>
        <v>九十九40</v>
      </c>
      <c r="E80" s="716"/>
      <c r="F80" s="715" t="str">
        <f>K78</f>
        <v>Y-AJA40</v>
      </c>
      <c r="G80" s="716"/>
      <c r="H80" s="715" t="str">
        <f>D78</f>
        <v>古河シ40</v>
      </c>
      <c r="I80" s="716"/>
      <c r="J80" s="715" t="str">
        <f>F78</f>
        <v>トキガネ</v>
      </c>
      <c r="K80" s="716"/>
      <c r="L80" s="715" t="str">
        <f>H78</f>
        <v>エスペ40</v>
      </c>
      <c r="M80" s="716"/>
      <c r="N80" s="717"/>
      <c r="O80" s="718"/>
      <c r="P80" s="371" t="s">
        <v>522</v>
      </c>
      <c r="Q80" s="546" t="str">
        <f>M78</f>
        <v>市原シニア</v>
      </c>
      <c r="R80" s="373" t="s">
        <v>12</v>
      </c>
      <c r="S80" s="374" t="str">
        <f>G78</f>
        <v>花園40</v>
      </c>
      <c r="T80" s="344"/>
      <c r="U80" s="375"/>
      <c r="V80" s="221"/>
    </row>
    <row r="81" spans="1:24" ht="16.2" customHeight="1">
      <c r="A81" s="397"/>
      <c r="B81" s="398">
        <v>46060</v>
      </c>
      <c r="C81" s="399"/>
      <c r="D81" s="400" t="s">
        <v>380</v>
      </c>
      <c r="E81" s="401"/>
      <c r="F81" s="402"/>
      <c r="G81" s="401"/>
      <c r="H81" s="403"/>
      <c r="I81" s="401"/>
      <c r="J81" s="402"/>
      <c r="K81" s="404"/>
      <c r="L81" s="402"/>
      <c r="M81" s="405"/>
      <c r="N81" s="406"/>
      <c r="O81" s="407"/>
      <c r="P81" s="406"/>
      <c r="Q81" s="407"/>
      <c r="R81" s="408"/>
      <c r="S81" s="409"/>
      <c r="T81" s="410"/>
      <c r="U81" s="411"/>
      <c r="V81" s="220"/>
      <c r="W81" s="216">
        <f>W79+V81</f>
        <v>40</v>
      </c>
      <c r="X81" s="216"/>
    </row>
    <row r="82" spans="1:24" ht="16.2" customHeight="1">
      <c r="A82" s="396" t="s">
        <v>341</v>
      </c>
      <c r="B82" s="340"/>
      <c r="C82" s="341"/>
      <c r="D82" s="723">
        <v>0.41666666666666669</v>
      </c>
      <c r="E82" s="724"/>
      <c r="F82" s="721">
        <f>D82+"0:60"</f>
        <v>0.45833333333333337</v>
      </c>
      <c r="G82" s="722"/>
      <c r="H82" s="721">
        <f>F82+"0:60"</f>
        <v>0.5</v>
      </c>
      <c r="I82" s="722"/>
      <c r="J82" s="721">
        <f>H82+"0:60"</f>
        <v>0.54166666666666663</v>
      </c>
      <c r="K82" s="722"/>
      <c r="L82" s="719" t="s">
        <v>82</v>
      </c>
      <c r="M82" s="720"/>
      <c r="N82" s="719" t="s">
        <v>82</v>
      </c>
      <c r="O82" s="720"/>
      <c r="P82" s="719" t="s">
        <v>82</v>
      </c>
      <c r="Q82" s="720"/>
      <c r="R82" s="342" t="s">
        <v>15</v>
      </c>
      <c r="S82" s="343"/>
      <c r="T82" s="344"/>
      <c r="U82" s="345"/>
      <c r="V82" s="220"/>
    </row>
    <row r="83" spans="1:24" ht="16.2" customHeight="1">
      <c r="A83" s="396" t="s">
        <v>342</v>
      </c>
      <c r="B83" s="825" t="s">
        <v>524</v>
      </c>
      <c r="C83" s="348" t="s">
        <v>143</v>
      </c>
      <c r="D83" s="349" t="s">
        <v>491</v>
      </c>
      <c r="E83" s="415" t="s">
        <v>487</v>
      </c>
      <c r="F83" s="349" t="s">
        <v>162</v>
      </c>
      <c r="G83" s="415" t="s">
        <v>584</v>
      </c>
      <c r="H83" s="349" t="s">
        <v>298</v>
      </c>
      <c r="I83" s="415" t="s">
        <v>408</v>
      </c>
      <c r="J83" s="349" t="s">
        <v>193</v>
      </c>
      <c r="K83" s="415" t="s">
        <v>195</v>
      </c>
      <c r="L83" s="349"/>
      <c r="M83" s="415"/>
      <c r="N83" s="349"/>
      <c r="O83" s="415"/>
      <c r="P83" s="349"/>
      <c r="Q83" s="415"/>
      <c r="R83" s="352" t="s">
        <v>14</v>
      </c>
      <c r="S83" s="353" t="str">
        <f>K83</f>
        <v>大木戸50</v>
      </c>
      <c r="T83" s="354"/>
      <c r="U83" s="355"/>
      <c r="V83" s="220"/>
    </row>
    <row r="84" spans="1:24" ht="16.2" customHeight="1">
      <c r="A84" s="356"/>
      <c r="B84" s="357">
        <v>46061</v>
      </c>
      <c r="C84" s="358" t="s">
        <v>370</v>
      </c>
      <c r="D84" s="380"/>
      <c r="E84" s="381"/>
      <c r="F84" s="359"/>
      <c r="G84" s="381"/>
      <c r="H84" s="380"/>
      <c r="I84" s="381"/>
      <c r="J84" s="380"/>
      <c r="K84" s="381"/>
      <c r="L84" s="359"/>
      <c r="M84" s="361"/>
      <c r="N84" s="359"/>
      <c r="O84" s="361"/>
      <c r="P84" s="359"/>
      <c r="Q84" s="361"/>
      <c r="R84" s="362"/>
      <c r="S84" s="363"/>
      <c r="T84" s="364"/>
      <c r="U84" s="365"/>
      <c r="V84" s="220">
        <f>7-(COUNTIF(D82:Q82,"-"))</f>
        <v>4</v>
      </c>
      <c r="X84" s="216">
        <f>X81+V84</f>
        <v>4</v>
      </c>
    </row>
    <row r="85" spans="1:24" ht="15.6" customHeight="1">
      <c r="A85" s="366"/>
      <c r="B85" s="367" t="str">
        <f>TEXT(B84,"aaa")</f>
        <v>日</v>
      </c>
      <c r="C85" s="368"/>
      <c r="D85" s="369" t="str">
        <f>H83</f>
        <v>習志野40</v>
      </c>
      <c r="E85" s="370" t="str">
        <f>I83</f>
        <v>ZEAL</v>
      </c>
      <c r="F85" s="369" t="str">
        <f>J83</f>
        <v>55船橋</v>
      </c>
      <c r="G85" s="370" t="str">
        <f>K83</f>
        <v>大木戸50</v>
      </c>
      <c r="H85" s="369" t="str">
        <f>D83</f>
        <v>H-AJA</v>
      </c>
      <c r="I85" s="370" t="str">
        <f>E83</f>
        <v>ソルジャ</v>
      </c>
      <c r="J85" s="369" t="str">
        <f>F83</f>
        <v>八日市場</v>
      </c>
      <c r="K85" s="370" t="str">
        <f>G83</f>
        <v>コスモス50</v>
      </c>
      <c r="L85" s="717"/>
      <c r="M85" s="718"/>
      <c r="N85" s="717"/>
      <c r="O85" s="718"/>
      <c r="P85" s="717"/>
      <c r="Q85" s="718"/>
      <c r="R85" s="373" t="s">
        <v>226</v>
      </c>
      <c r="S85" s="374" t="str">
        <f>K85</f>
        <v>コスモス50</v>
      </c>
      <c r="T85" s="344"/>
      <c r="U85" s="375"/>
      <c r="V85" s="221"/>
    </row>
    <row r="86" spans="1:24" ht="16.2" customHeight="1">
      <c r="A86" s="396" t="s">
        <v>341</v>
      </c>
      <c r="B86" s="340"/>
      <c r="C86" s="341"/>
      <c r="D86" s="723">
        <v>0.40277777777777779</v>
      </c>
      <c r="E86" s="724"/>
      <c r="F86" s="721">
        <f>D86+"0:60"</f>
        <v>0.44444444444444448</v>
      </c>
      <c r="G86" s="722"/>
      <c r="H86" s="721">
        <f>F86+"0:60"</f>
        <v>0.48611111111111116</v>
      </c>
      <c r="I86" s="722"/>
      <c r="J86" s="721">
        <f>H86+"0:60"</f>
        <v>0.52777777777777779</v>
      </c>
      <c r="K86" s="722"/>
      <c r="L86" s="721">
        <f>J86+"0:60"</f>
        <v>0.56944444444444442</v>
      </c>
      <c r="M86" s="722"/>
      <c r="N86" s="719" t="s">
        <v>82</v>
      </c>
      <c r="O86" s="720"/>
      <c r="P86" s="719" t="s">
        <v>82</v>
      </c>
      <c r="Q86" s="720"/>
      <c r="R86" s="342" t="s">
        <v>15</v>
      </c>
      <c r="S86" s="343"/>
      <c r="T86" s="344"/>
      <c r="U86" s="345"/>
      <c r="V86" s="220"/>
    </row>
    <row r="87" spans="1:24" ht="16.2" customHeight="1">
      <c r="A87" s="396" t="s">
        <v>342</v>
      </c>
      <c r="B87" s="347"/>
      <c r="C87" s="348" t="s">
        <v>377</v>
      </c>
      <c r="D87" s="349" t="s">
        <v>188</v>
      </c>
      <c r="E87" s="415" t="s">
        <v>485</v>
      </c>
      <c r="F87" s="349" t="s">
        <v>479</v>
      </c>
      <c r="G87" s="415" t="s">
        <v>161</v>
      </c>
      <c r="H87" s="349" t="s">
        <v>187</v>
      </c>
      <c r="I87" s="415" t="s">
        <v>310</v>
      </c>
      <c r="J87" s="349" t="s">
        <v>317</v>
      </c>
      <c r="K87" s="415" t="s">
        <v>471</v>
      </c>
      <c r="L87" s="349" t="s">
        <v>318</v>
      </c>
      <c r="M87" s="415" t="s">
        <v>199</v>
      </c>
      <c r="N87" s="349"/>
      <c r="O87" s="415"/>
      <c r="P87" s="349"/>
      <c r="Q87" s="415"/>
      <c r="R87" s="352" t="s">
        <v>14</v>
      </c>
      <c r="S87" s="353" t="str">
        <f>J87</f>
        <v>スクデット</v>
      </c>
      <c r="T87" s="354"/>
      <c r="U87" s="355"/>
      <c r="V87" s="220"/>
    </row>
    <row r="88" spans="1:24" ht="16.2" customHeight="1">
      <c r="A88" s="356"/>
      <c r="B88" s="357">
        <v>46061</v>
      </c>
      <c r="C88" s="358" t="s">
        <v>13</v>
      </c>
      <c r="D88" s="380"/>
      <c r="E88" s="381"/>
      <c r="F88" s="359"/>
      <c r="G88" s="381"/>
      <c r="H88" s="380"/>
      <c r="I88" s="381"/>
      <c r="J88" s="380"/>
      <c r="K88" s="381"/>
      <c r="L88" s="359"/>
      <c r="M88" s="360"/>
      <c r="N88" s="359"/>
      <c r="O88" s="361"/>
      <c r="P88" s="359"/>
      <c r="Q88" s="361"/>
      <c r="R88" s="362" t="s">
        <v>223</v>
      </c>
      <c r="S88" s="363" t="str">
        <f>E87</f>
        <v>Lien40</v>
      </c>
      <c r="T88" s="364"/>
      <c r="U88" s="365"/>
      <c r="V88" s="220">
        <f>7-(COUNTIF(D86:Q86,"-"))</f>
        <v>5</v>
      </c>
      <c r="X88" s="216">
        <f>X84+V88</f>
        <v>9</v>
      </c>
    </row>
    <row r="89" spans="1:24" ht="16.2" customHeight="1">
      <c r="A89" s="366"/>
      <c r="B89" s="367" t="str">
        <f>TEXT(B88,"aaa")</f>
        <v>日</v>
      </c>
      <c r="C89" s="368"/>
      <c r="D89" s="715" t="str">
        <f>I87</f>
        <v>JSC</v>
      </c>
      <c r="E89" s="716"/>
      <c r="F89" s="715" t="str">
        <f>K87</f>
        <v>MITシ50</v>
      </c>
      <c r="G89" s="716"/>
      <c r="H89" s="715" t="str">
        <f>D87</f>
        <v>浜野シ40</v>
      </c>
      <c r="I89" s="716"/>
      <c r="J89" s="715" t="str">
        <f>F87</f>
        <v>市船OB50</v>
      </c>
      <c r="K89" s="716"/>
      <c r="L89" s="715" t="str">
        <f>H87</f>
        <v>東京40</v>
      </c>
      <c r="M89" s="716"/>
      <c r="N89" s="717"/>
      <c r="O89" s="718"/>
      <c r="P89" s="717"/>
      <c r="Q89" s="718"/>
      <c r="R89" s="373" t="s">
        <v>226</v>
      </c>
      <c r="S89" s="374" t="str">
        <f>G87</f>
        <v>龍子会シ50</v>
      </c>
      <c r="T89" s="344"/>
      <c r="U89" s="375"/>
      <c r="V89" s="221"/>
    </row>
    <row r="90" spans="1:24" ht="18.75" customHeight="1">
      <c r="A90" s="396" t="s">
        <v>341</v>
      </c>
      <c r="B90" s="826" t="s">
        <v>626</v>
      </c>
      <c r="C90" s="341"/>
      <c r="D90" s="723">
        <v>0.41666666666666669</v>
      </c>
      <c r="E90" s="724"/>
      <c r="F90" s="721">
        <f>D90+"0:60"</f>
        <v>0.45833333333333337</v>
      </c>
      <c r="G90" s="722"/>
      <c r="H90" s="721">
        <f>F90+"0:60"</f>
        <v>0.5</v>
      </c>
      <c r="I90" s="722"/>
      <c r="J90" s="721">
        <f>H90+"0:60"</f>
        <v>0.54166666666666663</v>
      </c>
      <c r="K90" s="722"/>
      <c r="L90" s="744" t="s">
        <v>82</v>
      </c>
      <c r="M90" s="745"/>
      <c r="N90" s="725" t="s">
        <v>82</v>
      </c>
      <c r="O90" s="726"/>
      <c r="P90" s="725" t="s">
        <v>82</v>
      </c>
      <c r="Q90" s="726"/>
      <c r="R90" s="342" t="s">
        <v>15</v>
      </c>
      <c r="S90" s="343"/>
      <c r="T90" s="344"/>
      <c r="U90" s="345"/>
      <c r="V90" s="220"/>
    </row>
    <row r="91" spans="1:24" ht="18.75" customHeight="1">
      <c r="A91" s="385" t="s">
        <v>627</v>
      </c>
      <c r="B91" s="827" t="s">
        <v>628</v>
      </c>
      <c r="C91" s="348" t="s">
        <v>143</v>
      </c>
      <c r="D91" s="349" t="s">
        <v>332</v>
      </c>
      <c r="E91" s="415" t="s">
        <v>192</v>
      </c>
      <c r="F91" s="349" t="s">
        <v>147</v>
      </c>
      <c r="G91" s="415" t="s">
        <v>333</v>
      </c>
      <c r="H91" s="349" t="s">
        <v>156</v>
      </c>
      <c r="I91" s="415" t="s">
        <v>160</v>
      </c>
      <c r="J91" s="349" t="s">
        <v>11</v>
      </c>
      <c r="K91" s="415" t="s">
        <v>151</v>
      </c>
      <c r="L91" s="601"/>
      <c r="M91" s="602"/>
      <c r="N91" s="349"/>
      <c r="O91" s="415"/>
      <c r="P91" s="349"/>
      <c r="Q91" s="415"/>
      <c r="R91" s="352" t="s">
        <v>14</v>
      </c>
      <c r="S91" s="353" t="str">
        <f>K91</f>
        <v>大倉商40</v>
      </c>
      <c r="T91" s="354"/>
      <c r="U91" s="355"/>
      <c r="V91" s="220"/>
    </row>
    <row r="92" spans="1:24" ht="18.75" customHeight="1">
      <c r="A92" s="423" t="s">
        <v>7</v>
      </c>
      <c r="B92" s="357">
        <v>46061</v>
      </c>
      <c r="C92" s="358" t="s">
        <v>141</v>
      </c>
      <c r="D92" s="380" t="s">
        <v>518</v>
      </c>
      <c r="E92" s="381"/>
      <c r="F92" s="380" t="s">
        <v>521</v>
      </c>
      <c r="G92" s="381"/>
      <c r="H92" s="380" t="s">
        <v>518</v>
      </c>
      <c r="I92" s="381"/>
      <c r="J92" s="380" t="s">
        <v>521</v>
      </c>
      <c r="K92" s="381"/>
      <c r="L92" s="603"/>
      <c r="M92" s="604"/>
      <c r="N92" s="599" t="s">
        <v>520</v>
      </c>
      <c r="O92" s="600"/>
      <c r="P92" s="599"/>
      <c r="Q92" s="600"/>
      <c r="R92" s="362"/>
      <c r="S92" s="363"/>
      <c r="T92" s="364"/>
      <c r="U92" s="365"/>
      <c r="V92" s="220">
        <f>7-(COUNTIF(D90:Q90,"-"))</f>
        <v>4</v>
      </c>
      <c r="W92" s="216">
        <f>W81+V92</f>
        <v>44</v>
      </c>
      <c r="X92" s="216"/>
    </row>
    <row r="93" spans="1:24" ht="18" customHeight="1">
      <c r="A93" s="366"/>
      <c r="B93" s="367" t="str">
        <f>TEXT(B92,"aaa")</f>
        <v>日</v>
      </c>
      <c r="C93" s="368"/>
      <c r="D93" s="369" t="str">
        <f>H91</f>
        <v>大倉商50</v>
      </c>
      <c r="E93" s="370" t="str">
        <f>H91&amp;","&amp;I91</f>
        <v>大倉商50,55浜野シ</v>
      </c>
      <c r="F93" s="369" t="str">
        <f>J91</f>
        <v>ブラゼンチン</v>
      </c>
      <c r="G93" s="370" t="str">
        <f>J91&amp;","&amp;K91</f>
        <v>ブラゼンチン,大倉商40</v>
      </c>
      <c r="H93" s="369" t="str">
        <f>D91</f>
        <v>1985八千代</v>
      </c>
      <c r="I93" s="370" t="str">
        <f>D91&amp;","&amp;E91</f>
        <v>1985八千代,エスペ50</v>
      </c>
      <c r="J93" s="369" t="str">
        <f>F91</f>
        <v>MITシニア</v>
      </c>
      <c r="K93" s="370" t="str">
        <f>F91&amp;","&amp;G91</f>
        <v>MITシニア,市原シニア</v>
      </c>
      <c r="L93" s="605"/>
      <c r="M93" s="606"/>
      <c r="N93" s="717"/>
      <c r="O93" s="718"/>
      <c r="P93" s="371" t="s">
        <v>522</v>
      </c>
      <c r="Q93" s="546" t="str">
        <f>J91</f>
        <v>ブラゼンチン</v>
      </c>
      <c r="R93" s="373" t="s">
        <v>226</v>
      </c>
      <c r="S93" s="374" t="str">
        <f>G91</f>
        <v>市原シニア</v>
      </c>
      <c r="T93" s="344"/>
      <c r="U93" s="375"/>
      <c r="V93" s="221"/>
    </row>
    <row r="94" spans="1:24" ht="18.75" customHeight="1">
      <c r="A94" s="396" t="s">
        <v>341</v>
      </c>
      <c r="B94" s="826" t="s">
        <v>626</v>
      </c>
      <c r="C94" s="341"/>
      <c r="D94" s="723">
        <v>0.41666666666666669</v>
      </c>
      <c r="E94" s="724"/>
      <c r="F94" s="721">
        <f>D94+"0:60"</f>
        <v>0.45833333333333337</v>
      </c>
      <c r="G94" s="722"/>
      <c r="H94" s="721">
        <f>F94+"0:60"</f>
        <v>0.5</v>
      </c>
      <c r="I94" s="722"/>
      <c r="J94" s="721">
        <f>H94+"0:60"</f>
        <v>0.54166666666666663</v>
      </c>
      <c r="K94" s="722"/>
      <c r="L94" s="744" t="s">
        <v>82</v>
      </c>
      <c r="M94" s="745"/>
      <c r="N94" s="725" t="s">
        <v>82</v>
      </c>
      <c r="O94" s="726"/>
      <c r="P94" s="725" t="s">
        <v>82</v>
      </c>
      <c r="Q94" s="726"/>
      <c r="R94" s="342" t="s">
        <v>15</v>
      </c>
      <c r="S94" s="343"/>
      <c r="T94" s="344"/>
      <c r="U94" s="345"/>
      <c r="V94" s="220"/>
    </row>
    <row r="95" spans="1:24" ht="18.75" customHeight="1">
      <c r="A95" s="827" t="s">
        <v>629</v>
      </c>
      <c r="B95" s="827" t="s">
        <v>629</v>
      </c>
      <c r="C95" s="348" t="s">
        <v>143</v>
      </c>
      <c r="D95" s="349" t="s">
        <v>306</v>
      </c>
      <c r="E95" s="415" t="s">
        <v>302</v>
      </c>
      <c r="F95" s="349" t="s">
        <v>158</v>
      </c>
      <c r="G95" s="415" t="s">
        <v>157</v>
      </c>
      <c r="H95" s="349" t="s">
        <v>206</v>
      </c>
      <c r="I95" s="415" t="s">
        <v>204</v>
      </c>
      <c r="J95" s="349" t="s">
        <v>197</v>
      </c>
      <c r="K95" s="415" t="s">
        <v>155</v>
      </c>
      <c r="L95" s="601"/>
      <c r="M95" s="602"/>
      <c r="N95" s="349"/>
      <c r="O95" s="415"/>
      <c r="P95" s="349"/>
      <c r="Q95" s="415"/>
      <c r="R95" s="352" t="s">
        <v>14</v>
      </c>
      <c r="S95" s="353" t="str">
        <f>K95</f>
        <v>古河シ50</v>
      </c>
      <c r="T95" s="354"/>
      <c r="U95" s="355"/>
      <c r="V95" s="220"/>
    </row>
    <row r="96" spans="1:24" ht="18.75" customHeight="1">
      <c r="A96" s="423" t="s">
        <v>7</v>
      </c>
      <c r="B96" s="357">
        <v>46061</v>
      </c>
      <c r="C96" s="358" t="s">
        <v>381</v>
      </c>
      <c r="D96" s="380"/>
      <c r="E96" s="381"/>
      <c r="F96" s="359"/>
      <c r="G96" s="381"/>
      <c r="H96" s="380"/>
      <c r="I96" s="381"/>
      <c r="J96" s="380"/>
      <c r="K96" s="381"/>
      <c r="L96" s="603"/>
      <c r="M96" s="604"/>
      <c r="N96" s="599" t="s">
        <v>520</v>
      </c>
      <c r="O96" s="600"/>
      <c r="P96" s="599"/>
      <c r="Q96" s="600"/>
      <c r="R96" s="362"/>
      <c r="S96" s="363"/>
      <c r="T96" s="364"/>
      <c r="U96" s="365"/>
      <c r="V96" s="220">
        <f>7-(COUNTIF(D94:Q94,"-"))</f>
        <v>4</v>
      </c>
      <c r="W96" s="216">
        <f>W92+V96</f>
        <v>48</v>
      </c>
      <c r="X96" s="216"/>
    </row>
    <row r="97" spans="1:24" ht="18" customHeight="1">
      <c r="A97" s="366" t="s">
        <v>518</v>
      </c>
      <c r="B97" s="367" t="str">
        <f>TEXT(B96,"aaa")</f>
        <v>日</v>
      </c>
      <c r="C97" s="368"/>
      <c r="D97" s="369" t="str">
        <f>H95</f>
        <v>袖ヶ浦シ50</v>
      </c>
      <c r="E97" s="370" t="str">
        <f>H95&amp;","&amp;I95</f>
        <v>袖ヶ浦シ50,船橋50</v>
      </c>
      <c r="F97" s="369" t="str">
        <f>J95</f>
        <v>55千葉</v>
      </c>
      <c r="G97" s="370" t="str">
        <f>J95&amp;","&amp;K95</f>
        <v>55千葉,古河シ50</v>
      </c>
      <c r="H97" s="369" t="str">
        <f>D95</f>
        <v>55八千代</v>
      </c>
      <c r="I97" s="370" t="str">
        <f>D95&amp;","&amp;E95</f>
        <v>55八千代,浜野シ50</v>
      </c>
      <c r="J97" s="369" t="str">
        <f>F95</f>
        <v>習志野50</v>
      </c>
      <c r="K97" s="370" t="str">
        <f>F95&amp;","&amp;G95</f>
        <v>習志野50,浦安シ50</v>
      </c>
      <c r="L97" s="605"/>
      <c r="M97" s="606"/>
      <c r="N97" s="717"/>
      <c r="O97" s="718"/>
      <c r="P97" s="371" t="s">
        <v>522</v>
      </c>
      <c r="Q97" s="546" t="str">
        <f>J95</f>
        <v>55千葉</v>
      </c>
      <c r="R97" s="373" t="s">
        <v>226</v>
      </c>
      <c r="S97" s="374" t="str">
        <f>G95</f>
        <v>浦安シ50</v>
      </c>
      <c r="T97" s="344"/>
      <c r="U97" s="375"/>
      <c r="V97" s="221"/>
    </row>
    <row r="98" spans="1:24" ht="18.75" customHeight="1">
      <c r="A98" s="396" t="s">
        <v>341</v>
      </c>
      <c r="B98" s="340"/>
      <c r="C98" s="341"/>
      <c r="D98" s="723">
        <v>0.41666666666666669</v>
      </c>
      <c r="E98" s="724"/>
      <c r="F98" s="721">
        <f>D98+"0:60"</f>
        <v>0.45833333333333337</v>
      </c>
      <c r="G98" s="722"/>
      <c r="H98" s="721">
        <f>F98+"0:60"</f>
        <v>0.5</v>
      </c>
      <c r="I98" s="722"/>
      <c r="J98" s="744" t="s">
        <v>82</v>
      </c>
      <c r="K98" s="745"/>
      <c r="L98" s="744" t="s">
        <v>82</v>
      </c>
      <c r="M98" s="745"/>
      <c r="N98" s="725" t="s">
        <v>82</v>
      </c>
      <c r="O98" s="726"/>
      <c r="P98" s="725" t="s">
        <v>82</v>
      </c>
      <c r="Q98" s="726"/>
      <c r="R98" s="342" t="s">
        <v>15</v>
      </c>
      <c r="S98" s="343"/>
      <c r="T98" s="344"/>
      <c r="U98" s="345"/>
      <c r="V98" s="220"/>
    </row>
    <row r="99" spans="1:24" ht="18.75" customHeight="1">
      <c r="A99" s="828" t="s">
        <v>630</v>
      </c>
      <c r="B99" s="347"/>
      <c r="C99" s="348" t="s">
        <v>143</v>
      </c>
      <c r="D99" s="349" t="s">
        <v>319</v>
      </c>
      <c r="E99" s="415" t="s">
        <v>326</v>
      </c>
      <c r="F99" s="349" t="s">
        <v>461</v>
      </c>
      <c r="G99" s="415" t="s">
        <v>327</v>
      </c>
      <c r="H99" s="349" t="s">
        <v>463</v>
      </c>
      <c r="I99" s="415" t="s">
        <v>116</v>
      </c>
      <c r="J99" s="601"/>
      <c r="K99" s="602"/>
      <c r="L99" s="601"/>
      <c r="M99" s="602"/>
      <c r="N99" s="349"/>
      <c r="O99" s="415"/>
      <c r="P99" s="349"/>
      <c r="Q99" s="415"/>
      <c r="R99" s="352" t="s">
        <v>347</v>
      </c>
      <c r="S99" s="829" t="str">
        <f>E101</f>
        <v>BAY65</v>
      </c>
      <c r="T99" s="354"/>
      <c r="U99" s="355"/>
      <c r="V99" s="220"/>
    </row>
    <row r="100" spans="1:24" ht="18.75" customHeight="1">
      <c r="A100" s="356"/>
      <c r="B100" s="357">
        <v>46064</v>
      </c>
      <c r="C100" s="379" t="s">
        <v>142</v>
      </c>
      <c r="D100" s="380"/>
      <c r="E100" s="381"/>
      <c r="F100" s="359"/>
      <c r="G100" s="381"/>
      <c r="H100" s="380"/>
      <c r="I100" s="381"/>
      <c r="J100" s="603"/>
      <c r="K100" s="604"/>
      <c r="L100" s="603"/>
      <c r="M100" s="604"/>
      <c r="N100" s="359"/>
      <c r="O100" s="361"/>
      <c r="P100" s="359"/>
      <c r="Q100" s="361"/>
      <c r="R100" s="362" t="s">
        <v>585</v>
      </c>
      <c r="S100" s="830" t="str">
        <f>G101</f>
        <v>龍子会60</v>
      </c>
      <c r="T100" s="364"/>
      <c r="U100" s="365"/>
      <c r="V100" s="220">
        <f>7-(COUNTIF(D98:Q98,"-"))</f>
        <v>3</v>
      </c>
      <c r="W100" s="216">
        <f>W96+V100</f>
        <v>51</v>
      </c>
      <c r="X100" s="216"/>
    </row>
    <row r="101" spans="1:24" ht="18" customHeight="1">
      <c r="A101" s="366"/>
      <c r="B101" s="367" t="str">
        <f>TEXT(B100,"aaa")</f>
        <v>水</v>
      </c>
      <c r="C101" s="368"/>
      <c r="D101" s="369" t="str">
        <f>H99</f>
        <v>65龍子会</v>
      </c>
      <c r="E101" s="370" t="str">
        <f>I99</f>
        <v>BAY65</v>
      </c>
      <c r="F101" s="369" t="str">
        <f>D99</f>
        <v>ACちば</v>
      </c>
      <c r="G101" s="370" t="str">
        <f>E99</f>
        <v>龍子会60</v>
      </c>
      <c r="H101" s="369" t="str">
        <f>F99</f>
        <v>千葉65</v>
      </c>
      <c r="I101" s="370" t="str">
        <f>G99</f>
        <v>葛城クラブ</v>
      </c>
      <c r="J101" s="605"/>
      <c r="K101" s="606"/>
      <c r="L101" s="605"/>
      <c r="M101" s="606"/>
      <c r="N101" s="717"/>
      <c r="O101" s="718"/>
      <c r="P101" s="717"/>
      <c r="Q101" s="718"/>
      <c r="R101" s="373" t="s">
        <v>586</v>
      </c>
      <c r="S101" s="374" t="str">
        <f>I101</f>
        <v>葛城クラブ</v>
      </c>
      <c r="T101" s="344"/>
      <c r="U101" s="375"/>
      <c r="V101" s="221"/>
    </row>
    <row r="102" spans="1:24" ht="16.2" customHeight="1">
      <c r="A102" s="396" t="s">
        <v>341</v>
      </c>
      <c r="B102" s="340"/>
      <c r="C102" s="341"/>
      <c r="D102" s="723">
        <v>0.41666666666666669</v>
      </c>
      <c r="E102" s="724"/>
      <c r="F102" s="721">
        <f>D102+"0:60"</f>
        <v>0.45833333333333337</v>
      </c>
      <c r="G102" s="722"/>
      <c r="H102" s="721">
        <f>F102+"0:60"</f>
        <v>0.5</v>
      </c>
      <c r="I102" s="722"/>
      <c r="J102" s="721">
        <f>H102+"0:60"</f>
        <v>0.54166666666666663</v>
      </c>
      <c r="K102" s="722"/>
      <c r="L102" s="744" t="s">
        <v>82</v>
      </c>
      <c r="M102" s="745"/>
      <c r="N102" s="719" t="s">
        <v>82</v>
      </c>
      <c r="O102" s="720"/>
      <c r="P102" s="719" t="s">
        <v>82</v>
      </c>
      <c r="Q102" s="720"/>
      <c r="R102" s="342" t="s">
        <v>15</v>
      </c>
      <c r="S102" s="343"/>
      <c r="T102" s="344"/>
      <c r="U102" s="345"/>
      <c r="V102" s="220"/>
    </row>
    <row r="103" spans="1:24" ht="16.2" customHeight="1">
      <c r="A103" s="828" t="s">
        <v>630</v>
      </c>
      <c r="B103" s="347"/>
      <c r="C103" s="348" t="s">
        <v>143</v>
      </c>
      <c r="D103" s="349" t="s">
        <v>85</v>
      </c>
      <c r="E103" s="415" t="s">
        <v>201</v>
      </c>
      <c r="F103" s="349" t="s">
        <v>163</v>
      </c>
      <c r="G103" s="415" t="s">
        <v>466</v>
      </c>
      <c r="H103" s="349" t="s">
        <v>299</v>
      </c>
      <c r="I103" s="415" t="s">
        <v>296</v>
      </c>
      <c r="J103" s="349" t="s">
        <v>301</v>
      </c>
      <c r="K103" s="415" t="s">
        <v>489</v>
      </c>
      <c r="L103" s="601"/>
      <c r="M103" s="602"/>
      <c r="N103" s="349"/>
      <c r="O103" s="415"/>
      <c r="P103" s="349"/>
      <c r="Q103" s="415"/>
      <c r="R103" s="352" t="s">
        <v>14</v>
      </c>
      <c r="S103" s="353" t="str">
        <f>K103</f>
        <v>65アスレタ</v>
      </c>
      <c r="T103" s="354"/>
      <c r="U103" s="355"/>
      <c r="V103" s="220"/>
    </row>
    <row r="104" spans="1:24" ht="16.2" customHeight="1">
      <c r="A104" s="356"/>
      <c r="B104" s="357">
        <v>46064</v>
      </c>
      <c r="C104" s="358" t="s">
        <v>10</v>
      </c>
      <c r="D104" s="380"/>
      <c r="E104" s="381"/>
      <c r="F104" s="359"/>
      <c r="G104" s="381"/>
      <c r="H104" s="380"/>
      <c r="I104" s="381"/>
      <c r="J104" s="380"/>
      <c r="K104" s="381"/>
      <c r="L104" s="603"/>
      <c r="M104" s="604"/>
      <c r="N104" s="359"/>
      <c r="O104" s="361"/>
      <c r="P104" s="359"/>
      <c r="Q104" s="361"/>
      <c r="R104" s="362"/>
      <c r="S104" s="363"/>
      <c r="T104" s="364"/>
      <c r="U104" s="365"/>
      <c r="V104" s="220">
        <f>7-(COUNTIF(D102:Q102,"-"))</f>
        <v>4</v>
      </c>
      <c r="X104" s="216">
        <f>X88+V104</f>
        <v>13</v>
      </c>
    </row>
    <row r="105" spans="1:24" ht="15.6" customHeight="1">
      <c r="A105" s="366"/>
      <c r="B105" s="367" t="str">
        <f>TEXT(B104,"aaa")</f>
        <v>水</v>
      </c>
      <c r="C105" s="368"/>
      <c r="D105" s="369" t="str">
        <f>I103</f>
        <v>浦安シ60</v>
      </c>
      <c r="E105" s="370" t="str">
        <f>H103</f>
        <v>船橋60</v>
      </c>
      <c r="F105" s="369" t="str">
        <f>J103</f>
        <v>習台6570</v>
      </c>
      <c r="G105" s="370" t="str">
        <f>K103</f>
        <v>65アスレタ</v>
      </c>
      <c r="H105" s="369" t="str">
        <f>D103</f>
        <v>アスレタ</v>
      </c>
      <c r="I105" s="370" t="str">
        <f>E103</f>
        <v>袖ヶ浦シ60</v>
      </c>
      <c r="J105" s="369" t="str">
        <f>F103</f>
        <v>習台シ60</v>
      </c>
      <c r="K105" s="370" t="str">
        <f>G103</f>
        <v>Duo</v>
      </c>
      <c r="L105" s="605"/>
      <c r="M105" s="606"/>
      <c r="N105" s="717"/>
      <c r="O105" s="718"/>
      <c r="P105" s="717"/>
      <c r="Q105" s="718"/>
      <c r="R105" s="373" t="s">
        <v>226</v>
      </c>
      <c r="S105" s="374" t="str">
        <f>G103</f>
        <v>Duo</v>
      </c>
      <c r="T105" s="344"/>
      <c r="U105" s="375"/>
      <c r="V105" s="221"/>
    </row>
    <row r="106" spans="1:24" ht="18.75" customHeight="1">
      <c r="A106" s="396" t="s">
        <v>341</v>
      </c>
      <c r="B106" s="340"/>
      <c r="C106" s="341"/>
      <c r="D106" s="723">
        <v>0.41666666666666669</v>
      </c>
      <c r="E106" s="724"/>
      <c r="F106" s="721">
        <f>D106+"0:60"</f>
        <v>0.45833333333333337</v>
      </c>
      <c r="G106" s="722"/>
      <c r="H106" s="721">
        <f>F106+"0:60"</f>
        <v>0.5</v>
      </c>
      <c r="I106" s="722"/>
      <c r="J106" s="721">
        <f>H106+"0:60"</f>
        <v>0.54166666666666663</v>
      </c>
      <c r="K106" s="722"/>
      <c r="L106" s="744" t="s">
        <v>82</v>
      </c>
      <c r="M106" s="745"/>
      <c r="N106" s="725" t="s">
        <v>82</v>
      </c>
      <c r="O106" s="726"/>
      <c r="P106" s="725" t="s">
        <v>82</v>
      </c>
      <c r="Q106" s="726"/>
      <c r="R106" s="342" t="s">
        <v>15</v>
      </c>
      <c r="S106" s="343"/>
      <c r="T106" s="344"/>
      <c r="U106" s="345"/>
      <c r="V106" s="220"/>
    </row>
    <row r="107" spans="1:24" ht="18.75" customHeight="1">
      <c r="A107" s="389" t="s">
        <v>631</v>
      </c>
      <c r="B107" s="347"/>
      <c r="C107" s="348" t="s">
        <v>143</v>
      </c>
      <c r="D107" s="349" t="s">
        <v>202</v>
      </c>
      <c r="E107" s="415" t="s">
        <v>167</v>
      </c>
      <c r="F107" s="349" t="s">
        <v>203</v>
      </c>
      <c r="G107" s="415" t="s">
        <v>321</v>
      </c>
      <c r="H107" s="349" t="s">
        <v>169</v>
      </c>
      <c r="I107" s="415" t="s">
        <v>168</v>
      </c>
      <c r="J107" s="349" t="s">
        <v>454</v>
      </c>
      <c r="K107" s="415" t="s">
        <v>549</v>
      </c>
      <c r="L107" s="601"/>
      <c r="M107" s="602"/>
      <c r="N107" s="349"/>
      <c r="O107" s="415"/>
      <c r="P107" s="349"/>
      <c r="Q107" s="415"/>
      <c r="R107" s="352" t="s">
        <v>14</v>
      </c>
      <c r="S107" s="353" t="str">
        <f>K107</f>
        <v>AC70W</v>
      </c>
      <c r="T107" s="354"/>
      <c r="U107" s="355"/>
      <c r="V107" s="220"/>
    </row>
    <row r="108" spans="1:24" ht="18.75" customHeight="1">
      <c r="A108" s="356"/>
      <c r="B108" s="357">
        <v>46064</v>
      </c>
      <c r="C108" s="358" t="s">
        <v>141</v>
      </c>
      <c r="D108" s="380"/>
      <c r="E108" s="381"/>
      <c r="F108" s="359"/>
      <c r="G108" s="381"/>
      <c r="H108" s="380"/>
      <c r="I108" s="381"/>
      <c r="J108" s="380"/>
      <c r="K108" s="381"/>
      <c r="L108" s="603"/>
      <c r="M108" s="604"/>
      <c r="N108" s="359"/>
      <c r="O108" s="361"/>
      <c r="P108" s="359"/>
      <c r="Q108" s="361"/>
      <c r="R108" s="362"/>
      <c r="S108" s="363"/>
      <c r="T108" s="364"/>
      <c r="U108" s="365"/>
      <c r="V108" s="220">
        <f>7-(COUNTIF(D106:Q106,"-"))</f>
        <v>4</v>
      </c>
      <c r="W108" s="216">
        <f>W100+V108</f>
        <v>55</v>
      </c>
      <c r="X108" s="216"/>
    </row>
    <row r="109" spans="1:24" ht="18" customHeight="1">
      <c r="A109" s="366"/>
      <c r="B109" s="367" t="str">
        <f>TEXT(B108,"aaa")</f>
        <v>水</v>
      </c>
      <c r="C109" s="368"/>
      <c r="D109" s="369" t="str">
        <f>I107</f>
        <v>習志野60</v>
      </c>
      <c r="E109" s="370" t="str">
        <f>H107</f>
        <v>コスモス60</v>
      </c>
      <c r="F109" s="369" t="str">
        <f>J107</f>
        <v>AC70Y</v>
      </c>
      <c r="G109" s="370" t="str">
        <f>K107</f>
        <v>AC70W</v>
      </c>
      <c r="H109" s="369" t="str">
        <f>D107</f>
        <v>大木戸60</v>
      </c>
      <c r="I109" s="370" t="str">
        <f>E107</f>
        <v>65習台シ</v>
      </c>
      <c r="J109" s="369" t="str">
        <f>F107</f>
        <v>佐倉シ65</v>
      </c>
      <c r="K109" s="370" t="str">
        <f>G107</f>
        <v>AC65</v>
      </c>
      <c r="L109" s="605"/>
      <c r="M109" s="606"/>
      <c r="N109" s="717"/>
      <c r="O109" s="718"/>
      <c r="P109" s="717"/>
      <c r="Q109" s="718"/>
      <c r="R109" s="373" t="s">
        <v>226</v>
      </c>
      <c r="S109" s="374" t="str">
        <f>G107</f>
        <v>AC65</v>
      </c>
      <c r="T109" s="344"/>
      <c r="U109" s="375"/>
      <c r="V109" s="221"/>
    </row>
    <row r="110" spans="1:24" ht="15">
      <c r="A110" s="831" t="s">
        <v>523</v>
      </c>
      <c r="B110" s="832">
        <v>46064</v>
      </c>
      <c r="C110" s="549" t="s">
        <v>382</v>
      </c>
      <c r="D110" s="831" t="s">
        <v>523</v>
      </c>
      <c r="E110" s="833"/>
      <c r="F110" s="834"/>
      <c r="G110" s="833"/>
      <c r="H110" s="835"/>
      <c r="I110" s="833"/>
      <c r="J110" s="834"/>
      <c r="K110" s="833"/>
      <c r="L110" s="834"/>
      <c r="M110" s="836"/>
      <c r="N110" s="834"/>
      <c r="O110" s="837"/>
      <c r="P110" s="834"/>
      <c r="Q110" s="837"/>
      <c r="R110" s="838"/>
      <c r="S110" s="839"/>
      <c r="T110" s="840"/>
      <c r="U110" s="841"/>
      <c r="V110" s="220"/>
      <c r="X110" s="216">
        <f>V104+V110</f>
        <v>4</v>
      </c>
    </row>
    <row r="111" spans="1:24" ht="15">
      <c r="A111" s="831" t="s">
        <v>523</v>
      </c>
      <c r="B111" s="832">
        <v>46064</v>
      </c>
      <c r="C111" s="549" t="s">
        <v>9</v>
      </c>
      <c r="D111" s="831" t="s">
        <v>523</v>
      </c>
      <c r="E111" s="833"/>
      <c r="F111" s="834"/>
      <c r="G111" s="833"/>
      <c r="H111" s="835"/>
      <c r="I111" s="833"/>
      <c r="J111" s="835"/>
      <c r="K111" s="833"/>
      <c r="L111" s="834"/>
      <c r="M111" s="836"/>
      <c r="N111" s="834"/>
      <c r="O111" s="837"/>
      <c r="P111" s="834"/>
      <c r="Q111" s="837"/>
      <c r="R111" s="838"/>
      <c r="S111" s="839"/>
      <c r="T111" s="840"/>
      <c r="U111" s="841"/>
      <c r="V111" s="220"/>
      <c r="X111" s="216">
        <f>X110+V111</f>
        <v>4</v>
      </c>
    </row>
    <row r="112" spans="1:24" ht="18.75" customHeight="1">
      <c r="A112" s="842" t="s">
        <v>341</v>
      </c>
      <c r="B112" s="843"/>
      <c r="C112" s="844"/>
      <c r="D112" s="845">
        <v>0.40277777777777779</v>
      </c>
      <c r="E112" s="846"/>
      <c r="F112" s="847">
        <f>D112+"0:60"</f>
        <v>0.44444444444444448</v>
      </c>
      <c r="G112" s="848"/>
      <c r="H112" s="847">
        <f>F112+"0:60"</f>
        <v>0.48611111111111116</v>
      </c>
      <c r="I112" s="848"/>
      <c r="J112" s="847">
        <f>H112+"0:60"</f>
        <v>0.52777777777777779</v>
      </c>
      <c r="K112" s="848"/>
      <c r="L112" s="847">
        <f>J112+"0:60"</f>
        <v>0.56944444444444442</v>
      </c>
      <c r="M112" s="848"/>
      <c r="N112" s="849" t="s">
        <v>82</v>
      </c>
      <c r="O112" s="850"/>
      <c r="P112" s="849" t="s">
        <v>82</v>
      </c>
      <c r="Q112" s="850"/>
      <c r="R112" s="851" t="s">
        <v>15</v>
      </c>
      <c r="S112" s="852"/>
      <c r="T112" s="853"/>
      <c r="U112" s="375"/>
      <c r="V112" s="220"/>
    </row>
    <row r="113" spans="1:24" ht="18.75" customHeight="1">
      <c r="A113" s="385" t="s">
        <v>632</v>
      </c>
      <c r="B113" s="347"/>
      <c r="C113" s="348" t="s">
        <v>143</v>
      </c>
      <c r="D113" s="349"/>
      <c r="E113" s="415"/>
      <c r="F113" s="349"/>
      <c r="G113" s="415"/>
      <c r="H113" s="349"/>
      <c r="I113" s="415"/>
      <c r="J113" s="349"/>
      <c r="K113" s="415"/>
      <c r="L113" s="349"/>
      <c r="M113" s="415"/>
      <c r="N113" s="349"/>
      <c r="O113" s="415"/>
      <c r="P113" s="349"/>
      <c r="Q113" s="415"/>
      <c r="R113" s="352" t="s">
        <v>14</v>
      </c>
      <c r="S113" s="353">
        <f>J113</f>
        <v>0</v>
      </c>
      <c r="T113" s="354"/>
      <c r="U113" s="355"/>
      <c r="V113" s="220"/>
    </row>
    <row r="114" spans="1:24" ht="18.75" customHeight="1">
      <c r="A114" s="356"/>
      <c r="B114" s="357">
        <v>46064</v>
      </c>
      <c r="C114" s="358" t="s">
        <v>80</v>
      </c>
      <c r="D114" s="699" t="s">
        <v>633</v>
      </c>
      <c r="E114" s="700"/>
      <c r="F114" s="701"/>
      <c r="G114" s="700"/>
      <c r="H114" s="699"/>
      <c r="I114" s="700"/>
      <c r="J114" s="701"/>
      <c r="K114" s="700"/>
      <c r="L114" s="701"/>
      <c r="M114" s="702"/>
      <c r="N114" s="359"/>
      <c r="O114" s="361"/>
      <c r="P114" s="359"/>
      <c r="Q114" s="361"/>
      <c r="R114" s="362" t="s">
        <v>223</v>
      </c>
      <c r="S114" s="363">
        <f>E113</f>
        <v>0</v>
      </c>
      <c r="T114" s="364"/>
      <c r="U114" s="365"/>
      <c r="V114" s="220">
        <f>7-(COUNTIF(D112:Q112,"-"))</f>
        <v>5</v>
      </c>
      <c r="X114" s="216" t="e">
        <f>#REF!+V114</f>
        <v>#REF!</v>
      </c>
    </row>
    <row r="115" spans="1:24" ht="18" customHeight="1">
      <c r="A115" s="366"/>
      <c r="B115" s="367" t="str">
        <f>TEXT(B114,"aaa")</f>
        <v>水</v>
      </c>
      <c r="C115" s="368"/>
      <c r="D115" s="715">
        <f>I113</f>
        <v>0</v>
      </c>
      <c r="E115" s="716"/>
      <c r="F115" s="715">
        <f>K113</f>
        <v>0</v>
      </c>
      <c r="G115" s="716"/>
      <c r="H115" s="715">
        <f>D113</f>
        <v>0</v>
      </c>
      <c r="I115" s="716"/>
      <c r="J115" s="715">
        <f>F113</f>
        <v>0</v>
      </c>
      <c r="K115" s="716"/>
      <c r="L115" s="715">
        <f>H113</f>
        <v>0</v>
      </c>
      <c r="M115" s="716"/>
      <c r="N115" s="717"/>
      <c r="O115" s="718"/>
      <c r="P115" s="717"/>
      <c r="Q115" s="718"/>
      <c r="R115" s="373" t="s">
        <v>12</v>
      </c>
      <c r="S115" s="374">
        <f>G113</f>
        <v>0</v>
      </c>
      <c r="T115" s="344"/>
      <c r="U115" s="375"/>
      <c r="V115" s="221"/>
    </row>
    <row r="116" spans="1:24" ht="16.2" customHeight="1">
      <c r="A116" s="396" t="s">
        <v>341</v>
      </c>
      <c r="B116" s="826" t="s">
        <v>626</v>
      </c>
      <c r="C116" s="341"/>
      <c r="D116" s="723">
        <v>0.40277777777777779</v>
      </c>
      <c r="E116" s="724"/>
      <c r="F116" s="721">
        <f>D116+"0:60"</f>
        <v>0.44444444444444448</v>
      </c>
      <c r="G116" s="722"/>
      <c r="H116" s="721">
        <f>F116+"0:60"</f>
        <v>0.48611111111111116</v>
      </c>
      <c r="I116" s="722"/>
      <c r="J116" s="721">
        <f>H116+"0:60"</f>
        <v>0.52777777777777779</v>
      </c>
      <c r="K116" s="722"/>
      <c r="L116" s="721">
        <f>J116+"0:60"</f>
        <v>0.56944444444444442</v>
      </c>
      <c r="M116" s="722"/>
      <c r="N116" s="725" t="s">
        <v>82</v>
      </c>
      <c r="O116" s="726"/>
      <c r="P116" s="725" t="s">
        <v>82</v>
      </c>
      <c r="Q116" s="726"/>
      <c r="R116" s="342" t="s">
        <v>15</v>
      </c>
      <c r="S116" s="343"/>
      <c r="T116" s="344"/>
      <c r="U116" s="345"/>
      <c r="V116" s="220"/>
    </row>
    <row r="117" spans="1:24" ht="16.2" customHeight="1">
      <c r="A117" s="389" t="s">
        <v>634</v>
      </c>
      <c r="B117" s="389" t="s">
        <v>634</v>
      </c>
      <c r="C117" s="348" t="s">
        <v>143</v>
      </c>
      <c r="D117" s="349" t="s">
        <v>11</v>
      </c>
      <c r="E117" s="415" t="s">
        <v>333</v>
      </c>
      <c r="F117" s="349" t="s">
        <v>182</v>
      </c>
      <c r="G117" s="415" t="s">
        <v>468</v>
      </c>
      <c r="H117" s="349" t="s">
        <v>309</v>
      </c>
      <c r="I117" s="415" t="s">
        <v>178</v>
      </c>
      <c r="J117" s="349" t="s">
        <v>98</v>
      </c>
      <c r="K117" s="415" t="s">
        <v>84</v>
      </c>
      <c r="L117" s="349" t="s">
        <v>146</v>
      </c>
      <c r="M117" s="415" t="s">
        <v>184</v>
      </c>
      <c r="N117" s="349"/>
      <c r="O117" s="415"/>
      <c r="P117" s="349"/>
      <c r="Q117" s="415"/>
      <c r="R117" s="352" t="s">
        <v>14</v>
      </c>
      <c r="S117" s="353" t="str">
        <f>K117</f>
        <v>カラクテル</v>
      </c>
      <c r="T117" s="354"/>
      <c r="U117" s="355"/>
      <c r="V117" s="220"/>
    </row>
    <row r="118" spans="1:24" ht="16.2" customHeight="1">
      <c r="A118" s="423" t="s">
        <v>7</v>
      </c>
      <c r="B118" s="357">
        <v>46067</v>
      </c>
      <c r="C118" s="379" t="s">
        <v>142</v>
      </c>
      <c r="D118" s="380"/>
      <c r="E118" s="381"/>
      <c r="F118" s="359"/>
      <c r="G118" s="381"/>
      <c r="H118" s="380"/>
      <c r="I118" s="381"/>
      <c r="J118" s="380"/>
      <c r="K118" s="381"/>
      <c r="L118" s="359"/>
      <c r="M118" s="360"/>
      <c r="N118" s="599" t="s">
        <v>520</v>
      </c>
      <c r="O118" s="600"/>
      <c r="P118" s="599"/>
      <c r="Q118" s="600"/>
      <c r="R118" s="362" t="s">
        <v>223</v>
      </c>
      <c r="S118" s="363" t="str">
        <f>L117</f>
        <v>船橋40</v>
      </c>
      <c r="T118" s="364"/>
      <c r="U118" s="365"/>
      <c r="V118" s="220">
        <f>7-(COUNTIF(D116:Q116,"-"))</f>
        <v>5</v>
      </c>
      <c r="W118" s="216" t="e">
        <f>#REF!+V118</f>
        <v>#REF!</v>
      </c>
      <c r="X118" s="216"/>
    </row>
    <row r="119" spans="1:24" ht="15.6" customHeight="1">
      <c r="A119" s="366" t="s">
        <v>521</v>
      </c>
      <c r="B119" s="367" t="str">
        <f>TEXT(B118,"aaa")</f>
        <v>土</v>
      </c>
      <c r="C119" s="368"/>
      <c r="D119" s="369" t="str">
        <f>I117</f>
        <v>九十九40</v>
      </c>
      <c r="E119" s="370" t="str">
        <f>I117</f>
        <v>九十九40</v>
      </c>
      <c r="F119" s="369" t="str">
        <f>J117</f>
        <v>レーベン</v>
      </c>
      <c r="G119" s="370" t="str">
        <f>E117</f>
        <v>市原シニア</v>
      </c>
      <c r="H119" s="369" t="str">
        <f>D117</f>
        <v>ブラゼンチン</v>
      </c>
      <c r="I119" s="370" t="str">
        <f>M117</f>
        <v>袖ヶ浦シ40</v>
      </c>
      <c r="J119" s="369" t="str">
        <f>F117</f>
        <v>浦安シ40</v>
      </c>
      <c r="K119" s="370" t="str">
        <f>J119</f>
        <v>浦安シ40</v>
      </c>
      <c r="L119" s="371" t="str">
        <f>H117</f>
        <v>AKECHI</v>
      </c>
      <c r="M119" s="372" t="str">
        <f>H117</f>
        <v>AKECHI</v>
      </c>
      <c r="N119" s="717"/>
      <c r="O119" s="718"/>
      <c r="P119" s="371" t="s">
        <v>522</v>
      </c>
      <c r="Q119" s="546" t="str">
        <f>M121</f>
        <v>大倉商40</v>
      </c>
      <c r="R119" s="373" t="s">
        <v>226</v>
      </c>
      <c r="S119" s="374" t="str">
        <f>G117</f>
        <v>花園40</v>
      </c>
      <c r="T119" s="344"/>
      <c r="U119" s="375"/>
      <c r="V119" s="221"/>
    </row>
    <row r="120" spans="1:24" ht="16.2" customHeight="1">
      <c r="A120" s="396" t="s">
        <v>341</v>
      </c>
      <c r="B120" s="826" t="s">
        <v>626</v>
      </c>
      <c r="C120" s="341"/>
      <c r="D120" s="723">
        <v>0.40277777777777779</v>
      </c>
      <c r="E120" s="724"/>
      <c r="F120" s="721">
        <f>D120+"0:60"</f>
        <v>0.44444444444444448</v>
      </c>
      <c r="G120" s="722"/>
      <c r="H120" s="721">
        <f>F120+"0:60"</f>
        <v>0.48611111111111116</v>
      </c>
      <c r="I120" s="722"/>
      <c r="J120" s="721">
        <f>H120+"0:60"</f>
        <v>0.52777777777777779</v>
      </c>
      <c r="K120" s="722"/>
      <c r="L120" s="721">
        <f>J120+"0:60"</f>
        <v>0.56944444444444442</v>
      </c>
      <c r="M120" s="722"/>
      <c r="N120" s="719" t="s">
        <v>82</v>
      </c>
      <c r="O120" s="720"/>
      <c r="P120" s="719" t="s">
        <v>82</v>
      </c>
      <c r="Q120" s="720"/>
      <c r="R120" s="342" t="s">
        <v>15</v>
      </c>
      <c r="S120" s="343"/>
      <c r="T120" s="344"/>
      <c r="U120" s="345"/>
      <c r="V120" s="220"/>
    </row>
    <row r="121" spans="1:24" ht="16.2" customHeight="1">
      <c r="A121" s="389" t="s">
        <v>634</v>
      </c>
      <c r="B121" s="389" t="s">
        <v>634</v>
      </c>
      <c r="C121" s="348" t="s">
        <v>143</v>
      </c>
      <c r="D121" s="349" t="s">
        <v>186</v>
      </c>
      <c r="E121" s="415" t="s">
        <v>191</v>
      </c>
      <c r="F121" s="349" t="s">
        <v>97</v>
      </c>
      <c r="G121" s="415" t="s">
        <v>277</v>
      </c>
      <c r="H121" s="349" t="s">
        <v>190</v>
      </c>
      <c r="I121" s="415" t="s">
        <v>152</v>
      </c>
      <c r="J121" s="349" t="s">
        <v>83</v>
      </c>
      <c r="K121" s="415" t="s">
        <v>179</v>
      </c>
      <c r="L121" s="349" t="s">
        <v>183</v>
      </c>
      <c r="M121" s="415" t="s">
        <v>151</v>
      </c>
      <c r="N121" s="349"/>
      <c r="O121" s="415"/>
      <c r="P121" s="349"/>
      <c r="Q121" s="415"/>
      <c r="R121" s="352" t="s">
        <v>14</v>
      </c>
      <c r="S121" s="353" t="str">
        <f>K121</f>
        <v>Y-AJA40</v>
      </c>
      <c r="T121" s="354"/>
      <c r="U121" s="355"/>
      <c r="V121" s="220"/>
    </row>
    <row r="122" spans="1:24" ht="16.2" customHeight="1">
      <c r="A122" s="423" t="s">
        <v>7</v>
      </c>
      <c r="B122" s="357">
        <v>46067</v>
      </c>
      <c r="C122" s="358" t="s">
        <v>10</v>
      </c>
      <c r="D122" s="380"/>
      <c r="E122" s="381"/>
      <c r="F122" s="359"/>
      <c r="G122" s="381"/>
      <c r="H122" s="380"/>
      <c r="I122" s="381"/>
      <c r="J122" s="380"/>
      <c r="K122" s="381"/>
      <c r="L122" s="359"/>
      <c r="M122" s="360"/>
      <c r="N122" s="599" t="s">
        <v>520</v>
      </c>
      <c r="O122" s="600"/>
      <c r="P122" s="599"/>
      <c r="Q122" s="600"/>
      <c r="R122" s="362" t="s">
        <v>223</v>
      </c>
      <c r="S122" s="363" t="str">
        <f>L121</f>
        <v>習台シ40</v>
      </c>
      <c r="T122" s="364"/>
      <c r="U122" s="365"/>
      <c r="V122" s="220">
        <f>7-(COUNTIF(D120:Q120,"-"))</f>
        <v>5</v>
      </c>
      <c r="X122" s="216" t="e">
        <f>X114+V122</f>
        <v>#REF!</v>
      </c>
    </row>
    <row r="123" spans="1:24" ht="15.6" customHeight="1">
      <c r="A123" s="366" t="s">
        <v>521</v>
      </c>
      <c r="B123" s="367"/>
      <c r="C123" s="368"/>
      <c r="D123" s="369" t="str">
        <f>I121</f>
        <v>マクハリ40</v>
      </c>
      <c r="E123" s="370" t="str">
        <f>I121</f>
        <v>マクハリ40</v>
      </c>
      <c r="F123" s="369" t="str">
        <f>J121</f>
        <v>ハルオ</v>
      </c>
      <c r="G123" s="370" t="str">
        <f>E121</f>
        <v>八千代40</v>
      </c>
      <c r="H123" s="369" t="str">
        <f>D121</f>
        <v>古河シ40</v>
      </c>
      <c r="I123" s="370" t="str">
        <f>M121</f>
        <v>大倉商40</v>
      </c>
      <c r="J123" s="369" t="str">
        <f>F121</f>
        <v>トキガネ</v>
      </c>
      <c r="K123" s="370" t="str">
        <f>J123</f>
        <v>トキガネ</v>
      </c>
      <c r="L123" s="371" t="str">
        <f>H121</f>
        <v>エスペ40</v>
      </c>
      <c r="M123" s="372" t="str">
        <f>H121</f>
        <v>エスペ40</v>
      </c>
      <c r="N123" s="717"/>
      <c r="O123" s="718"/>
      <c r="P123" s="371" t="s">
        <v>522</v>
      </c>
      <c r="Q123" s="546" t="str">
        <f>L121</f>
        <v>習台シ40</v>
      </c>
      <c r="R123" s="373" t="s">
        <v>226</v>
      </c>
      <c r="S123" s="374" t="str">
        <f>G121</f>
        <v>MVCC</v>
      </c>
      <c r="T123" s="344"/>
      <c r="U123" s="375"/>
      <c r="V123" s="221"/>
    </row>
    <row r="124" spans="1:24" ht="16.2" customHeight="1">
      <c r="A124" s="396" t="s">
        <v>341</v>
      </c>
      <c r="B124" s="340"/>
      <c r="C124" s="341"/>
      <c r="D124" s="723">
        <v>0.40277777777777779</v>
      </c>
      <c r="E124" s="724"/>
      <c r="F124" s="721">
        <f>D124+"0:65"</f>
        <v>0.44791666666666669</v>
      </c>
      <c r="G124" s="722"/>
      <c r="H124" s="721">
        <f>F124+"0:65"</f>
        <v>0.49305555555555558</v>
      </c>
      <c r="I124" s="722"/>
      <c r="J124" s="744" t="s">
        <v>82</v>
      </c>
      <c r="K124" s="745"/>
      <c r="L124" s="719" t="s">
        <v>82</v>
      </c>
      <c r="M124" s="720"/>
      <c r="N124" s="719" t="s">
        <v>82</v>
      </c>
      <c r="O124" s="720"/>
      <c r="P124" s="719" t="s">
        <v>82</v>
      </c>
      <c r="Q124" s="720"/>
      <c r="R124" s="342" t="s">
        <v>15</v>
      </c>
      <c r="S124" s="343"/>
      <c r="T124" s="344"/>
      <c r="U124" s="345"/>
      <c r="V124" s="220"/>
    </row>
    <row r="125" spans="1:24" ht="16.2" customHeight="1">
      <c r="A125" s="385" t="s">
        <v>635</v>
      </c>
      <c r="B125" s="825" t="s">
        <v>524</v>
      </c>
      <c r="C125" s="348" t="s">
        <v>340</v>
      </c>
      <c r="D125" s="349" t="s">
        <v>478</v>
      </c>
      <c r="E125" s="415" t="s">
        <v>310</v>
      </c>
      <c r="F125" s="349" t="s">
        <v>162</v>
      </c>
      <c r="G125" s="415" t="s">
        <v>471</v>
      </c>
      <c r="H125" s="349" t="s">
        <v>491</v>
      </c>
      <c r="I125" s="415" t="s">
        <v>485</v>
      </c>
      <c r="J125" s="601"/>
      <c r="K125" s="602"/>
      <c r="L125" s="349"/>
      <c r="M125" s="415"/>
      <c r="N125" s="349"/>
      <c r="O125" s="415"/>
      <c r="P125" s="349"/>
      <c r="Q125" s="415"/>
      <c r="R125" s="352" t="s">
        <v>347</v>
      </c>
      <c r="S125" s="353" t="str">
        <f>E127</f>
        <v>Lien40</v>
      </c>
      <c r="T125" s="354"/>
      <c r="U125" s="355"/>
      <c r="V125" s="220"/>
    </row>
    <row r="126" spans="1:24" ht="16.2" customHeight="1">
      <c r="A126" s="356"/>
      <c r="B126" s="357">
        <v>46068</v>
      </c>
      <c r="C126" s="358" t="s">
        <v>370</v>
      </c>
      <c r="D126" s="380"/>
      <c r="E126" s="381"/>
      <c r="F126" s="359"/>
      <c r="G126" s="381"/>
      <c r="H126" s="380"/>
      <c r="I126" s="381"/>
      <c r="J126" s="603"/>
      <c r="K126" s="604"/>
      <c r="L126" s="359"/>
      <c r="M126" s="361"/>
      <c r="N126" s="359"/>
      <c r="O126" s="361"/>
      <c r="P126" s="359"/>
      <c r="Q126" s="361"/>
      <c r="R126" s="362" t="s">
        <v>585</v>
      </c>
      <c r="S126" s="363" t="str">
        <f>G127</f>
        <v>JSC</v>
      </c>
      <c r="T126" s="364"/>
      <c r="U126" s="365"/>
      <c r="V126" s="220">
        <f>7-(COUNTIF(D124:Q124,"-"))</f>
        <v>3</v>
      </c>
      <c r="W126" s="216" t="e">
        <f>W118+V126</f>
        <v>#REF!</v>
      </c>
      <c r="X126" s="216"/>
    </row>
    <row r="127" spans="1:24" ht="16.2" customHeight="1">
      <c r="A127" s="366"/>
      <c r="B127" s="367" t="str">
        <f>TEXT(B126,"aaa")</f>
        <v>日</v>
      </c>
      <c r="C127" s="368"/>
      <c r="D127" s="369" t="str">
        <f>H125</f>
        <v>H-AJA</v>
      </c>
      <c r="E127" s="370" t="str">
        <f>I125</f>
        <v>Lien40</v>
      </c>
      <c r="F127" s="369" t="str">
        <f>D125</f>
        <v>市船OB40</v>
      </c>
      <c r="G127" s="370" t="str">
        <f>E125</f>
        <v>JSC</v>
      </c>
      <c r="H127" s="369" t="str">
        <f>F125</f>
        <v>八日市場</v>
      </c>
      <c r="I127" s="370" t="str">
        <f>G125</f>
        <v>MITシ50</v>
      </c>
      <c r="J127" s="605"/>
      <c r="K127" s="606"/>
      <c r="L127" s="717"/>
      <c r="M127" s="718"/>
      <c r="N127" s="717"/>
      <c r="O127" s="718"/>
      <c r="P127" s="717"/>
      <c r="Q127" s="718"/>
      <c r="R127" s="373" t="s">
        <v>586</v>
      </c>
      <c r="S127" s="374" t="str">
        <f>I127</f>
        <v>MITシ50</v>
      </c>
      <c r="T127" s="344"/>
      <c r="U127" s="375"/>
      <c r="V127" s="221"/>
    </row>
    <row r="128" spans="1:24" ht="18.75" customHeight="1">
      <c r="A128" s="396" t="s">
        <v>341</v>
      </c>
      <c r="B128" s="826" t="s">
        <v>626</v>
      </c>
      <c r="C128" s="341"/>
      <c r="D128" s="723">
        <v>0.40277777777777779</v>
      </c>
      <c r="E128" s="724"/>
      <c r="F128" s="721">
        <f>D128+"0:60"</f>
        <v>0.44444444444444448</v>
      </c>
      <c r="G128" s="722"/>
      <c r="H128" s="721">
        <f>F128+"0:60"</f>
        <v>0.48611111111111116</v>
      </c>
      <c r="I128" s="722"/>
      <c r="J128" s="721">
        <f>H128+"0:60"</f>
        <v>0.52777777777777779</v>
      </c>
      <c r="K128" s="722"/>
      <c r="L128" s="721">
        <f>J128+"0:60"</f>
        <v>0.56944444444444442</v>
      </c>
      <c r="M128" s="722"/>
      <c r="N128" s="719" t="s">
        <v>82</v>
      </c>
      <c r="O128" s="720"/>
      <c r="P128" s="719" t="s">
        <v>82</v>
      </c>
      <c r="Q128" s="720"/>
      <c r="R128" s="342" t="s">
        <v>15</v>
      </c>
      <c r="S128" s="343"/>
      <c r="T128" s="344"/>
      <c r="U128" s="345"/>
      <c r="V128" s="220"/>
    </row>
    <row r="129" spans="1:24" ht="18.75" customHeight="1">
      <c r="A129" s="396" t="s">
        <v>342</v>
      </c>
      <c r="B129" s="854" t="s">
        <v>636</v>
      </c>
      <c r="C129" s="348" t="s">
        <v>143</v>
      </c>
      <c r="D129" s="349" t="s">
        <v>194</v>
      </c>
      <c r="E129" s="415" t="s">
        <v>192</v>
      </c>
      <c r="F129" s="349" t="s">
        <v>198</v>
      </c>
      <c r="G129" s="415" t="s">
        <v>300</v>
      </c>
      <c r="H129" s="349" t="s">
        <v>305</v>
      </c>
      <c r="I129" s="415" t="s">
        <v>160</v>
      </c>
      <c r="J129" s="349" t="s">
        <v>159</v>
      </c>
      <c r="K129" s="415" t="s">
        <v>325</v>
      </c>
      <c r="L129" s="349" t="s">
        <v>206</v>
      </c>
      <c r="M129" s="415" t="s">
        <v>155</v>
      </c>
      <c r="N129" s="349"/>
      <c r="O129" s="415"/>
      <c r="P129" s="349"/>
      <c r="Q129" s="415"/>
      <c r="R129" s="352" t="s">
        <v>14</v>
      </c>
      <c r="S129" s="353" t="str">
        <f>J129</f>
        <v>佐倉シ50</v>
      </c>
      <c r="T129" s="354"/>
      <c r="U129" s="355"/>
      <c r="V129" s="220"/>
    </row>
    <row r="130" spans="1:24" ht="18.75" customHeight="1">
      <c r="A130" s="423" t="s">
        <v>7</v>
      </c>
      <c r="B130" s="357">
        <v>46068</v>
      </c>
      <c r="C130" s="358" t="s">
        <v>13</v>
      </c>
      <c r="D130" s="380"/>
      <c r="E130" s="381"/>
      <c r="F130" s="359"/>
      <c r="G130" s="381"/>
      <c r="H130" s="380"/>
      <c r="I130" s="381"/>
      <c r="J130" s="380"/>
      <c r="K130" s="381"/>
      <c r="L130" s="359"/>
      <c r="M130" s="361"/>
      <c r="N130" s="359"/>
      <c r="O130" s="361"/>
      <c r="P130" s="599" t="s">
        <v>517</v>
      </c>
      <c r="Q130" s="600"/>
      <c r="R130" s="362" t="s">
        <v>223</v>
      </c>
      <c r="S130" s="363" t="str">
        <f>E129</f>
        <v>エスペ50</v>
      </c>
      <c r="T130" s="364"/>
      <c r="U130" s="365"/>
      <c r="V130" s="220">
        <f>7-(COUNTIF(D128:Q128,"-"))</f>
        <v>5</v>
      </c>
      <c r="X130" s="216" t="e">
        <f>X122+V130</f>
        <v>#REF!</v>
      </c>
    </row>
    <row r="131" spans="1:24" ht="18" customHeight="1">
      <c r="A131" s="366" t="s">
        <v>518</v>
      </c>
      <c r="B131" s="367" t="str">
        <f>TEXT(B130,"aaa")</f>
        <v>日</v>
      </c>
      <c r="C131" s="368"/>
      <c r="D131" s="715" t="str">
        <f>I129</f>
        <v>55浜野シ</v>
      </c>
      <c r="E131" s="716"/>
      <c r="F131" s="715" t="str">
        <f>K129</f>
        <v>緑町シ</v>
      </c>
      <c r="G131" s="716"/>
      <c r="H131" s="715" t="str">
        <f>D129</f>
        <v>Y-AJA50</v>
      </c>
      <c r="I131" s="716"/>
      <c r="J131" s="715" t="str">
        <f>F129</f>
        <v>マクハリ50</v>
      </c>
      <c r="K131" s="716"/>
      <c r="L131" s="715" t="str">
        <f>H129</f>
        <v>八千代50</v>
      </c>
      <c r="M131" s="716"/>
      <c r="N131" s="717"/>
      <c r="O131" s="718"/>
      <c r="P131" s="371" t="s">
        <v>522</v>
      </c>
      <c r="Q131" s="546" t="str">
        <f>L129</f>
        <v>袖ヶ浦シ50</v>
      </c>
      <c r="R131" s="373" t="s">
        <v>12</v>
      </c>
      <c r="S131" s="374" t="str">
        <f>G129</f>
        <v>習台シ50</v>
      </c>
      <c r="T131" s="344"/>
      <c r="U131" s="375"/>
      <c r="V131" s="221"/>
    </row>
    <row r="132" spans="1:24" ht="18.75" customHeight="1">
      <c r="A132" s="396" t="s">
        <v>341</v>
      </c>
      <c r="B132" s="826" t="s">
        <v>626</v>
      </c>
      <c r="C132" s="341"/>
      <c r="D132" s="723">
        <v>0.4375</v>
      </c>
      <c r="E132" s="724"/>
      <c r="F132" s="721">
        <f>D132+"0:65"</f>
        <v>0.4826388888888889</v>
      </c>
      <c r="G132" s="722"/>
      <c r="H132" s="721">
        <f>F132+"0:65"</f>
        <v>0.52777777777777779</v>
      </c>
      <c r="I132" s="722"/>
      <c r="J132" s="744" t="s">
        <v>82</v>
      </c>
      <c r="K132" s="745"/>
      <c r="L132" s="744" t="s">
        <v>82</v>
      </c>
      <c r="M132" s="745"/>
      <c r="N132" s="719" t="s">
        <v>82</v>
      </c>
      <c r="O132" s="720"/>
      <c r="P132" s="719" t="s">
        <v>82</v>
      </c>
      <c r="Q132" s="720"/>
      <c r="R132" s="342" t="s">
        <v>15</v>
      </c>
      <c r="S132" s="343"/>
      <c r="T132" s="344"/>
      <c r="U132" s="345"/>
      <c r="V132" s="220"/>
    </row>
    <row r="133" spans="1:24" ht="18.75" customHeight="1">
      <c r="A133" s="385" t="s">
        <v>632</v>
      </c>
      <c r="B133" s="347"/>
      <c r="C133" s="348" t="s">
        <v>143</v>
      </c>
      <c r="D133" s="349" t="s">
        <v>188</v>
      </c>
      <c r="E133" s="415" t="s">
        <v>487</v>
      </c>
      <c r="F133" s="349" t="s">
        <v>317</v>
      </c>
      <c r="G133" s="415" t="s">
        <v>161</v>
      </c>
      <c r="H133" s="349" t="s">
        <v>177</v>
      </c>
      <c r="I133" s="415" t="s">
        <v>187</v>
      </c>
      <c r="J133" s="601"/>
      <c r="K133" s="602"/>
      <c r="L133" s="601"/>
      <c r="M133" s="602"/>
      <c r="N133" s="349"/>
      <c r="O133" s="415"/>
      <c r="P133" s="349"/>
      <c r="Q133" s="415"/>
      <c r="R133" s="352" t="s">
        <v>347</v>
      </c>
      <c r="S133" s="353" t="str">
        <f>I133</f>
        <v>東京40</v>
      </c>
      <c r="T133" s="354"/>
      <c r="U133" s="355"/>
      <c r="V133" s="220"/>
    </row>
    <row r="134" spans="1:24" ht="18.75" customHeight="1">
      <c r="A134" s="356"/>
      <c r="B134" s="357">
        <v>46068</v>
      </c>
      <c r="C134" s="358" t="s">
        <v>80</v>
      </c>
      <c r="D134" s="380"/>
      <c r="E134" s="381"/>
      <c r="F134" s="359"/>
      <c r="G134" s="381"/>
      <c r="H134" s="380"/>
      <c r="I134" s="381"/>
      <c r="J134" s="603"/>
      <c r="K134" s="604"/>
      <c r="L134" s="603"/>
      <c r="M134" s="604"/>
      <c r="N134" s="359"/>
      <c r="O134" s="361"/>
      <c r="P134" s="359"/>
      <c r="Q134" s="361"/>
      <c r="R134" s="362" t="s">
        <v>585</v>
      </c>
      <c r="S134" s="363" t="str">
        <f>E133</f>
        <v>ソルジャ</v>
      </c>
      <c r="T134" s="364"/>
      <c r="U134" s="365"/>
      <c r="V134" s="220">
        <f>7-(COUNTIF(D132:Q132,"-"))</f>
        <v>3</v>
      </c>
      <c r="W134" s="216" t="e">
        <f>W126+V134</f>
        <v>#REF!</v>
      </c>
      <c r="X134" s="216"/>
    </row>
    <row r="135" spans="1:24" ht="18" customHeight="1">
      <c r="A135" s="366"/>
      <c r="B135" s="367" t="str">
        <f>TEXT(B134,"aaa")</f>
        <v>日</v>
      </c>
      <c r="C135" s="368"/>
      <c r="D135" s="715" t="str">
        <f>H133</f>
        <v>フォルテ40</v>
      </c>
      <c r="E135" s="716"/>
      <c r="F135" s="715" t="str">
        <f>D133</f>
        <v>浜野シ40</v>
      </c>
      <c r="G135" s="716"/>
      <c r="H135" s="715" t="str">
        <f>F133</f>
        <v>スクデット</v>
      </c>
      <c r="I135" s="716"/>
      <c r="J135" s="605"/>
      <c r="K135" s="606"/>
      <c r="L135" s="605"/>
      <c r="M135" s="606"/>
      <c r="N135" s="717"/>
      <c r="O135" s="718"/>
      <c r="P135" s="717"/>
      <c r="Q135" s="718"/>
      <c r="R135" s="373" t="s">
        <v>586</v>
      </c>
      <c r="S135" s="374" t="str">
        <f>G133</f>
        <v>龍子会シ50</v>
      </c>
      <c r="T135" s="344"/>
      <c r="U135" s="375"/>
      <c r="V135" s="221"/>
    </row>
    <row r="136" spans="1:24" ht="16.2" customHeight="1">
      <c r="A136" s="396" t="s">
        <v>341</v>
      </c>
      <c r="B136" s="826" t="s">
        <v>626</v>
      </c>
      <c r="C136" s="341"/>
      <c r="D136" s="723">
        <v>0.40277777777777779</v>
      </c>
      <c r="E136" s="724"/>
      <c r="F136" s="721">
        <f>D136+"0:60"</f>
        <v>0.44444444444444448</v>
      </c>
      <c r="G136" s="722"/>
      <c r="H136" s="721">
        <f>F136+"0:60"</f>
        <v>0.48611111111111116</v>
      </c>
      <c r="I136" s="722"/>
      <c r="J136" s="721">
        <f>H136+"0:60"</f>
        <v>0.52777777777777779</v>
      </c>
      <c r="K136" s="722"/>
      <c r="L136" s="721">
        <f>J136+"0:60"</f>
        <v>0.56944444444444442</v>
      </c>
      <c r="M136" s="722"/>
      <c r="N136" s="719" t="s">
        <v>82</v>
      </c>
      <c r="O136" s="720"/>
      <c r="P136" s="719" t="s">
        <v>82</v>
      </c>
      <c r="Q136" s="720"/>
      <c r="R136" s="342" t="s">
        <v>15</v>
      </c>
      <c r="S136" s="343"/>
      <c r="T136" s="344"/>
      <c r="U136" s="345"/>
      <c r="V136" s="220"/>
    </row>
    <row r="137" spans="1:24" ht="16.2" customHeight="1">
      <c r="A137" s="385" t="s">
        <v>635</v>
      </c>
      <c r="B137" s="855" t="s">
        <v>637</v>
      </c>
      <c r="C137" s="348" t="s">
        <v>143</v>
      </c>
      <c r="D137" s="349" t="s">
        <v>332</v>
      </c>
      <c r="E137" s="415" t="s">
        <v>302</v>
      </c>
      <c r="F137" s="349" t="s">
        <v>205</v>
      </c>
      <c r="G137" s="415" t="s">
        <v>197</v>
      </c>
      <c r="H137" s="349" t="s">
        <v>483</v>
      </c>
      <c r="I137" s="415" t="s">
        <v>330</v>
      </c>
      <c r="J137" s="349" t="s">
        <v>156</v>
      </c>
      <c r="K137" s="415" t="s">
        <v>158</v>
      </c>
      <c r="L137" s="349" t="s">
        <v>153</v>
      </c>
      <c r="M137" s="415" t="s">
        <v>473</v>
      </c>
      <c r="N137" s="349"/>
      <c r="O137" s="415"/>
      <c r="P137" s="349"/>
      <c r="Q137" s="415"/>
      <c r="R137" s="352" t="s">
        <v>14</v>
      </c>
      <c r="S137" s="353" t="str">
        <f>J137</f>
        <v>大倉商50</v>
      </c>
      <c r="T137" s="354"/>
      <c r="U137" s="355"/>
      <c r="V137" s="220"/>
    </row>
    <row r="138" spans="1:24" ht="16.2" customHeight="1">
      <c r="A138" s="423" t="s">
        <v>7</v>
      </c>
      <c r="B138" s="357">
        <v>46068</v>
      </c>
      <c r="C138" s="358" t="s">
        <v>81</v>
      </c>
      <c r="D138" s="380"/>
      <c r="E138" s="381"/>
      <c r="F138" s="359"/>
      <c r="G138" s="381"/>
      <c r="H138" s="380"/>
      <c r="I138" s="381"/>
      <c r="J138" s="359"/>
      <c r="K138" s="381"/>
      <c r="L138" s="359"/>
      <c r="M138" s="360"/>
      <c r="N138" s="359"/>
      <c r="O138" s="361"/>
      <c r="P138" s="599" t="s">
        <v>517</v>
      </c>
      <c r="Q138" s="600"/>
      <c r="R138" s="362" t="s">
        <v>223</v>
      </c>
      <c r="S138" s="363" t="str">
        <f>E137</f>
        <v>浜野シ50</v>
      </c>
      <c r="T138" s="364"/>
      <c r="U138" s="365"/>
      <c r="V138" s="220">
        <f>7-(COUNTIF(D136:Q136,"-"))</f>
        <v>5</v>
      </c>
      <c r="W138" s="216" t="e">
        <f>W134+V138</f>
        <v>#REF!</v>
      </c>
      <c r="X138" s="216"/>
    </row>
    <row r="139" spans="1:24" ht="16.2" customHeight="1">
      <c r="A139" s="366" t="s">
        <v>518</v>
      </c>
      <c r="B139" s="367" t="str">
        <f>TEXT(B138,"aaa")</f>
        <v>日</v>
      </c>
      <c r="C139" s="368"/>
      <c r="D139" s="715" t="str">
        <f>I137</f>
        <v>九十九50</v>
      </c>
      <c r="E139" s="716"/>
      <c r="F139" s="715" t="str">
        <f>K137</f>
        <v>習志野50</v>
      </c>
      <c r="G139" s="716"/>
      <c r="H139" s="715" t="str">
        <f>D137</f>
        <v>1985八千代</v>
      </c>
      <c r="I139" s="716"/>
      <c r="J139" s="715" t="str">
        <f>F137</f>
        <v>商大ク50</v>
      </c>
      <c r="K139" s="716"/>
      <c r="L139" s="715" t="str">
        <f>H137</f>
        <v>Lien50</v>
      </c>
      <c r="M139" s="716"/>
      <c r="N139" s="717"/>
      <c r="O139" s="718"/>
      <c r="P139" s="371" t="s">
        <v>522</v>
      </c>
      <c r="Q139" s="546" t="str">
        <f>L137</f>
        <v>千葉50</v>
      </c>
      <c r="R139" s="373" t="s">
        <v>12</v>
      </c>
      <c r="S139" s="374" t="str">
        <f>G137</f>
        <v>55千葉</v>
      </c>
      <c r="T139" s="344"/>
      <c r="U139" s="375"/>
      <c r="V139" s="221"/>
    </row>
    <row r="140" spans="1:24" ht="18.75" customHeight="1">
      <c r="A140" s="396" t="s">
        <v>341</v>
      </c>
      <c r="B140" s="826" t="s">
        <v>626</v>
      </c>
      <c r="C140" s="341"/>
      <c r="D140" s="723">
        <v>0.41666666666666669</v>
      </c>
      <c r="E140" s="724"/>
      <c r="F140" s="721">
        <f>D140+"0:60"</f>
        <v>0.45833333333333337</v>
      </c>
      <c r="G140" s="722"/>
      <c r="H140" s="721">
        <f>F140+"0:60"</f>
        <v>0.5</v>
      </c>
      <c r="I140" s="722"/>
      <c r="J140" s="721">
        <f>H140+"0:60"</f>
        <v>0.54166666666666663</v>
      </c>
      <c r="K140" s="722"/>
      <c r="L140" s="744" t="s">
        <v>82</v>
      </c>
      <c r="M140" s="745"/>
      <c r="N140" s="719" t="s">
        <v>82</v>
      </c>
      <c r="O140" s="720"/>
      <c r="P140" s="719" t="s">
        <v>82</v>
      </c>
      <c r="Q140" s="720"/>
      <c r="R140" s="342" t="s">
        <v>15</v>
      </c>
      <c r="S140" s="343"/>
      <c r="T140" s="344"/>
      <c r="U140" s="345"/>
      <c r="V140" s="220"/>
    </row>
    <row r="141" spans="1:24" ht="18.75" customHeight="1">
      <c r="A141" s="396" t="s">
        <v>342</v>
      </c>
      <c r="B141" s="855" t="s">
        <v>637</v>
      </c>
      <c r="C141" s="348" t="s">
        <v>377</v>
      </c>
      <c r="D141" s="349" t="s">
        <v>206</v>
      </c>
      <c r="E141" s="415" t="s">
        <v>197</v>
      </c>
      <c r="F141" s="349" t="s">
        <v>183</v>
      </c>
      <c r="G141" s="415" t="s">
        <v>11</v>
      </c>
      <c r="H141" s="349" t="s">
        <v>194</v>
      </c>
      <c r="I141" s="415" t="s">
        <v>332</v>
      </c>
      <c r="J141" s="349" t="s">
        <v>305</v>
      </c>
      <c r="K141" s="415" t="s">
        <v>158</v>
      </c>
      <c r="L141" s="601"/>
      <c r="M141" s="602"/>
      <c r="N141" s="349"/>
      <c r="O141" s="415"/>
      <c r="P141" s="349"/>
      <c r="Q141" s="415"/>
      <c r="R141" s="352" t="s">
        <v>14</v>
      </c>
      <c r="S141" s="353" t="str">
        <f>J141</f>
        <v>八千代50</v>
      </c>
      <c r="T141" s="354"/>
      <c r="U141" s="355"/>
      <c r="V141" s="220"/>
    </row>
    <row r="142" spans="1:24" ht="18.75" customHeight="1">
      <c r="A142" s="423" t="s">
        <v>7</v>
      </c>
      <c r="B142" s="357">
        <v>46075</v>
      </c>
      <c r="C142" s="358" t="s">
        <v>13</v>
      </c>
      <c r="D142" s="359" t="s">
        <v>518</v>
      </c>
      <c r="E142" s="381"/>
      <c r="F142" s="380" t="s">
        <v>521</v>
      </c>
      <c r="G142" s="381"/>
      <c r="H142" s="359" t="s">
        <v>518</v>
      </c>
      <c r="I142" s="381"/>
      <c r="J142" s="359" t="s">
        <v>518</v>
      </c>
      <c r="K142" s="381"/>
      <c r="L142" s="603"/>
      <c r="M142" s="604"/>
      <c r="N142" s="359"/>
      <c r="O142" s="361"/>
      <c r="P142" s="599" t="s">
        <v>517</v>
      </c>
      <c r="Q142" s="600"/>
      <c r="R142" s="362"/>
      <c r="S142" s="363"/>
      <c r="T142" s="364"/>
      <c r="U142" s="365"/>
      <c r="V142" s="220">
        <f>7-(COUNTIF(D140:Q140,"-"))</f>
        <v>4</v>
      </c>
      <c r="W142" s="216" t="e">
        <f>W138+V142</f>
        <v>#REF!</v>
      </c>
      <c r="X142" s="216" t="e">
        <f>X130+V142</f>
        <v>#REF!</v>
      </c>
    </row>
    <row r="143" spans="1:24" ht="18" customHeight="1">
      <c r="A143" s="366"/>
      <c r="B143" s="367" t="str">
        <f>TEXT(B142,"aaa")</f>
        <v>日</v>
      </c>
      <c r="C143" s="368"/>
      <c r="D143" s="715" t="str">
        <f>I141</f>
        <v>1985八千代</v>
      </c>
      <c r="E143" s="716"/>
      <c r="F143" s="715" t="str">
        <f>K141</f>
        <v>習志野50</v>
      </c>
      <c r="G143" s="716"/>
      <c r="H143" s="715" t="str">
        <f>D141</f>
        <v>袖ヶ浦シ50</v>
      </c>
      <c r="I143" s="716"/>
      <c r="J143" s="715" t="str">
        <f>F141</f>
        <v>習台シ40</v>
      </c>
      <c r="K143" s="716"/>
      <c r="L143" s="605"/>
      <c r="M143" s="606"/>
      <c r="N143" s="717"/>
      <c r="O143" s="718"/>
      <c r="P143" s="371" t="s">
        <v>522</v>
      </c>
      <c r="Q143" s="546" t="str">
        <f>J141</f>
        <v>八千代50</v>
      </c>
      <c r="R143" s="373" t="s">
        <v>226</v>
      </c>
      <c r="S143" s="374" t="str">
        <f>G141</f>
        <v>ブラゼンチン</v>
      </c>
      <c r="T143" s="344"/>
      <c r="U143" s="375"/>
      <c r="V143" s="221"/>
    </row>
    <row r="144" spans="1:24" ht="18.75" customHeight="1">
      <c r="A144" s="396" t="s">
        <v>341</v>
      </c>
      <c r="B144" s="340"/>
      <c r="C144" s="341"/>
      <c r="D144" s="723">
        <v>0.40277777777777779</v>
      </c>
      <c r="E144" s="724"/>
      <c r="F144" s="721">
        <f>D144+"0:60"</f>
        <v>0.44444444444444448</v>
      </c>
      <c r="G144" s="722"/>
      <c r="H144" s="721">
        <f>F144+"0:60"</f>
        <v>0.48611111111111116</v>
      </c>
      <c r="I144" s="722"/>
      <c r="J144" s="721">
        <f>H144+"0:60"</f>
        <v>0.52777777777777779</v>
      </c>
      <c r="K144" s="722"/>
      <c r="L144" s="721">
        <f>J144+"0:60"</f>
        <v>0.56944444444444442</v>
      </c>
      <c r="M144" s="722"/>
      <c r="N144" s="725" t="s">
        <v>82</v>
      </c>
      <c r="O144" s="726"/>
      <c r="P144" s="725" t="s">
        <v>82</v>
      </c>
      <c r="Q144" s="726"/>
      <c r="R144" s="342" t="s">
        <v>15</v>
      </c>
      <c r="S144" s="343"/>
      <c r="T144" s="344"/>
      <c r="U144" s="345"/>
      <c r="V144" s="220"/>
    </row>
    <row r="145" spans="1:24" ht="18.75" customHeight="1">
      <c r="A145" s="856" t="s">
        <v>638</v>
      </c>
      <c r="B145" s="856" t="s">
        <v>639</v>
      </c>
      <c r="C145" s="348" t="s">
        <v>143</v>
      </c>
      <c r="D145" s="349" t="s">
        <v>184</v>
      </c>
      <c r="E145" s="415" t="s">
        <v>148</v>
      </c>
      <c r="F145" s="349" t="s">
        <v>191</v>
      </c>
      <c r="G145" s="415" t="s">
        <v>309</v>
      </c>
      <c r="H145" s="349" t="s">
        <v>84</v>
      </c>
      <c r="I145" s="415" t="s">
        <v>468</v>
      </c>
      <c r="J145" s="349" t="s">
        <v>177</v>
      </c>
      <c r="K145" s="415" t="s">
        <v>478</v>
      </c>
      <c r="L145" s="349" t="s">
        <v>190</v>
      </c>
      <c r="M145" s="415" t="s">
        <v>278</v>
      </c>
      <c r="N145" s="349"/>
      <c r="O145" s="415"/>
      <c r="P145" s="349"/>
      <c r="Q145" s="415"/>
      <c r="R145" s="352" t="s">
        <v>14</v>
      </c>
      <c r="S145" s="353" t="str">
        <f>K145</f>
        <v>市船OB40</v>
      </c>
      <c r="T145" s="354"/>
      <c r="U145" s="355"/>
      <c r="V145" s="220"/>
    </row>
    <row r="146" spans="1:24" ht="18.75" customHeight="1">
      <c r="A146" s="857" t="s">
        <v>640</v>
      </c>
      <c r="B146" s="357">
        <v>46075</v>
      </c>
      <c r="C146" s="358" t="s">
        <v>386</v>
      </c>
      <c r="D146" s="380"/>
      <c r="E146" s="381"/>
      <c r="F146" s="359"/>
      <c r="G146" s="381"/>
      <c r="H146" s="380"/>
      <c r="I146" s="381"/>
      <c r="J146" s="380"/>
      <c r="K146" s="381"/>
      <c r="L146" s="359"/>
      <c r="M146" s="360"/>
      <c r="N146" s="359"/>
      <c r="O146" s="361"/>
      <c r="P146" s="359"/>
      <c r="Q146" s="361"/>
      <c r="R146" s="362" t="s">
        <v>223</v>
      </c>
      <c r="S146" s="363" t="str">
        <f>L145</f>
        <v>エスペ40</v>
      </c>
      <c r="T146" s="364"/>
      <c r="U146" s="365"/>
      <c r="V146" s="220">
        <f>7-(COUNTIF(D144:Q144,"-"))</f>
        <v>5</v>
      </c>
      <c r="X146" s="216" t="e">
        <f>X142+V146</f>
        <v>#REF!</v>
      </c>
    </row>
    <row r="147" spans="1:24" ht="18" customHeight="1">
      <c r="A147" s="366"/>
      <c r="B147" s="367" t="str">
        <f>TEXT(B146,"aaa")</f>
        <v>日</v>
      </c>
      <c r="C147" s="368"/>
      <c r="D147" s="369" t="str">
        <f>I145</f>
        <v>花園40</v>
      </c>
      <c r="E147" s="370" t="str">
        <f>I145</f>
        <v>花園40</v>
      </c>
      <c r="F147" s="369" t="str">
        <f>J145</f>
        <v>フォルテ40</v>
      </c>
      <c r="G147" s="370" t="str">
        <f>E145</f>
        <v>千葉40</v>
      </c>
      <c r="H147" s="369" t="str">
        <f>D145</f>
        <v>袖ヶ浦シ40</v>
      </c>
      <c r="I147" s="370" t="str">
        <f>M145</f>
        <v>MCFC40</v>
      </c>
      <c r="J147" s="369" t="str">
        <f>F145</f>
        <v>八千代40</v>
      </c>
      <c r="K147" s="370" t="str">
        <f>J147</f>
        <v>八千代40</v>
      </c>
      <c r="L147" s="371" t="str">
        <f>H145</f>
        <v>カラクテル</v>
      </c>
      <c r="M147" s="372" t="str">
        <f>H145</f>
        <v>カラクテル</v>
      </c>
      <c r="N147" s="717"/>
      <c r="O147" s="718"/>
      <c r="P147" s="717"/>
      <c r="Q147" s="718"/>
      <c r="R147" s="373" t="s">
        <v>226</v>
      </c>
      <c r="S147" s="374" t="str">
        <f>G145</f>
        <v>AKECHI</v>
      </c>
      <c r="T147" s="344"/>
      <c r="U147" s="375"/>
      <c r="V147" s="221"/>
    </row>
    <row r="148" spans="1:24" ht="18.75" customHeight="1">
      <c r="A148" s="396" t="s">
        <v>341</v>
      </c>
      <c r="B148" s="826" t="s">
        <v>626</v>
      </c>
      <c r="C148" s="341"/>
      <c r="D148" s="723">
        <v>0.41666666666666669</v>
      </c>
      <c r="E148" s="724"/>
      <c r="F148" s="721">
        <f>D148+"0:60"</f>
        <v>0.45833333333333337</v>
      </c>
      <c r="G148" s="722"/>
      <c r="H148" s="721">
        <f>F148+"0:60"</f>
        <v>0.5</v>
      </c>
      <c r="I148" s="722"/>
      <c r="J148" s="721">
        <f>H148+"0:60"</f>
        <v>0.54166666666666663</v>
      </c>
      <c r="K148" s="722"/>
      <c r="L148" s="744" t="s">
        <v>82</v>
      </c>
      <c r="M148" s="745"/>
      <c r="N148" s="719" t="s">
        <v>82</v>
      </c>
      <c r="O148" s="720"/>
      <c r="P148" s="719" t="s">
        <v>82</v>
      </c>
      <c r="Q148" s="720"/>
      <c r="R148" s="342" t="s">
        <v>15</v>
      </c>
      <c r="S148" s="343"/>
      <c r="T148" s="344"/>
      <c r="U148" s="345"/>
      <c r="V148" s="220"/>
    </row>
    <row r="149" spans="1:24" ht="18.75" customHeight="1">
      <c r="A149" s="385" t="s">
        <v>632</v>
      </c>
      <c r="B149" s="858" t="s">
        <v>641</v>
      </c>
      <c r="C149" s="348" t="s">
        <v>143</v>
      </c>
      <c r="D149" s="349" t="s">
        <v>147</v>
      </c>
      <c r="E149" s="415" t="s">
        <v>151</v>
      </c>
      <c r="F149" s="349" t="s">
        <v>205</v>
      </c>
      <c r="G149" s="415" t="s">
        <v>204</v>
      </c>
      <c r="H149" s="349" t="s">
        <v>306</v>
      </c>
      <c r="I149" s="415" t="s">
        <v>192</v>
      </c>
      <c r="J149" s="349" t="s">
        <v>156</v>
      </c>
      <c r="K149" s="415" t="s">
        <v>157</v>
      </c>
      <c r="L149" s="601"/>
      <c r="M149" s="602"/>
      <c r="N149" s="349"/>
      <c r="O149" s="415"/>
      <c r="P149" s="349"/>
      <c r="Q149" s="415"/>
      <c r="R149" s="352" t="s">
        <v>14</v>
      </c>
      <c r="S149" s="353" t="str">
        <f>J149</f>
        <v>大倉商50</v>
      </c>
      <c r="T149" s="354"/>
      <c r="U149" s="355"/>
      <c r="V149" s="220"/>
    </row>
    <row r="150" spans="1:24" ht="18.75" customHeight="1">
      <c r="A150" s="423" t="s">
        <v>7</v>
      </c>
      <c r="B150" s="357">
        <v>46075</v>
      </c>
      <c r="C150" s="358" t="s">
        <v>80</v>
      </c>
      <c r="D150" s="380" t="s">
        <v>521</v>
      </c>
      <c r="E150" s="381"/>
      <c r="F150" s="359" t="s">
        <v>518</v>
      </c>
      <c r="G150" s="381"/>
      <c r="H150" s="359" t="s">
        <v>518</v>
      </c>
      <c r="I150" s="381"/>
      <c r="J150" s="359" t="s">
        <v>518</v>
      </c>
      <c r="K150" s="381"/>
      <c r="L150" s="603"/>
      <c r="M150" s="604"/>
      <c r="N150" s="359"/>
      <c r="O150" s="361"/>
      <c r="P150" s="599" t="s">
        <v>517</v>
      </c>
      <c r="Q150" s="600"/>
      <c r="R150" s="362"/>
      <c r="S150" s="363"/>
      <c r="T150" s="364"/>
      <c r="U150" s="365"/>
      <c r="V150" s="220">
        <f>7-(COUNTIF(D148:Q148,"-"))</f>
        <v>4</v>
      </c>
      <c r="X150" s="216" t="e">
        <f>X146+V150</f>
        <v>#REF!</v>
      </c>
    </row>
    <row r="151" spans="1:24" ht="18" customHeight="1">
      <c r="A151" s="366"/>
      <c r="B151" s="367" t="str">
        <f>TEXT(B150,"aaa")</f>
        <v>日</v>
      </c>
      <c r="C151" s="368"/>
      <c r="D151" s="715" t="str">
        <f>I149</f>
        <v>エスペ50</v>
      </c>
      <c r="E151" s="716"/>
      <c r="F151" s="715" t="str">
        <f>K149</f>
        <v>浦安シ50</v>
      </c>
      <c r="G151" s="716"/>
      <c r="H151" s="715" t="str">
        <f>D149</f>
        <v>MITシニア</v>
      </c>
      <c r="I151" s="716"/>
      <c r="J151" s="715" t="str">
        <f>F149</f>
        <v>商大ク50</v>
      </c>
      <c r="K151" s="716"/>
      <c r="L151" s="605"/>
      <c r="M151" s="606"/>
      <c r="N151" s="717"/>
      <c r="O151" s="718"/>
      <c r="P151" s="371" t="s">
        <v>522</v>
      </c>
      <c r="Q151" s="546" t="str">
        <f>G149</f>
        <v>船橋50</v>
      </c>
      <c r="R151" s="373" t="s">
        <v>12</v>
      </c>
      <c r="S151" s="374" t="str">
        <f>G149</f>
        <v>船橋50</v>
      </c>
      <c r="T151" s="344"/>
      <c r="U151" s="375"/>
      <c r="V151" s="221"/>
    </row>
    <row r="152" spans="1:24" ht="15" customHeight="1">
      <c r="A152" s="831" t="s">
        <v>523</v>
      </c>
      <c r="B152" s="832">
        <v>46076</v>
      </c>
      <c r="C152" s="549" t="s">
        <v>382</v>
      </c>
      <c r="D152" s="831" t="s">
        <v>523</v>
      </c>
      <c r="E152" s="833"/>
      <c r="F152" s="834"/>
      <c r="G152" s="833"/>
      <c r="H152" s="835"/>
      <c r="I152" s="833"/>
      <c r="J152" s="834"/>
      <c r="K152" s="833"/>
      <c r="L152" s="834"/>
      <c r="M152" s="836"/>
      <c r="N152" s="834"/>
      <c r="O152" s="837"/>
      <c r="P152" s="834"/>
      <c r="Q152" s="837"/>
      <c r="R152" s="838"/>
      <c r="S152" s="839"/>
      <c r="T152" s="840"/>
      <c r="U152" s="841"/>
      <c r="V152" s="220"/>
      <c r="X152" s="216" t="e">
        <f>X150+V152</f>
        <v>#REF!</v>
      </c>
    </row>
    <row r="153" spans="1:24" ht="18.75" customHeight="1">
      <c r="A153" s="396" t="s">
        <v>341</v>
      </c>
      <c r="B153" s="340"/>
      <c r="C153" s="341"/>
      <c r="D153" s="845">
        <v>0.40277777777777779</v>
      </c>
      <c r="E153" s="846"/>
      <c r="F153" s="847">
        <f>D153+"0:60"</f>
        <v>0.44444444444444448</v>
      </c>
      <c r="G153" s="848"/>
      <c r="H153" s="847">
        <f>F153+"0:60"</f>
        <v>0.48611111111111116</v>
      </c>
      <c r="I153" s="848"/>
      <c r="J153" s="847">
        <f>H153+"0:60"</f>
        <v>0.52777777777777779</v>
      </c>
      <c r="K153" s="848"/>
      <c r="L153" s="859" t="s">
        <v>82</v>
      </c>
      <c r="M153" s="860"/>
      <c r="N153" s="725" t="s">
        <v>82</v>
      </c>
      <c r="O153" s="726"/>
      <c r="P153" s="725" t="s">
        <v>82</v>
      </c>
      <c r="Q153" s="726"/>
      <c r="R153" s="851" t="s">
        <v>15</v>
      </c>
      <c r="S153" s="852"/>
      <c r="T153" s="853"/>
      <c r="U153" s="375"/>
      <c r="V153" s="220"/>
    </row>
    <row r="154" spans="1:24" ht="18.75" customHeight="1">
      <c r="A154" s="385" t="s">
        <v>642</v>
      </c>
      <c r="B154" s="347"/>
      <c r="C154" s="348" t="s">
        <v>143</v>
      </c>
      <c r="D154" s="349" t="s">
        <v>85</v>
      </c>
      <c r="E154" s="415" t="s">
        <v>466</v>
      </c>
      <c r="F154" s="349" t="s">
        <v>169</v>
      </c>
      <c r="G154" s="415" t="s">
        <v>297</v>
      </c>
      <c r="H154" s="349" t="s">
        <v>299</v>
      </c>
      <c r="I154" s="415" t="s">
        <v>167</v>
      </c>
      <c r="J154" s="349" t="s">
        <v>203</v>
      </c>
      <c r="K154" s="415" t="s">
        <v>489</v>
      </c>
      <c r="L154" s="601"/>
      <c r="M154" s="602"/>
      <c r="N154" s="349"/>
      <c r="O154" s="415"/>
      <c r="P154" s="349"/>
      <c r="Q154" s="415"/>
      <c r="R154" s="352" t="s">
        <v>14</v>
      </c>
      <c r="S154" s="353" t="str">
        <f>J154</f>
        <v>佐倉シ65</v>
      </c>
      <c r="T154" s="354"/>
      <c r="U154" s="355"/>
      <c r="V154" s="220"/>
    </row>
    <row r="155" spans="1:24" ht="18.75" customHeight="1">
      <c r="A155" s="356" t="s">
        <v>630</v>
      </c>
      <c r="B155" s="357">
        <v>46081</v>
      </c>
      <c r="C155" s="358" t="s">
        <v>141</v>
      </c>
      <c r="D155" s="380"/>
      <c r="E155" s="381"/>
      <c r="F155" s="359"/>
      <c r="G155" s="381"/>
      <c r="H155" s="380"/>
      <c r="I155" s="381"/>
      <c r="J155" s="380"/>
      <c r="K155" s="381"/>
      <c r="L155" s="603"/>
      <c r="M155" s="604"/>
      <c r="N155" s="359"/>
      <c r="O155" s="361"/>
      <c r="P155" s="359"/>
      <c r="Q155" s="361"/>
      <c r="R155" s="362"/>
      <c r="S155" s="363"/>
      <c r="T155" s="364"/>
      <c r="U155" s="365"/>
      <c r="V155" s="220">
        <f>7-(COUNTIF(D153:Q153,"-"))</f>
        <v>4</v>
      </c>
      <c r="X155" s="216" t="e">
        <f>X142+V155</f>
        <v>#REF!</v>
      </c>
    </row>
    <row r="156" spans="1:24" ht="18" customHeight="1">
      <c r="A156" s="366"/>
      <c r="B156" s="367" t="str">
        <f>TEXT(B155,"aaa")</f>
        <v>土</v>
      </c>
      <c r="C156" s="368"/>
      <c r="D156" s="369" t="str">
        <f>H154</f>
        <v>船橋60</v>
      </c>
      <c r="E156" s="370" t="str">
        <f>I154</f>
        <v>65習台シ</v>
      </c>
      <c r="F156" s="369" t="str">
        <f>K154</f>
        <v>65アスレタ</v>
      </c>
      <c r="G156" s="370" t="str">
        <f>J154</f>
        <v>佐倉シ65</v>
      </c>
      <c r="H156" s="369" t="str">
        <f>D154</f>
        <v>アスレタ</v>
      </c>
      <c r="I156" s="370" t="str">
        <f>E154</f>
        <v>Duo</v>
      </c>
      <c r="J156" s="369" t="str">
        <f>F154</f>
        <v>コスモス60</v>
      </c>
      <c r="K156" s="370" t="str">
        <f>G154</f>
        <v>佐倉シ60</v>
      </c>
      <c r="L156" s="605"/>
      <c r="M156" s="606"/>
      <c r="N156" s="717"/>
      <c r="O156" s="718"/>
      <c r="P156" s="717"/>
      <c r="Q156" s="718"/>
      <c r="R156" s="373" t="s">
        <v>226</v>
      </c>
      <c r="S156" s="374" t="str">
        <f>G154</f>
        <v>佐倉シ60</v>
      </c>
      <c r="T156" s="344"/>
      <c r="U156" s="375"/>
      <c r="V156" s="221"/>
    </row>
    <row r="157" spans="1:24" ht="18.75" customHeight="1">
      <c r="A157" s="396" t="s">
        <v>341</v>
      </c>
      <c r="B157" s="340"/>
      <c r="C157" s="341"/>
      <c r="D157" s="723">
        <v>0.40277777777777779</v>
      </c>
      <c r="E157" s="724"/>
      <c r="F157" s="721">
        <f>D157+"0:60"</f>
        <v>0.44444444444444448</v>
      </c>
      <c r="G157" s="722"/>
      <c r="H157" s="721">
        <f>F157+"0:60"</f>
        <v>0.48611111111111116</v>
      </c>
      <c r="I157" s="722"/>
      <c r="J157" s="721">
        <f>H157+"0:60"</f>
        <v>0.52777777777777779</v>
      </c>
      <c r="K157" s="722"/>
      <c r="L157" s="744" t="s">
        <v>82</v>
      </c>
      <c r="M157" s="745"/>
      <c r="N157" s="725" t="s">
        <v>82</v>
      </c>
      <c r="O157" s="726"/>
      <c r="P157" s="725" t="s">
        <v>82</v>
      </c>
      <c r="Q157" s="726"/>
      <c r="R157" s="342" t="s">
        <v>15</v>
      </c>
      <c r="S157" s="343"/>
      <c r="T157" s="344"/>
      <c r="U157" s="345"/>
      <c r="V157" s="220"/>
    </row>
    <row r="158" spans="1:24" ht="18.75" customHeight="1">
      <c r="A158" s="389" t="s">
        <v>642</v>
      </c>
      <c r="B158" s="347"/>
      <c r="C158" s="348" t="s">
        <v>143</v>
      </c>
      <c r="D158" s="349" t="s">
        <v>322</v>
      </c>
      <c r="E158" s="415" t="s">
        <v>461</v>
      </c>
      <c r="F158" s="349" t="s">
        <v>463</v>
      </c>
      <c r="G158" s="415" t="s">
        <v>327</v>
      </c>
      <c r="H158" s="349" t="s">
        <v>200</v>
      </c>
      <c r="I158" s="415" t="s">
        <v>164</v>
      </c>
      <c r="J158" s="349" t="s">
        <v>326</v>
      </c>
      <c r="K158" s="415" t="s">
        <v>165</v>
      </c>
      <c r="L158" s="601"/>
      <c r="M158" s="602"/>
      <c r="N158" s="349"/>
      <c r="O158" s="415"/>
      <c r="P158" s="349"/>
      <c r="Q158" s="415"/>
      <c r="R158" s="352" t="s">
        <v>14</v>
      </c>
      <c r="S158" s="353" t="str">
        <f>K158</f>
        <v>古河シ60</v>
      </c>
      <c r="T158" s="354"/>
      <c r="U158" s="355"/>
      <c r="V158" s="220"/>
    </row>
    <row r="159" spans="1:24" ht="18.75" customHeight="1">
      <c r="A159" s="356" t="s">
        <v>630</v>
      </c>
      <c r="B159" s="357">
        <v>46081</v>
      </c>
      <c r="C159" s="358" t="s">
        <v>387</v>
      </c>
      <c r="D159" s="380"/>
      <c r="E159" s="381"/>
      <c r="F159" s="359"/>
      <c r="G159" s="381"/>
      <c r="H159" s="380"/>
      <c r="I159" s="381"/>
      <c r="J159" s="380"/>
      <c r="K159" s="381"/>
      <c r="L159" s="603"/>
      <c r="M159" s="604"/>
      <c r="N159" s="359"/>
      <c r="O159" s="361"/>
      <c r="P159" s="359"/>
      <c r="Q159" s="361"/>
      <c r="R159" s="362"/>
      <c r="S159" s="363"/>
      <c r="T159" s="364"/>
      <c r="U159" s="365"/>
      <c r="V159" s="220">
        <f>7-(COUNTIF(D157:Q157,"-"))</f>
        <v>4</v>
      </c>
      <c r="X159" s="216" t="e">
        <f>X146+V159</f>
        <v>#REF!</v>
      </c>
    </row>
    <row r="160" spans="1:24" ht="18" customHeight="1">
      <c r="A160" s="366"/>
      <c r="B160" s="367" t="str">
        <f>TEXT(B159,"aaa")</f>
        <v>土</v>
      </c>
      <c r="C160" s="368"/>
      <c r="D160" s="369" t="str">
        <f>I158</f>
        <v>東京60</v>
      </c>
      <c r="E160" s="370" t="str">
        <f>H158</f>
        <v>千葉60</v>
      </c>
      <c r="F160" s="369" t="str">
        <f>J158</f>
        <v>龍子会60</v>
      </c>
      <c r="G160" s="370" t="str">
        <f>K158</f>
        <v>古河シ60</v>
      </c>
      <c r="H160" s="369" t="str">
        <f>D158</f>
        <v>古河シ65</v>
      </c>
      <c r="I160" s="370" t="str">
        <f>E158</f>
        <v>千葉65</v>
      </c>
      <c r="J160" s="369" t="str">
        <f>G158</f>
        <v>葛城クラブ</v>
      </c>
      <c r="K160" s="370" t="str">
        <f>F158</f>
        <v>65龍子会</v>
      </c>
      <c r="L160" s="605"/>
      <c r="M160" s="606"/>
      <c r="N160" s="717"/>
      <c r="O160" s="718"/>
      <c r="P160" s="717"/>
      <c r="Q160" s="718"/>
      <c r="R160" s="373" t="s">
        <v>226</v>
      </c>
      <c r="S160" s="374" t="str">
        <f>F158</f>
        <v>65龍子会</v>
      </c>
      <c r="T160" s="344"/>
      <c r="U160" s="375"/>
      <c r="V160" s="221"/>
    </row>
    <row r="161" spans="1:24" ht="18.75" customHeight="1">
      <c r="A161" s="396" t="s">
        <v>341</v>
      </c>
      <c r="B161" s="861" t="s">
        <v>643</v>
      </c>
      <c r="C161" s="862" t="s">
        <v>644</v>
      </c>
      <c r="D161" s="723">
        <v>0.40277777777777779</v>
      </c>
      <c r="E161" s="724"/>
      <c r="F161" s="721">
        <f>D161+"0:65"</f>
        <v>0.44791666666666669</v>
      </c>
      <c r="G161" s="722"/>
      <c r="H161" s="721">
        <f>F161+"0:65"</f>
        <v>0.49305555555555558</v>
      </c>
      <c r="I161" s="722"/>
      <c r="J161" s="744" t="s">
        <v>82</v>
      </c>
      <c r="K161" s="745"/>
      <c r="L161" s="744" t="s">
        <v>82</v>
      </c>
      <c r="M161" s="745"/>
      <c r="N161" s="725" t="s">
        <v>82</v>
      </c>
      <c r="O161" s="726"/>
      <c r="P161" s="725" t="s">
        <v>82</v>
      </c>
      <c r="Q161" s="726"/>
      <c r="R161" s="342" t="s">
        <v>15</v>
      </c>
      <c r="S161" s="343"/>
      <c r="T161" s="344"/>
      <c r="U161" s="345"/>
      <c r="V161" s="220"/>
    </row>
    <row r="162" spans="1:24" ht="18.75" customHeight="1">
      <c r="A162" s="385" t="s">
        <v>642</v>
      </c>
      <c r="B162" s="863" t="s">
        <v>645</v>
      </c>
      <c r="C162" s="555" t="s">
        <v>143</v>
      </c>
      <c r="D162" s="349" t="s">
        <v>202</v>
      </c>
      <c r="E162" s="415" t="s">
        <v>168</v>
      </c>
      <c r="F162" s="349" t="s">
        <v>163</v>
      </c>
      <c r="G162" s="415" t="s">
        <v>307</v>
      </c>
      <c r="H162" s="349" t="s">
        <v>196</v>
      </c>
      <c r="I162" s="415" t="s">
        <v>584</v>
      </c>
      <c r="J162" s="601"/>
      <c r="K162" s="602"/>
      <c r="L162" s="601"/>
      <c r="M162" s="602"/>
      <c r="N162" s="349"/>
      <c r="O162" s="415"/>
      <c r="P162" s="349"/>
      <c r="Q162" s="415"/>
      <c r="R162" s="352" t="s">
        <v>347</v>
      </c>
      <c r="S162" s="353" t="str">
        <f>E164</f>
        <v>コスモス50</v>
      </c>
      <c r="T162" s="354"/>
      <c r="U162" s="355"/>
      <c r="V162" s="220"/>
    </row>
    <row r="163" spans="1:24" ht="18.75" customHeight="1">
      <c r="A163" s="356" t="s">
        <v>630</v>
      </c>
      <c r="B163" s="357">
        <v>46081</v>
      </c>
      <c r="C163" s="358" t="s">
        <v>336</v>
      </c>
      <c r="D163" s="380"/>
      <c r="E163" s="381"/>
      <c r="F163" s="359"/>
      <c r="G163" s="381"/>
      <c r="H163" s="380"/>
      <c r="I163" s="381"/>
      <c r="J163" s="603"/>
      <c r="K163" s="604"/>
      <c r="L163" s="603"/>
      <c r="M163" s="604"/>
      <c r="N163" s="359"/>
      <c r="O163" s="361"/>
      <c r="P163" s="359"/>
      <c r="Q163" s="361"/>
      <c r="R163" s="362" t="s">
        <v>585</v>
      </c>
      <c r="S163" s="363" t="str">
        <f>G164</f>
        <v>習志野60</v>
      </c>
      <c r="T163" s="364"/>
      <c r="U163" s="365"/>
      <c r="V163" s="220">
        <f>7-(COUNTIF(D161:Q161,"-"))</f>
        <v>3</v>
      </c>
      <c r="X163" s="216" t="e">
        <f>X159+V163</f>
        <v>#REF!</v>
      </c>
    </row>
    <row r="164" spans="1:24" ht="18" customHeight="1">
      <c r="A164" s="366"/>
      <c r="B164" s="367" t="str">
        <f>TEXT(B163,"aaa")</f>
        <v>土</v>
      </c>
      <c r="C164" s="368"/>
      <c r="D164" s="369" t="str">
        <f>H162</f>
        <v>50花園</v>
      </c>
      <c r="E164" s="370" t="str">
        <f>I162</f>
        <v>コスモス50</v>
      </c>
      <c r="F164" s="369" t="str">
        <f>D162</f>
        <v>大木戸60</v>
      </c>
      <c r="G164" s="370" t="str">
        <f>E162</f>
        <v>習志野60</v>
      </c>
      <c r="H164" s="369" t="str">
        <f>F162</f>
        <v>習台シ60</v>
      </c>
      <c r="I164" s="370" t="str">
        <f>G162</f>
        <v>八千代60</v>
      </c>
      <c r="J164" s="605"/>
      <c r="K164" s="606"/>
      <c r="L164" s="605"/>
      <c r="M164" s="606"/>
      <c r="N164" s="717"/>
      <c r="O164" s="718"/>
      <c r="P164" s="717"/>
      <c r="Q164" s="718"/>
      <c r="R164" s="373" t="s">
        <v>586</v>
      </c>
      <c r="S164" s="374" t="str">
        <f>I164</f>
        <v>八千代60</v>
      </c>
      <c r="T164" s="344"/>
      <c r="U164" s="375"/>
      <c r="V164" s="221"/>
    </row>
    <row r="165" spans="1:24" ht="19.2" customHeight="1">
      <c r="A165" s="396" t="s">
        <v>341</v>
      </c>
      <c r="B165" s="340"/>
      <c r="C165" s="341"/>
      <c r="D165" s="723">
        <v>0.40277777777777779</v>
      </c>
      <c r="E165" s="724"/>
      <c r="F165" s="721">
        <f>D165+"0:60"</f>
        <v>0.44444444444444448</v>
      </c>
      <c r="G165" s="722"/>
      <c r="H165" s="721">
        <f>F165+"0:60"</f>
        <v>0.48611111111111116</v>
      </c>
      <c r="I165" s="722"/>
      <c r="J165" s="721">
        <f>H165+"0:60"</f>
        <v>0.52777777777777779</v>
      </c>
      <c r="K165" s="722"/>
      <c r="L165" s="744" t="s">
        <v>82</v>
      </c>
      <c r="M165" s="745"/>
      <c r="N165" s="719" t="s">
        <v>82</v>
      </c>
      <c r="O165" s="720"/>
      <c r="P165" s="719" t="s">
        <v>82</v>
      </c>
      <c r="Q165" s="720"/>
      <c r="R165" s="342" t="s">
        <v>15</v>
      </c>
      <c r="S165" s="343"/>
      <c r="T165" s="344"/>
      <c r="U165" s="345"/>
      <c r="V165" s="220"/>
    </row>
    <row r="166" spans="1:24" ht="18.75" customHeight="1">
      <c r="A166" s="389" t="s">
        <v>624</v>
      </c>
      <c r="B166" s="347"/>
      <c r="C166" s="348" t="s">
        <v>143</v>
      </c>
      <c r="D166" s="349" t="s">
        <v>160</v>
      </c>
      <c r="E166" s="415" t="s">
        <v>318</v>
      </c>
      <c r="F166" s="349" t="s">
        <v>479</v>
      </c>
      <c r="G166" s="415" t="s">
        <v>199</v>
      </c>
      <c r="H166" s="349" t="s">
        <v>156</v>
      </c>
      <c r="I166" s="415" t="s">
        <v>325</v>
      </c>
      <c r="J166" s="349" t="s">
        <v>152</v>
      </c>
      <c r="K166" s="415" t="s">
        <v>278</v>
      </c>
      <c r="L166" s="601"/>
      <c r="M166" s="602"/>
      <c r="N166" s="349"/>
      <c r="O166" s="415"/>
      <c r="P166" s="349"/>
      <c r="Q166" s="415"/>
      <c r="R166" s="352" t="s">
        <v>14</v>
      </c>
      <c r="S166" s="353" t="str">
        <f>J166</f>
        <v>マクハリ40</v>
      </c>
      <c r="T166" s="354"/>
      <c r="U166" s="355"/>
      <c r="V166" s="220"/>
    </row>
    <row r="167" spans="1:24" ht="18.75" customHeight="1">
      <c r="A167" s="356"/>
      <c r="B167" s="357">
        <v>46081</v>
      </c>
      <c r="C167" s="358" t="s">
        <v>388</v>
      </c>
      <c r="D167" s="380"/>
      <c r="E167" s="381"/>
      <c r="F167" s="359"/>
      <c r="G167" s="381"/>
      <c r="H167" s="380"/>
      <c r="I167" s="381"/>
      <c r="J167" s="359"/>
      <c r="K167" s="361"/>
      <c r="L167" s="603"/>
      <c r="M167" s="604"/>
      <c r="N167" s="359"/>
      <c r="O167" s="361"/>
      <c r="P167" s="359"/>
      <c r="Q167" s="361"/>
      <c r="R167" s="362"/>
      <c r="S167" s="363"/>
      <c r="T167" s="364"/>
      <c r="U167" s="365"/>
      <c r="V167" s="220">
        <f>7-(COUNTIF(D165:Q165,"-"))</f>
        <v>4</v>
      </c>
      <c r="X167" s="216" t="e">
        <f>X155+V167</f>
        <v>#REF!</v>
      </c>
    </row>
    <row r="168" spans="1:24" ht="18" customHeight="1">
      <c r="A168" s="366"/>
      <c r="B168" s="367" t="str">
        <f>TEXT(B167,"aaa")</f>
        <v>土</v>
      </c>
      <c r="C168" s="368"/>
      <c r="D168" s="715" t="str">
        <f>I166</f>
        <v>緑町シ</v>
      </c>
      <c r="E168" s="716"/>
      <c r="F168" s="715" t="str">
        <f>K166</f>
        <v>MCFC40</v>
      </c>
      <c r="G168" s="716"/>
      <c r="H168" s="715" t="str">
        <f>D166</f>
        <v>55浜野シ</v>
      </c>
      <c r="I168" s="716"/>
      <c r="J168" s="715" t="str">
        <f>F166</f>
        <v>市船OB50</v>
      </c>
      <c r="K168" s="716"/>
      <c r="L168" s="605"/>
      <c r="M168" s="606"/>
      <c r="N168" s="717"/>
      <c r="O168" s="718"/>
      <c r="P168" s="717"/>
      <c r="Q168" s="718"/>
      <c r="R168" s="373" t="s">
        <v>226</v>
      </c>
      <c r="S168" s="374" t="str">
        <f>G166</f>
        <v>55袖ヶ浦シ</v>
      </c>
      <c r="T168" s="344"/>
      <c r="U168" s="375"/>
      <c r="V168" s="221"/>
    </row>
    <row r="169" spans="1:24" ht="18.75" customHeight="1">
      <c r="A169" s="396" t="s">
        <v>341</v>
      </c>
      <c r="B169" s="861" t="s">
        <v>643</v>
      </c>
      <c r="C169" s="862" t="s">
        <v>644</v>
      </c>
      <c r="D169" s="723">
        <v>0.40277777777777779</v>
      </c>
      <c r="E169" s="724"/>
      <c r="F169" s="721">
        <f>D169+"0:65"</f>
        <v>0.44791666666666669</v>
      </c>
      <c r="G169" s="722"/>
      <c r="H169" s="721">
        <f>F169+"0:65"</f>
        <v>0.49305555555555558</v>
      </c>
      <c r="I169" s="722"/>
      <c r="J169" s="744" t="s">
        <v>82</v>
      </c>
      <c r="K169" s="745"/>
      <c r="L169" s="744" t="s">
        <v>82</v>
      </c>
      <c r="M169" s="745"/>
      <c r="N169" s="725" t="s">
        <v>82</v>
      </c>
      <c r="O169" s="726"/>
      <c r="P169" s="725" t="s">
        <v>82</v>
      </c>
      <c r="Q169" s="726"/>
      <c r="R169" s="342" t="s">
        <v>15</v>
      </c>
      <c r="S169" s="343"/>
      <c r="T169" s="344"/>
      <c r="U169" s="345"/>
      <c r="V169" s="220"/>
    </row>
    <row r="170" spans="1:24" ht="18.75" customHeight="1">
      <c r="A170" s="864" t="s">
        <v>632</v>
      </c>
      <c r="B170" s="863" t="s">
        <v>645</v>
      </c>
      <c r="C170" s="555" t="s">
        <v>143</v>
      </c>
      <c r="D170" s="349" t="s">
        <v>193</v>
      </c>
      <c r="E170" s="415" t="s">
        <v>159</v>
      </c>
      <c r="F170" s="349" t="s">
        <v>192</v>
      </c>
      <c r="G170" s="415" t="s">
        <v>195</v>
      </c>
      <c r="H170" s="349" t="s">
        <v>128</v>
      </c>
      <c r="I170" s="415" t="s">
        <v>306</v>
      </c>
      <c r="J170" s="601"/>
      <c r="K170" s="602"/>
      <c r="L170" s="601"/>
      <c r="M170" s="602"/>
      <c r="N170" s="349"/>
      <c r="O170" s="415"/>
      <c r="P170" s="349"/>
      <c r="Q170" s="415"/>
      <c r="R170" s="352" t="s">
        <v>347</v>
      </c>
      <c r="S170" s="353" t="str">
        <f>E172</f>
        <v>55八千代</v>
      </c>
      <c r="T170" s="354"/>
      <c r="U170" s="355"/>
      <c r="V170" s="220"/>
    </row>
    <row r="171" spans="1:24" ht="18.75" customHeight="1">
      <c r="A171" s="356"/>
      <c r="B171" s="357">
        <v>46081</v>
      </c>
      <c r="C171" s="358" t="s">
        <v>9</v>
      </c>
      <c r="D171" s="380"/>
      <c r="E171" s="381"/>
      <c r="F171" s="359"/>
      <c r="G171" s="381"/>
      <c r="H171" s="380"/>
      <c r="I171" s="381"/>
      <c r="J171" s="603"/>
      <c r="K171" s="604"/>
      <c r="L171" s="603"/>
      <c r="M171" s="604"/>
      <c r="N171" s="359"/>
      <c r="O171" s="361"/>
      <c r="P171" s="359"/>
      <c r="Q171" s="361"/>
      <c r="R171" s="362" t="s">
        <v>585</v>
      </c>
      <c r="S171" s="363" t="str">
        <f>G172</f>
        <v>佐倉シ50</v>
      </c>
      <c r="T171" s="364"/>
      <c r="U171" s="365"/>
      <c r="V171" s="220">
        <f>7-(COUNTIF(D169:Q169,"-"))</f>
        <v>3</v>
      </c>
      <c r="W171" s="216">
        <f>V171</f>
        <v>3</v>
      </c>
      <c r="X171" s="216"/>
    </row>
    <row r="172" spans="1:24" ht="18" customHeight="1">
      <c r="A172" s="366"/>
      <c r="B172" s="367" t="str">
        <f>TEXT(B171,"aaa")</f>
        <v>土</v>
      </c>
      <c r="C172" s="368"/>
      <c r="D172" s="369" t="str">
        <f>H170</f>
        <v>55CE-B</v>
      </c>
      <c r="E172" s="370" t="str">
        <f>I170</f>
        <v>55八千代</v>
      </c>
      <c r="F172" s="369" t="str">
        <f>D170</f>
        <v>55船橋</v>
      </c>
      <c r="G172" s="370" t="str">
        <f>E170</f>
        <v>佐倉シ50</v>
      </c>
      <c r="H172" s="369" t="str">
        <f>F170</f>
        <v>エスペ50</v>
      </c>
      <c r="I172" s="370" t="str">
        <f>G170</f>
        <v>大木戸50</v>
      </c>
      <c r="J172" s="605"/>
      <c r="K172" s="606"/>
      <c r="L172" s="605"/>
      <c r="M172" s="606"/>
      <c r="N172" s="717"/>
      <c r="O172" s="718"/>
      <c r="P172" s="717"/>
      <c r="Q172" s="718"/>
      <c r="R172" s="373" t="s">
        <v>586</v>
      </c>
      <c r="S172" s="374" t="str">
        <f>I172</f>
        <v>大木戸50</v>
      </c>
      <c r="T172" s="344"/>
      <c r="U172" s="375"/>
      <c r="V172" s="221"/>
    </row>
    <row r="173" spans="1:24" ht="16.2" customHeight="1">
      <c r="A173" s="396" t="s">
        <v>341</v>
      </c>
      <c r="B173" s="826" t="s">
        <v>626</v>
      </c>
      <c r="C173" s="341"/>
      <c r="D173" s="723">
        <v>0.40277777777777779</v>
      </c>
      <c r="E173" s="724"/>
      <c r="F173" s="721">
        <f>D173+"0:60"</f>
        <v>0.44444444444444448</v>
      </c>
      <c r="G173" s="722"/>
      <c r="H173" s="721">
        <f>F173+"0:60"</f>
        <v>0.48611111111111116</v>
      </c>
      <c r="I173" s="722"/>
      <c r="J173" s="721">
        <f>H173+"0:60"</f>
        <v>0.52777777777777779</v>
      </c>
      <c r="K173" s="722"/>
      <c r="L173" s="744" t="s">
        <v>82</v>
      </c>
      <c r="M173" s="745"/>
      <c r="N173" s="725" t="s">
        <v>82</v>
      </c>
      <c r="O173" s="726"/>
      <c r="P173" s="725" t="s">
        <v>82</v>
      </c>
      <c r="Q173" s="726"/>
      <c r="R173" s="342" t="s">
        <v>15</v>
      </c>
      <c r="S173" s="343"/>
      <c r="T173" s="344"/>
      <c r="U173" s="345"/>
      <c r="V173" s="220"/>
    </row>
    <row r="174" spans="1:24" ht="16.2" customHeight="1">
      <c r="A174" s="356" t="s">
        <v>630</v>
      </c>
      <c r="B174" s="356" t="s">
        <v>630</v>
      </c>
      <c r="C174" s="348" t="s">
        <v>143</v>
      </c>
      <c r="D174" s="349"/>
      <c r="E174" s="415"/>
      <c r="F174" s="349"/>
      <c r="G174" s="415"/>
      <c r="H174" s="349"/>
      <c r="I174" s="415"/>
      <c r="J174" s="349"/>
      <c r="K174" s="415"/>
      <c r="L174" s="601"/>
      <c r="M174" s="602"/>
      <c r="N174" s="349"/>
      <c r="O174" s="415"/>
      <c r="P174" s="349"/>
      <c r="Q174" s="415"/>
      <c r="R174" s="352" t="s">
        <v>14</v>
      </c>
      <c r="S174" s="353">
        <f>K174</f>
        <v>0</v>
      </c>
      <c r="T174" s="354"/>
      <c r="U174" s="355"/>
      <c r="V174" s="220"/>
    </row>
    <row r="175" spans="1:24" ht="16.2" customHeight="1">
      <c r="A175" s="423" t="s">
        <v>504</v>
      </c>
      <c r="B175" s="357">
        <v>46082</v>
      </c>
      <c r="C175" s="379" t="s">
        <v>142</v>
      </c>
      <c r="D175" s="382" t="s">
        <v>525</v>
      </c>
      <c r="E175" s="383"/>
      <c r="F175" s="382" t="s">
        <v>526</v>
      </c>
      <c r="G175" s="383"/>
      <c r="H175" s="382" t="s">
        <v>527</v>
      </c>
      <c r="I175" s="383"/>
      <c r="J175" s="382" t="s">
        <v>528</v>
      </c>
      <c r="K175" s="383"/>
      <c r="L175" s="603"/>
      <c r="M175" s="604"/>
      <c r="N175" s="359"/>
      <c r="O175" s="361"/>
      <c r="P175" s="359"/>
      <c r="Q175" s="361"/>
      <c r="R175" s="362"/>
      <c r="S175" s="363"/>
      <c r="T175" s="364"/>
      <c r="U175" s="365"/>
      <c r="V175" s="220">
        <f>7-(COUNTIF(D173:Q173,"-"))</f>
        <v>4</v>
      </c>
      <c r="X175" s="216"/>
    </row>
    <row r="176" spans="1:24" ht="15.6" customHeight="1">
      <c r="A176" s="366"/>
      <c r="B176" s="367" t="str">
        <f>TEXT(B175,"aaa")</f>
        <v>日</v>
      </c>
      <c r="C176" s="368"/>
      <c r="D176" s="369">
        <f>H174</f>
        <v>0</v>
      </c>
      <c r="E176" s="370" t="str">
        <f>H174&amp;","&amp;I174</f>
        <v>,</v>
      </c>
      <c r="F176" s="369">
        <f>J174</f>
        <v>0</v>
      </c>
      <c r="G176" s="370" t="str">
        <f>J174&amp;","&amp;K174</f>
        <v>,</v>
      </c>
      <c r="H176" s="369">
        <f>D174</f>
        <v>0</v>
      </c>
      <c r="I176" s="370" t="str">
        <f>D174&amp;","&amp;E174</f>
        <v>,</v>
      </c>
      <c r="J176" s="369">
        <f>F174</f>
        <v>0</v>
      </c>
      <c r="K176" s="370" t="str">
        <f>F174&amp;","&amp;G174</f>
        <v>,</v>
      </c>
      <c r="L176" s="605"/>
      <c r="M176" s="606"/>
      <c r="N176" s="717"/>
      <c r="O176" s="718"/>
      <c r="P176" s="717"/>
      <c r="Q176" s="718"/>
      <c r="R176" s="373" t="s">
        <v>226</v>
      </c>
      <c r="S176" s="374">
        <f>G174</f>
        <v>0</v>
      </c>
      <c r="T176" s="344"/>
      <c r="U176" s="375"/>
      <c r="V176" s="221"/>
    </row>
    <row r="177" spans="1:24" ht="16.2" customHeight="1">
      <c r="A177" s="396" t="s">
        <v>341</v>
      </c>
      <c r="B177" s="340"/>
      <c r="C177" s="341"/>
      <c r="D177" s="723">
        <v>0.40277777777777779</v>
      </c>
      <c r="E177" s="724"/>
      <c r="F177" s="721">
        <f>D177+"0:60"</f>
        <v>0.44444444444444448</v>
      </c>
      <c r="G177" s="722"/>
      <c r="H177" s="721">
        <f>F177+"0:60"</f>
        <v>0.48611111111111116</v>
      </c>
      <c r="I177" s="722"/>
      <c r="J177" s="721">
        <f>H177+"0:60"</f>
        <v>0.52777777777777779</v>
      </c>
      <c r="K177" s="722"/>
      <c r="L177" s="721">
        <f>J177+"0:60"</f>
        <v>0.56944444444444442</v>
      </c>
      <c r="M177" s="722"/>
      <c r="N177" s="719" t="s">
        <v>82</v>
      </c>
      <c r="O177" s="720"/>
      <c r="P177" s="719" t="s">
        <v>82</v>
      </c>
      <c r="Q177" s="720"/>
      <c r="R177" s="342" t="s">
        <v>15</v>
      </c>
      <c r="S177" s="343"/>
      <c r="T177" s="344"/>
      <c r="U177" s="345"/>
      <c r="V177" s="220"/>
    </row>
    <row r="178" spans="1:24" ht="16.2" customHeight="1">
      <c r="A178" s="389" t="s">
        <v>642</v>
      </c>
      <c r="B178" s="347"/>
      <c r="C178" s="348" t="s">
        <v>143</v>
      </c>
      <c r="D178" s="349" t="s">
        <v>158</v>
      </c>
      <c r="E178" s="415" t="s">
        <v>197</v>
      </c>
      <c r="F178" s="349" t="s">
        <v>458</v>
      </c>
      <c r="G178" s="415" t="s">
        <v>459</v>
      </c>
      <c r="H178" s="349" t="s">
        <v>302</v>
      </c>
      <c r="I178" s="415" t="s">
        <v>483</v>
      </c>
      <c r="J178" s="349" t="s">
        <v>204</v>
      </c>
      <c r="K178" s="415" t="s">
        <v>198</v>
      </c>
      <c r="L178" s="349" t="s">
        <v>473</v>
      </c>
      <c r="M178" s="415" t="s">
        <v>332</v>
      </c>
      <c r="N178" s="349"/>
      <c r="O178" s="415"/>
      <c r="P178" s="349"/>
      <c r="Q178" s="415"/>
      <c r="R178" s="352" t="s">
        <v>14</v>
      </c>
      <c r="S178" s="353" t="str">
        <f>K178</f>
        <v>マクハリ50</v>
      </c>
      <c r="T178" s="354"/>
      <c r="U178" s="355"/>
      <c r="V178" s="220"/>
    </row>
    <row r="179" spans="1:24" ht="16.2" customHeight="1">
      <c r="A179" s="356" t="s">
        <v>630</v>
      </c>
      <c r="B179" s="357">
        <v>46082</v>
      </c>
      <c r="C179" s="358" t="s">
        <v>10</v>
      </c>
      <c r="D179" s="380"/>
      <c r="E179" s="381"/>
      <c r="F179" s="359"/>
      <c r="G179" s="381"/>
      <c r="H179" s="380"/>
      <c r="I179" s="381"/>
      <c r="J179" s="380"/>
      <c r="K179" s="381"/>
      <c r="L179" s="359"/>
      <c r="M179" s="360"/>
      <c r="N179" s="359"/>
      <c r="O179" s="361"/>
      <c r="P179" s="359"/>
      <c r="Q179" s="361"/>
      <c r="R179" s="362" t="s">
        <v>223</v>
      </c>
      <c r="S179" s="363" t="str">
        <f>L178</f>
        <v>フォルテ50</v>
      </c>
      <c r="T179" s="364"/>
      <c r="U179" s="365"/>
      <c r="V179" s="220">
        <f>7-(COUNTIF(D177:Q177,"-"))</f>
        <v>5</v>
      </c>
      <c r="X179" s="216" t="e">
        <f>X167+V179</f>
        <v>#REF!</v>
      </c>
    </row>
    <row r="180" spans="1:24" ht="16.2" customHeight="1">
      <c r="A180" s="366"/>
      <c r="B180" s="367" t="str">
        <f>TEXT(B179,"aaa")</f>
        <v>日</v>
      </c>
      <c r="C180" s="368"/>
      <c r="D180" s="369" t="str">
        <f>I178</f>
        <v>Lien50</v>
      </c>
      <c r="E180" s="370" t="str">
        <f>I178</f>
        <v>Lien50</v>
      </c>
      <c r="F180" s="369" t="str">
        <f>J178</f>
        <v>船橋50</v>
      </c>
      <c r="G180" s="370" t="str">
        <f>E178</f>
        <v>55千葉</v>
      </c>
      <c r="H180" s="369" t="str">
        <f>D178</f>
        <v>習志野50</v>
      </c>
      <c r="I180" s="370" t="str">
        <f>M178</f>
        <v>1985八千代</v>
      </c>
      <c r="J180" s="369" t="str">
        <f>F178</f>
        <v>古河シ70</v>
      </c>
      <c r="K180" s="370" t="str">
        <f>J180</f>
        <v>古河シ70</v>
      </c>
      <c r="L180" s="371" t="str">
        <f>H178</f>
        <v>浜野シ50</v>
      </c>
      <c r="M180" s="372" t="str">
        <f>H178</f>
        <v>浜野シ50</v>
      </c>
      <c r="N180" s="717"/>
      <c r="O180" s="718"/>
      <c r="P180" s="717"/>
      <c r="Q180" s="718"/>
      <c r="R180" s="373" t="s">
        <v>226</v>
      </c>
      <c r="S180" s="374" t="str">
        <f>G178</f>
        <v>千葉70</v>
      </c>
      <c r="T180" s="344"/>
      <c r="U180" s="375"/>
      <c r="V180" s="221"/>
    </row>
    <row r="181" spans="1:24" ht="18.75" customHeight="1">
      <c r="A181" s="396" t="s">
        <v>341</v>
      </c>
      <c r="B181" s="861" t="s">
        <v>643</v>
      </c>
      <c r="C181" s="865" t="s">
        <v>384</v>
      </c>
      <c r="D181" s="723">
        <v>0.40277777777777779</v>
      </c>
      <c r="E181" s="724"/>
      <c r="F181" s="721">
        <f>D181+"0:60"</f>
        <v>0.44444444444444448</v>
      </c>
      <c r="G181" s="722"/>
      <c r="H181" s="721">
        <f>F181+"0:60"</f>
        <v>0.48611111111111116</v>
      </c>
      <c r="I181" s="722"/>
      <c r="J181" s="721">
        <f>H181+"0:60"</f>
        <v>0.52777777777777779</v>
      </c>
      <c r="K181" s="722"/>
      <c r="L181" s="744" t="s">
        <v>82</v>
      </c>
      <c r="M181" s="745"/>
      <c r="N181" s="719" t="s">
        <v>82</v>
      </c>
      <c r="O181" s="720"/>
      <c r="P181" s="719" t="s">
        <v>82</v>
      </c>
      <c r="Q181" s="720"/>
      <c r="R181" s="342" t="s">
        <v>15</v>
      </c>
      <c r="S181" s="343"/>
      <c r="T181" s="344"/>
      <c r="U181" s="345"/>
      <c r="V181" s="220"/>
    </row>
    <row r="182" spans="1:24" ht="18.75" customHeight="1">
      <c r="A182" s="396" t="s">
        <v>342</v>
      </c>
      <c r="B182" s="347"/>
      <c r="C182" s="866" t="s">
        <v>377</v>
      </c>
      <c r="D182" s="349" t="s">
        <v>305</v>
      </c>
      <c r="E182" s="415" t="s">
        <v>300</v>
      </c>
      <c r="F182" s="349" t="s">
        <v>207</v>
      </c>
      <c r="G182" s="415" t="s">
        <v>330</v>
      </c>
      <c r="H182" s="349" t="s">
        <v>153</v>
      </c>
      <c r="I182" s="415" t="s">
        <v>205</v>
      </c>
      <c r="J182" s="349" t="s">
        <v>187</v>
      </c>
      <c r="K182" s="415" t="s">
        <v>83</v>
      </c>
      <c r="L182" s="601"/>
      <c r="M182" s="602"/>
      <c r="N182" s="349"/>
      <c r="O182" s="415"/>
      <c r="P182" s="349"/>
      <c r="Q182" s="415"/>
      <c r="R182" s="352" t="s">
        <v>14</v>
      </c>
      <c r="S182" s="353" t="str">
        <f>J182</f>
        <v>東京40</v>
      </c>
      <c r="T182" s="354"/>
      <c r="U182" s="355"/>
      <c r="V182" s="220"/>
    </row>
    <row r="183" spans="1:24" ht="18.75" customHeight="1">
      <c r="A183" s="356"/>
      <c r="B183" s="357">
        <v>46082</v>
      </c>
      <c r="C183" s="358" t="s">
        <v>13</v>
      </c>
      <c r="D183" s="380"/>
      <c r="E183" s="381"/>
      <c r="F183" s="359"/>
      <c r="G183" s="381"/>
      <c r="H183" s="380"/>
      <c r="I183" s="381"/>
      <c r="J183" s="380"/>
      <c r="K183" s="381"/>
      <c r="L183" s="603"/>
      <c r="M183" s="604"/>
      <c r="N183" s="359"/>
      <c r="O183" s="361"/>
      <c r="P183" s="359"/>
      <c r="Q183" s="361"/>
      <c r="R183" s="362"/>
      <c r="S183" s="363"/>
      <c r="T183" s="364"/>
      <c r="U183" s="365"/>
      <c r="V183" s="220">
        <f>7-(COUNTIF(D181:Q181,"-"))</f>
        <v>4</v>
      </c>
      <c r="X183" s="216" t="e">
        <f>X179+V183</f>
        <v>#REF!</v>
      </c>
    </row>
    <row r="184" spans="1:24" ht="18" customHeight="1">
      <c r="A184" s="366"/>
      <c r="B184" s="367" t="str">
        <f>TEXT(B183,"aaa")</f>
        <v>日</v>
      </c>
      <c r="C184" s="368"/>
      <c r="D184" s="715" t="str">
        <f>I182</f>
        <v>商大ク50</v>
      </c>
      <c r="E184" s="716"/>
      <c r="F184" s="715" t="str">
        <f>K182</f>
        <v>ハルオ</v>
      </c>
      <c r="G184" s="716"/>
      <c r="H184" s="715" t="str">
        <f>D182</f>
        <v>八千代50</v>
      </c>
      <c r="I184" s="716"/>
      <c r="J184" s="715" t="str">
        <f>F182</f>
        <v>東京50</v>
      </c>
      <c r="K184" s="716"/>
      <c r="L184" s="605"/>
      <c r="M184" s="606"/>
      <c r="N184" s="717"/>
      <c r="O184" s="718"/>
      <c r="P184" s="717"/>
      <c r="Q184" s="718"/>
      <c r="R184" s="373" t="s">
        <v>226</v>
      </c>
      <c r="S184" s="374" t="str">
        <f>G182</f>
        <v>九十九50</v>
      </c>
      <c r="T184" s="344"/>
      <c r="U184" s="375"/>
      <c r="V184" s="221"/>
    </row>
    <row r="185" spans="1:24" ht="19.2" customHeight="1">
      <c r="A185" s="396" t="s">
        <v>341</v>
      </c>
      <c r="B185" s="340"/>
      <c r="C185" s="341"/>
      <c r="D185" s="723">
        <v>0.40277777777777779</v>
      </c>
      <c r="E185" s="724"/>
      <c r="F185" s="721">
        <f>D185+"0:60"</f>
        <v>0.44444444444444448</v>
      </c>
      <c r="G185" s="722"/>
      <c r="H185" s="721">
        <f>F185+"0:60"</f>
        <v>0.48611111111111116</v>
      </c>
      <c r="I185" s="722"/>
      <c r="J185" s="721">
        <f>H185+"0:60"</f>
        <v>0.52777777777777779</v>
      </c>
      <c r="K185" s="722"/>
      <c r="L185" s="721">
        <f>J185+"0:60"</f>
        <v>0.56944444444444442</v>
      </c>
      <c r="M185" s="722"/>
      <c r="N185" s="725" t="s">
        <v>82</v>
      </c>
      <c r="O185" s="726"/>
      <c r="P185" s="725" t="s">
        <v>82</v>
      </c>
      <c r="Q185" s="726"/>
      <c r="R185" s="342" t="s">
        <v>15</v>
      </c>
      <c r="S185" s="343"/>
      <c r="T185" s="344"/>
      <c r="U185" s="345"/>
      <c r="V185" s="220"/>
    </row>
    <row r="186" spans="1:24" ht="18.75" customHeight="1">
      <c r="A186" s="385" t="s">
        <v>646</v>
      </c>
      <c r="B186" s="867" t="s">
        <v>639</v>
      </c>
      <c r="C186" s="863" t="s">
        <v>143</v>
      </c>
      <c r="D186" s="349" t="s">
        <v>206</v>
      </c>
      <c r="E186" s="415" t="s">
        <v>194</v>
      </c>
      <c r="F186" s="349" t="s">
        <v>189</v>
      </c>
      <c r="G186" s="415" t="s">
        <v>151</v>
      </c>
      <c r="H186" s="349" t="s">
        <v>155</v>
      </c>
      <c r="I186" s="415" t="s">
        <v>157</v>
      </c>
      <c r="J186" s="349" t="s">
        <v>188</v>
      </c>
      <c r="K186" s="415" t="s">
        <v>298</v>
      </c>
      <c r="L186" s="349" t="s">
        <v>190</v>
      </c>
      <c r="M186" s="415" t="s">
        <v>408</v>
      </c>
      <c r="N186" s="349"/>
      <c r="O186" s="415"/>
      <c r="P186" s="349"/>
      <c r="Q186" s="415"/>
      <c r="R186" s="352" t="s">
        <v>14</v>
      </c>
      <c r="S186" s="353" t="str">
        <f>K186</f>
        <v>習志野40</v>
      </c>
      <c r="T186" s="354"/>
      <c r="U186" s="355"/>
      <c r="V186" s="220"/>
    </row>
    <row r="187" spans="1:24" ht="18.75" customHeight="1">
      <c r="A187" s="356" t="s">
        <v>640</v>
      </c>
      <c r="B187" s="868">
        <v>46082</v>
      </c>
      <c r="C187" s="869" t="s">
        <v>386</v>
      </c>
      <c r="D187" s="380"/>
      <c r="E187" s="381"/>
      <c r="F187" s="359"/>
      <c r="G187" s="381"/>
      <c r="H187" s="380"/>
      <c r="I187" s="381"/>
      <c r="J187" s="380"/>
      <c r="K187" s="381"/>
      <c r="L187" s="359"/>
      <c r="M187" s="360"/>
      <c r="N187" s="359"/>
      <c r="O187" s="361"/>
      <c r="P187" s="359"/>
      <c r="Q187" s="361"/>
      <c r="R187" s="362" t="s">
        <v>223</v>
      </c>
      <c r="S187" s="363" t="str">
        <f>L186</f>
        <v>エスペ40</v>
      </c>
      <c r="T187" s="364"/>
      <c r="U187" s="365"/>
      <c r="V187" s="220">
        <f>7-(COUNTIF(D185:Q185,"-"))</f>
        <v>5</v>
      </c>
      <c r="X187" s="216" t="e">
        <f>X183+V187</f>
        <v>#REF!</v>
      </c>
    </row>
    <row r="188" spans="1:24" ht="18" customHeight="1">
      <c r="A188" s="366"/>
      <c r="B188" s="367" t="str">
        <f>TEXT(B187,"aaa")</f>
        <v>日</v>
      </c>
      <c r="C188" s="368"/>
      <c r="D188" s="369" t="str">
        <f>I186</f>
        <v>浦安シ50</v>
      </c>
      <c r="E188" s="370" t="str">
        <f>I186</f>
        <v>浦安シ50</v>
      </c>
      <c r="F188" s="369" t="str">
        <f>J186</f>
        <v>浜野シ40</v>
      </c>
      <c r="G188" s="370" t="str">
        <f>E186</f>
        <v>Y-AJA50</v>
      </c>
      <c r="H188" s="369" t="str">
        <f>D186</f>
        <v>袖ヶ浦シ50</v>
      </c>
      <c r="I188" s="370" t="str">
        <f>M186</f>
        <v>ZEAL</v>
      </c>
      <c r="J188" s="369" t="str">
        <f>F186</f>
        <v>佐倉シ40</v>
      </c>
      <c r="K188" s="370" t="str">
        <f>J188</f>
        <v>佐倉シ40</v>
      </c>
      <c r="L188" s="371" t="str">
        <f>H186</f>
        <v>古河シ50</v>
      </c>
      <c r="M188" s="372" t="str">
        <f>H186</f>
        <v>古河シ50</v>
      </c>
      <c r="N188" s="717"/>
      <c r="O188" s="718"/>
      <c r="P188" s="717"/>
      <c r="Q188" s="718"/>
      <c r="R188" s="373" t="s">
        <v>226</v>
      </c>
      <c r="S188" s="374" t="str">
        <f>G186</f>
        <v>大倉商40</v>
      </c>
      <c r="T188" s="344"/>
      <c r="U188" s="375"/>
      <c r="V188" s="221"/>
    </row>
    <row r="189" spans="1:24" ht="18.75" customHeight="1">
      <c r="A189" s="396" t="s">
        <v>341</v>
      </c>
      <c r="B189" s="340"/>
      <c r="C189" s="341"/>
      <c r="D189" s="723">
        <v>0.40277777777777779</v>
      </c>
      <c r="E189" s="724"/>
      <c r="F189" s="721">
        <f>D189+"0:60"</f>
        <v>0.44444444444444448</v>
      </c>
      <c r="G189" s="722"/>
      <c r="H189" s="721">
        <f>F189+"0:60"</f>
        <v>0.48611111111111116</v>
      </c>
      <c r="I189" s="722"/>
      <c r="J189" s="721">
        <f>H189+"0:60"</f>
        <v>0.52777777777777779</v>
      </c>
      <c r="K189" s="722"/>
      <c r="L189" s="721">
        <f>J189+"0:60"</f>
        <v>0.56944444444444442</v>
      </c>
      <c r="M189" s="722"/>
      <c r="N189" s="725" t="s">
        <v>82</v>
      </c>
      <c r="O189" s="726"/>
      <c r="P189" s="725" t="s">
        <v>82</v>
      </c>
      <c r="Q189" s="726"/>
      <c r="R189" s="342" t="s">
        <v>15</v>
      </c>
      <c r="S189" s="343"/>
      <c r="T189" s="344"/>
      <c r="U189" s="345"/>
      <c r="V189" s="220"/>
    </row>
    <row r="190" spans="1:24" ht="18.75" customHeight="1">
      <c r="A190" s="385" t="s">
        <v>632</v>
      </c>
      <c r="B190" s="347"/>
      <c r="C190" s="348" t="s">
        <v>143</v>
      </c>
      <c r="D190" s="349" t="s">
        <v>200</v>
      </c>
      <c r="E190" s="415" t="s">
        <v>319</v>
      </c>
      <c r="F190" s="349" t="s">
        <v>322</v>
      </c>
      <c r="G190" s="415" t="s">
        <v>321</v>
      </c>
      <c r="H190" s="349" t="s">
        <v>164</v>
      </c>
      <c r="I190" s="415" t="s">
        <v>307</v>
      </c>
      <c r="J190" s="349" t="s">
        <v>301</v>
      </c>
      <c r="K190" s="415" t="s">
        <v>116</v>
      </c>
      <c r="L190" s="349" t="s">
        <v>549</v>
      </c>
      <c r="M190" s="415" t="s">
        <v>458</v>
      </c>
      <c r="N190" s="349"/>
      <c r="O190" s="415"/>
      <c r="P190" s="349"/>
      <c r="Q190" s="415"/>
      <c r="R190" s="352" t="s">
        <v>14</v>
      </c>
      <c r="S190" s="353" t="str">
        <f>K190</f>
        <v>BAY65</v>
      </c>
      <c r="T190" s="354"/>
      <c r="U190" s="355"/>
      <c r="V190" s="220"/>
    </row>
    <row r="191" spans="1:24" ht="18.75" customHeight="1">
      <c r="A191" s="356"/>
      <c r="B191" s="357">
        <v>46088</v>
      </c>
      <c r="C191" s="358" t="s">
        <v>9</v>
      </c>
      <c r="D191" s="380"/>
      <c r="E191" s="381"/>
      <c r="F191" s="359"/>
      <c r="G191" s="381"/>
      <c r="H191" s="380"/>
      <c r="I191" s="381"/>
      <c r="J191" s="380"/>
      <c r="K191" s="381"/>
      <c r="L191" s="359"/>
      <c r="M191" s="360"/>
      <c r="N191" s="359"/>
      <c r="O191" s="361"/>
      <c r="P191" s="359"/>
      <c r="Q191" s="361"/>
      <c r="R191" s="362" t="s">
        <v>223</v>
      </c>
      <c r="S191" s="363" t="str">
        <f>L190</f>
        <v>AC70W</v>
      </c>
      <c r="T191" s="364"/>
      <c r="U191" s="365"/>
      <c r="V191" s="220">
        <f>7-(COUNTIF(D189:Q189,"-"))</f>
        <v>5</v>
      </c>
      <c r="W191" s="216">
        <f>W171+V191</f>
        <v>8</v>
      </c>
      <c r="X191" s="216"/>
    </row>
    <row r="192" spans="1:24" ht="18" customHeight="1">
      <c r="A192" s="366"/>
      <c r="B192" s="367" t="str">
        <f>TEXT(B191,"aaa")</f>
        <v>土</v>
      </c>
      <c r="C192" s="368"/>
      <c r="D192" s="369" t="str">
        <f>I190</f>
        <v>八千代60</v>
      </c>
      <c r="E192" s="370" t="str">
        <f>I190</f>
        <v>八千代60</v>
      </c>
      <c r="F192" s="369" t="str">
        <f>J190</f>
        <v>習台6570</v>
      </c>
      <c r="G192" s="370" t="str">
        <f>E190</f>
        <v>ACちば</v>
      </c>
      <c r="H192" s="369" t="str">
        <f>D190</f>
        <v>千葉60</v>
      </c>
      <c r="I192" s="370" t="str">
        <f>M190</f>
        <v>古河シ70</v>
      </c>
      <c r="J192" s="369" t="str">
        <f>F190</f>
        <v>古河シ65</v>
      </c>
      <c r="K192" s="370" t="str">
        <f>J192</f>
        <v>古河シ65</v>
      </c>
      <c r="L192" s="371" t="str">
        <f>H190</f>
        <v>東京60</v>
      </c>
      <c r="M192" s="372" t="str">
        <f>H190</f>
        <v>東京60</v>
      </c>
      <c r="N192" s="717"/>
      <c r="O192" s="718"/>
      <c r="P192" s="717"/>
      <c r="Q192" s="718"/>
      <c r="R192" s="373" t="s">
        <v>226</v>
      </c>
      <c r="S192" s="374" t="str">
        <f>G190</f>
        <v>AC65</v>
      </c>
      <c r="T192" s="344"/>
      <c r="U192" s="375"/>
      <c r="V192" s="221"/>
    </row>
    <row r="193" spans="1:24" ht="16.2" customHeight="1">
      <c r="A193" s="396" t="s">
        <v>341</v>
      </c>
      <c r="B193" s="826" t="s">
        <v>626</v>
      </c>
      <c r="C193" s="865" t="s">
        <v>643</v>
      </c>
      <c r="D193" s="723">
        <v>0.33333333333333331</v>
      </c>
      <c r="E193" s="724"/>
      <c r="F193" s="721">
        <f>D193+"0:60"</f>
        <v>0.375</v>
      </c>
      <c r="G193" s="722"/>
      <c r="H193" s="721">
        <f>F193+"0:60"</f>
        <v>0.41666666666666669</v>
      </c>
      <c r="I193" s="722"/>
      <c r="J193" s="721">
        <f>H193+"0:60"</f>
        <v>0.45833333333333337</v>
      </c>
      <c r="K193" s="722"/>
      <c r="L193" s="721">
        <f>J193+"0:60"</f>
        <v>0.5</v>
      </c>
      <c r="M193" s="722"/>
      <c r="N193" s="721">
        <f>L193+"0:60"</f>
        <v>0.54166666666666663</v>
      </c>
      <c r="O193" s="722"/>
      <c r="P193" s="725" t="s">
        <v>82</v>
      </c>
      <c r="Q193" s="726"/>
      <c r="R193" s="342" t="s">
        <v>15</v>
      </c>
      <c r="S193" s="343"/>
      <c r="T193" s="344"/>
      <c r="U193" s="345"/>
      <c r="V193" s="220"/>
    </row>
    <row r="194" spans="1:24" ht="16.2" customHeight="1">
      <c r="A194" s="870" t="s">
        <v>630</v>
      </c>
      <c r="B194" s="871" t="s">
        <v>630</v>
      </c>
      <c r="C194" s="545" t="s">
        <v>505</v>
      </c>
      <c r="D194" s="349"/>
      <c r="E194" s="415"/>
      <c r="F194" s="349"/>
      <c r="G194" s="415"/>
      <c r="H194" s="349"/>
      <c r="I194" s="415"/>
      <c r="J194" s="349"/>
      <c r="K194" s="415"/>
      <c r="L194" s="349"/>
      <c r="M194" s="415"/>
      <c r="N194" s="349"/>
      <c r="O194" s="415"/>
      <c r="P194" s="349"/>
      <c r="Q194" s="415"/>
      <c r="R194" s="352" t="s">
        <v>14</v>
      </c>
      <c r="S194" s="353">
        <f>K194</f>
        <v>0</v>
      </c>
      <c r="T194" s="354"/>
      <c r="U194" s="355"/>
      <c r="V194" s="220"/>
    </row>
    <row r="195" spans="1:24" ht="16.2" customHeight="1">
      <c r="A195" s="423" t="s">
        <v>391</v>
      </c>
      <c r="B195" s="357">
        <v>46089</v>
      </c>
      <c r="C195" s="379" t="s">
        <v>142</v>
      </c>
      <c r="D195" s="382" t="s">
        <v>506</v>
      </c>
      <c r="E195" s="383"/>
      <c r="F195" s="384" t="s">
        <v>507</v>
      </c>
      <c r="G195" s="388"/>
      <c r="H195" s="382" t="s">
        <v>508</v>
      </c>
      <c r="I195" s="383"/>
      <c r="J195" s="384" t="s">
        <v>509</v>
      </c>
      <c r="K195" s="388"/>
      <c r="L195" s="382" t="s">
        <v>510</v>
      </c>
      <c r="M195" s="383"/>
      <c r="N195" s="384" t="s">
        <v>511</v>
      </c>
      <c r="O195" s="388"/>
      <c r="P195" s="359"/>
      <c r="Q195" s="361"/>
      <c r="R195" s="362" t="s">
        <v>145</v>
      </c>
      <c r="S195" s="363">
        <f>E194</f>
        <v>0</v>
      </c>
      <c r="T195" s="364"/>
      <c r="U195" s="365"/>
      <c r="V195" s="220">
        <f>7-(COUNTIF(D193:Q193,"-"))</f>
        <v>6</v>
      </c>
      <c r="W195" s="216">
        <f>W191+V195</f>
        <v>14</v>
      </c>
      <c r="X195" s="216" t="e">
        <f>X187+V195</f>
        <v>#REF!</v>
      </c>
    </row>
    <row r="196" spans="1:24" ht="15.6" customHeight="1">
      <c r="A196" s="356"/>
      <c r="B196" s="367" t="str">
        <f>TEXT(B195,"aaa")</f>
        <v>日</v>
      </c>
      <c r="C196" s="368"/>
      <c r="D196" s="369">
        <f>I194</f>
        <v>0</v>
      </c>
      <c r="E196" s="370">
        <f>I194</f>
        <v>0</v>
      </c>
      <c r="F196" s="369">
        <f>J194</f>
        <v>0</v>
      </c>
      <c r="G196" s="370">
        <f>K194</f>
        <v>0</v>
      </c>
      <c r="H196" s="369">
        <f>D194</f>
        <v>0</v>
      </c>
      <c r="I196" s="370">
        <f>M194</f>
        <v>0</v>
      </c>
      <c r="J196" s="369">
        <f>N194</f>
        <v>0</v>
      </c>
      <c r="K196" s="370">
        <f>O194</f>
        <v>0</v>
      </c>
      <c r="L196" s="371">
        <f>F194</f>
        <v>0</v>
      </c>
      <c r="M196" s="546">
        <f>G194</f>
        <v>0</v>
      </c>
      <c r="N196" s="371">
        <f>H194</f>
        <v>0</v>
      </c>
      <c r="O196" s="546">
        <f>L194</f>
        <v>0</v>
      </c>
      <c r="P196" s="717"/>
      <c r="Q196" s="718"/>
      <c r="R196" s="373" t="s">
        <v>226</v>
      </c>
      <c r="S196" s="374">
        <f>M194</f>
        <v>0</v>
      </c>
      <c r="T196" s="344"/>
      <c r="U196" s="375"/>
      <c r="V196" s="221"/>
    </row>
    <row r="197" spans="1:24" ht="16.2" customHeight="1">
      <c r="A197" s="396" t="s">
        <v>341</v>
      </c>
      <c r="B197" s="826" t="s">
        <v>626</v>
      </c>
      <c r="C197" s="865" t="s">
        <v>643</v>
      </c>
      <c r="D197" s="723">
        <v>0.33333333333333331</v>
      </c>
      <c r="E197" s="724"/>
      <c r="F197" s="721">
        <f>D197+"0:60"</f>
        <v>0.375</v>
      </c>
      <c r="G197" s="722"/>
      <c r="H197" s="721">
        <f>F197+"0:60"</f>
        <v>0.41666666666666669</v>
      </c>
      <c r="I197" s="722"/>
      <c r="J197" s="721">
        <f>H197+"0:60"</f>
        <v>0.45833333333333337</v>
      </c>
      <c r="K197" s="722"/>
      <c r="L197" s="721">
        <f>J197+"0:60"</f>
        <v>0.5</v>
      </c>
      <c r="M197" s="722"/>
      <c r="N197" s="721">
        <f>L197+"0:60"</f>
        <v>0.54166666666666663</v>
      </c>
      <c r="O197" s="722"/>
      <c r="P197" s="719" t="s">
        <v>82</v>
      </c>
      <c r="Q197" s="720"/>
      <c r="R197" s="342" t="s">
        <v>15</v>
      </c>
      <c r="S197" s="343"/>
      <c r="T197" s="344"/>
      <c r="U197" s="345"/>
      <c r="V197" s="220"/>
    </row>
    <row r="198" spans="1:24" ht="16.2" customHeight="1">
      <c r="A198" s="870" t="s">
        <v>630</v>
      </c>
      <c r="B198" s="871" t="s">
        <v>630</v>
      </c>
      <c r="C198" s="545" t="s">
        <v>505</v>
      </c>
      <c r="D198" s="349"/>
      <c r="E198" s="415"/>
      <c r="F198" s="349"/>
      <c r="G198" s="415"/>
      <c r="H198" s="349"/>
      <c r="I198" s="415"/>
      <c r="J198" s="349"/>
      <c r="K198" s="415"/>
      <c r="L198" s="349"/>
      <c r="M198" s="415"/>
      <c r="N198" s="349"/>
      <c r="O198" s="415"/>
      <c r="P198" s="349"/>
      <c r="Q198" s="415"/>
      <c r="R198" s="352" t="s">
        <v>14</v>
      </c>
      <c r="S198" s="353">
        <f>K198</f>
        <v>0</v>
      </c>
      <c r="T198" s="354"/>
      <c r="U198" s="355"/>
      <c r="V198" s="220"/>
    </row>
    <row r="199" spans="1:24" ht="16.2" customHeight="1">
      <c r="A199" s="423" t="s">
        <v>391</v>
      </c>
      <c r="B199" s="357">
        <v>46089</v>
      </c>
      <c r="C199" s="358" t="s">
        <v>10</v>
      </c>
      <c r="D199" s="382" t="s">
        <v>512</v>
      </c>
      <c r="E199" s="383"/>
      <c r="F199" s="384" t="s">
        <v>513</v>
      </c>
      <c r="G199" s="388"/>
      <c r="H199" s="382" t="s">
        <v>514</v>
      </c>
      <c r="I199" s="383"/>
      <c r="J199" s="384" t="s">
        <v>583</v>
      </c>
      <c r="K199" s="388"/>
      <c r="L199" s="382" t="s">
        <v>515</v>
      </c>
      <c r="M199" s="383"/>
      <c r="N199" s="384" t="s">
        <v>516</v>
      </c>
      <c r="O199" s="388"/>
      <c r="P199" s="359"/>
      <c r="Q199" s="361"/>
      <c r="R199" s="362" t="s">
        <v>145</v>
      </c>
      <c r="S199" s="363">
        <f>E198</f>
        <v>0</v>
      </c>
      <c r="T199" s="364"/>
      <c r="U199" s="365"/>
      <c r="V199" s="220">
        <f>7-(COUNTIF(D197:Q197,"-"))</f>
        <v>6</v>
      </c>
      <c r="X199" s="216" t="e">
        <f>X195+V199</f>
        <v>#REF!</v>
      </c>
    </row>
    <row r="200" spans="1:24" ht="16.2" customHeight="1">
      <c r="A200" s="356"/>
      <c r="B200" s="367" t="str">
        <f>TEXT(B199,"aaa")</f>
        <v>日</v>
      </c>
      <c r="C200" s="368"/>
      <c r="D200" s="369">
        <f>I198</f>
        <v>0</v>
      </c>
      <c r="E200" s="370">
        <f>I198</f>
        <v>0</v>
      </c>
      <c r="F200" s="369">
        <f>J198</f>
        <v>0</v>
      </c>
      <c r="G200" s="370">
        <f>K198</f>
        <v>0</v>
      </c>
      <c r="H200" s="369">
        <f>D198</f>
        <v>0</v>
      </c>
      <c r="I200" s="370">
        <f>M198</f>
        <v>0</v>
      </c>
      <c r="J200" s="369">
        <f>N198</f>
        <v>0</v>
      </c>
      <c r="K200" s="370">
        <f>O198</f>
        <v>0</v>
      </c>
      <c r="L200" s="371">
        <f>F198</f>
        <v>0</v>
      </c>
      <c r="M200" s="546">
        <f>G198</f>
        <v>0</v>
      </c>
      <c r="N200" s="371">
        <f>H198</f>
        <v>0</v>
      </c>
      <c r="O200" s="546">
        <f>L198</f>
        <v>0</v>
      </c>
      <c r="P200" s="717"/>
      <c r="Q200" s="718"/>
      <c r="R200" s="373" t="s">
        <v>226</v>
      </c>
      <c r="S200" s="374">
        <f>M198</f>
        <v>0</v>
      </c>
      <c r="T200" s="344"/>
      <c r="U200" s="375"/>
      <c r="V200" s="221"/>
    </row>
    <row r="201" spans="1:24" ht="16.2" customHeight="1">
      <c r="A201" s="396" t="s">
        <v>341</v>
      </c>
      <c r="B201" s="340"/>
      <c r="C201" s="862" t="s">
        <v>647</v>
      </c>
      <c r="D201" s="723">
        <v>0.40277777777777779</v>
      </c>
      <c r="E201" s="724"/>
      <c r="F201" s="721">
        <f>D201+"0:60"</f>
        <v>0.44444444444444448</v>
      </c>
      <c r="G201" s="722"/>
      <c r="H201" s="721">
        <f>F201+"0:60"</f>
        <v>0.48611111111111116</v>
      </c>
      <c r="I201" s="722"/>
      <c r="J201" s="721">
        <f>H201+"0:60"</f>
        <v>0.52777777777777779</v>
      </c>
      <c r="K201" s="722"/>
      <c r="L201" s="719" t="s">
        <v>82</v>
      </c>
      <c r="M201" s="720"/>
      <c r="N201" s="719" t="s">
        <v>82</v>
      </c>
      <c r="O201" s="720"/>
      <c r="P201" s="719" t="s">
        <v>82</v>
      </c>
      <c r="Q201" s="720"/>
      <c r="R201" s="342" t="s">
        <v>15</v>
      </c>
      <c r="S201" s="343"/>
      <c r="T201" s="344"/>
      <c r="U201" s="345"/>
      <c r="V201" s="220"/>
    </row>
    <row r="202" spans="1:24" ht="16.2" customHeight="1">
      <c r="A202" s="396" t="s">
        <v>342</v>
      </c>
      <c r="B202" s="422" t="s">
        <v>383</v>
      </c>
      <c r="C202" s="348" t="s">
        <v>384</v>
      </c>
      <c r="D202" s="349" t="s">
        <v>177</v>
      </c>
      <c r="E202" s="415" t="s">
        <v>310</v>
      </c>
      <c r="F202" s="349" t="s">
        <v>188</v>
      </c>
      <c r="G202" s="415" t="s">
        <v>278</v>
      </c>
      <c r="H202" s="349" t="s">
        <v>491</v>
      </c>
      <c r="I202" s="415" t="s">
        <v>408</v>
      </c>
      <c r="J202" s="349" t="s">
        <v>317</v>
      </c>
      <c r="K202" s="415" t="s">
        <v>584</v>
      </c>
      <c r="L202" s="349"/>
      <c r="M202" s="415"/>
      <c r="N202" s="349"/>
      <c r="O202" s="415"/>
      <c r="P202" s="349"/>
      <c r="Q202" s="415"/>
      <c r="R202" s="352" t="s">
        <v>14</v>
      </c>
      <c r="S202" s="353" t="str">
        <f>J202</f>
        <v>スクデット</v>
      </c>
      <c r="T202" s="354"/>
      <c r="U202" s="355"/>
      <c r="V202" s="220"/>
    </row>
    <row r="203" spans="1:24" ht="16.2" customHeight="1">
      <c r="A203" s="356"/>
      <c r="B203" s="357">
        <v>46089</v>
      </c>
      <c r="C203" s="358" t="s">
        <v>13</v>
      </c>
      <c r="D203" s="380"/>
      <c r="E203" s="381"/>
      <c r="F203" s="359"/>
      <c r="G203" s="381"/>
      <c r="H203" s="380"/>
      <c r="I203" s="381"/>
      <c r="J203" s="380"/>
      <c r="K203" s="381"/>
      <c r="L203" s="359"/>
      <c r="M203" s="361"/>
      <c r="N203" s="359"/>
      <c r="O203" s="361"/>
      <c r="P203" s="359"/>
      <c r="Q203" s="361"/>
      <c r="R203" s="362"/>
      <c r="S203" s="363"/>
      <c r="T203" s="364"/>
      <c r="U203" s="365"/>
      <c r="V203" s="220">
        <f>7-(COUNTIF(D201:Q201,"-"))</f>
        <v>4</v>
      </c>
      <c r="X203" s="216" t="e">
        <f>X199+V203</f>
        <v>#REF!</v>
      </c>
    </row>
    <row r="204" spans="1:24" ht="16.2" customHeight="1">
      <c r="A204" s="366"/>
      <c r="B204" s="367" t="str">
        <f>TEXT(B203,"aaa")</f>
        <v>日</v>
      </c>
      <c r="C204" s="368"/>
      <c r="D204" s="715" t="str">
        <f>I202</f>
        <v>ZEAL</v>
      </c>
      <c r="E204" s="716"/>
      <c r="F204" s="715" t="str">
        <f>K202</f>
        <v>コスモス50</v>
      </c>
      <c r="G204" s="716"/>
      <c r="H204" s="715" t="str">
        <f>D202</f>
        <v>フォルテ40</v>
      </c>
      <c r="I204" s="716"/>
      <c r="J204" s="715" t="str">
        <f>F202</f>
        <v>浜野シ40</v>
      </c>
      <c r="K204" s="716"/>
      <c r="L204" s="717"/>
      <c r="M204" s="718"/>
      <c r="N204" s="717"/>
      <c r="O204" s="718"/>
      <c r="P204" s="717"/>
      <c r="Q204" s="718"/>
      <c r="R204" s="373" t="s">
        <v>226</v>
      </c>
      <c r="S204" s="374" t="str">
        <f>G202</f>
        <v>MCFC40</v>
      </c>
      <c r="T204" s="344"/>
      <c r="U204" s="375"/>
      <c r="V204" s="221"/>
    </row>
    <row r="205" spans="1:24" ht="18.75" customHeight="1">
      <c r="A205" s="339" t="s">
        <v>341</v>
      </c>
      <c r="B205" s="872"/>
      <c r="C205" s="341"/>
      <c r="D205" s="723">
        <v>0.3888888888888889</v>
      </c>
      <c r="E205" s="724"/>
      <c r="F205" s="721">
        <f>D205+"0:60"</f>
        <v>0.43055555555555558</v>
      </c>
      <c r="G205" s="722"/>
      <c r="H205" s="721">
        <f>F205+"0:60"</f>
        <v>0.47222222222222227</v>
      </c>
      <c r="I205" s="722"/>
      <c r="J205" s="721">
        <f>H205+"0:60"</f>
        <v>0.51388888888888895</v>
      </c>
      <c r="K205" s="722"/>
      <c r="L205" s="721">
        <f>J205+"0:60"</f>
        <v>0.55555555555555558</v>
      </c>
      <c r="M205" s="722"/>
      <c r="N205" s="721">
        <f>L205+"0:60"</f>
        <v>0.59722222222222221</v>
      </c>
      <c r="O205" s="722"/>
      <c r="P205" s="729" t="s">
        <v>67</v>
      </c>
      <c r="Q205" s="730"/>
      <c r="R205" s="342" t="s">
        <v>15</v>
      </c>
      <c r="S205" s="343"/>
      <c r="T205" s="344"/>
      <c r="U205" s="345"/>
      <c r="V205" s="220"/>
    </row>
    <row r="206" spans="1:24" ht="18.75" customHeight="1">
      <c r="A206" s="389" t="s">
        <v>648</v>
      </c>
      <c r="B206" s="347"/>
      <c r="C206" s="348" t="s">
        <v>281</v>
      </c>
      <c r="D206" s="349" t="s">
        <v>478</v>
      </c>
      <c r="E206" s="415" t="s">
        <v>148</v>
      </c>
      <c r="F206" s="349" t="s">
        <v>298</v>
      </c>
      <c r="G206" s="415" t="s">
        <v>485</v>
      </c>
      <c r="H206" s="349" t="s">
        <v>193</v>
      </c>
      <c r="I206" s="415" t="s">
        <v>128</v>
      </c>
      <c r="J206" s="349" t="s">
        <v>189</v>
      </c>
      <c r="K206" s="415" t="s">
        <v>487</v>
      </c>
      <c r="L206" s="349" t="s">
        <v>196</v>
      </c>
      <c r="M206" s="415" t="s">
        <v>162</v>
      </c>
      <c r="N206" s="349" t="s">
        <v>161</v>
      </c>
      <c r="O206" s="415" t="s">
        <v>471</v>
      </c>
      <c r="P206" s="349"/>
      <c r="Q206" s="415"/>
      <c r="R206" s="352" t="s">
        <v>14</v>
      </c>
      <c r="S206" s="353" t="str">
        <f>J206</f>
        <v>佐倉シ40</v>
      </c>
      <c r="T206" s="354"/>
      <c r="U206" s="355"/>
      <c r="V206" s="220"/>
    </row>
    <row r="207" spans="1:24" ht="18.75" customHeight="1">
      <c r="A207" s="356" t="s">
        <v>649</v>
      </c>
      <c r="B207" s="357">
        <v>46089</v>
      </c>
      <c r="C207" s="358" t="s">
        <v>282</v>
      </c>
      <c r="D207" s="380"/>
      <c r="E207" s="381"/>
      <c r="F207" s="359"/>
      <c r="G207" s="381"/>
      <c r="H207" s="380"/>
      <c r="I207" s="381"/>
      <c r="J207" s="380"/>
      <c r="K207" s="381"/>
      <c r="L207" s="359"/>
      <c r="M207" s="386"/>
      <c r="N207" s="359"/>
      <c r="O207" s="386"/>
      <c r="P207" s="380"/>
      <c r="Q207" s="360"/>
      <c r="R207" s="362" t="s">
        <v>145</v>
      </c>
      <c r="S207" s="363" t="str">
        <f>E206</f>
        <v>千葉40</v>
      </c>
      <c r="T207" s="364"/>
      <c r="U207" s="365"/>
      <c r="V207" s="220">
        <f>7-(COUNTIF(D205:Q205,"-"))</f>
        <v>6</v>
      </c>
      <c r="X207" s="216" t="e">
        <f>X203+V207</f>
        <v>#REF!</v>
      </c>
    </row>
    <row r="208" spans="1:24" ht="18" customHeight="1">
      <c r="A208" s="366"/>
      <c r="B208" s="367" t="str">
        <f>TEXT(B207,"aaa")</f>
        <v>日</v>
      </c>
      <c r="C208" s="368"/>
      <c r="D208" s="715" t="str">
        <f>H206</f>
        <v>55船橋</v>
      </c>
      <c r="E208" s="716"/>
      <c r="F208" s="715" t="str">
        <f>L206</f>
        <v>50花園</v>
      </c>
      <c r="G208" s="716"/>
      <c r="H208" s="715" t="str">
        <f>D206</f>
        <v>市船OB40</v>
      </c>
      <c r="I208" s="716"/>
      <c r="J208" s="715" t="str">
        <f>F206</f>
        <v>習志野40</v>
      </c>
      <c r="K208" s="716"/>
      <c r="L208" s="715" t="str">
        <f>I206</f>
        <v>55CE-B</v>
      </c>
      <c r="M208" s="716"/>
      <c r="N208" s="727" t="str">
        <f>K206</f>
        <v>ソルジャ</v>
      </c>
      <c r="O208" s="728"/>
      <c r="P208" s="371"/>
      <c r="Q208" s="372"/>
      <c r="R208" s="373" t="s">
        <v>12</v>
      </c>
      <c r="S208" s="374" t="str">
        <f>G206</f>
        <v>Lien40</v>
      </c>
      <c r="T208" s="377"/>
      <c r="U208" s="378"/>
      <c r="V208" s="221"/>
    </row>
    <row r="209" spans="1:24" ht="16.2" customHeight="1">
      <c r="A209" s="396" t="s">
        <v>341</v>
      </c>
      <c r="B209" s="340"/>
      <c r="C209" s="341"/>
      <c r="D209" s="723">
        <v>0.40277777777777779</v>
      </c>
      <c r="E209" s="724"/>
      <c r="F209" s="721">
        <f>D209+"0:60"</f>
        <v>0.44444444444444448</v>
      </c>
      <c r="G209" s="722"/>
      <c r="H209" s="721">
        <f>F209+"0:60"</f>
        <v>0.48611111111111116</v>
      </c>
      <c r="I209" s="722"/>
      <c r="J209" s="721">
        <f>H209+"0:60"</f>
        <v>0.52777777777777779</v>
      </c>
      <c r="K209" s="722"/>
      <c r="L209" s="721">
        <f>J209+"0:60"</f>
        <v>0.56944444444444442</v>
      </c>
      <c r="M209" s="722"/>
      <c r="N209" s="725" t="s">
        <v>82</v>
      </c>
      <c r="O209" s="726"/>
      <c r="P209" s="725" t="s">
        <v>82</v>
      </c>
      <c r="Q209" s="726"/>
      <c r="R209" s="342" t="s">
        <v>15</v>
      </c>
      <c r="S209" s="343"/>
      <c r="T209" s="344"/>
      <c r="U209" s="345"/>
      <c r="V209" s="220"/>
    </row>
    <row r="210" spans="1:24" ht="16.2" customHeight="1">
      <c r="A210" s="346"/>
      <c r="B210" s="347"/>
      <c r="C210" s="348" t="s">
        <v>344</v>
      </c>
      <c r="D210" s="349"/>
      <c r="E210" s="415"/>
      <c r="F210" s="349"/>
      <c r="G210" s="415"/>
      <c r="H210" s="349"/>
      <c r="I210" s="415"/>
      <c r="J210" s="349"/>
      <c r="K210" s="415"/>
      <c r="L210" s="349"/>
      <c r="M210" s="415"/>
      <c r="N210" s="349"/>
      <c r="O210" s="415"/>
      <c r="P210" s="349"/>
      <c r="Q210" s="415"/>
      <c r="R210" s="352" t="s">
        <v>14</v>
      </c>
      <c r="S210" s="353">
        <f>K210</f>
        <v>0</v>
      </c>
      <c r="T210" s="354"/>
      <c r="U210" s="355"/>
      <c r="V210" s="220"/>
    </row>
    <row r="211" spans="1:24" ht="16.2" customHeight="1">
      <c r="A211" s="356"/>
      <c r="B211" s="357">
        <v>46095</v>
      </c>
      <c r="C211" s="379" t="s">
        <v>142</v>
      </c>
      <c r="D211" s="380"/>
      <c r="E211" s="381"/>
      <c r="F211" s="359"/>
      <c r="G211" s="381"/>
      <c r="H211" s="380"/>
      <c r="I211" s="381"/>
      <c r="J211" s="380"/>
      <c r="K211" s="381"/>
      <c r="L211" s="359"/>
      <c r="M211" s="360"/>
      <c r="N211" s="359"/>
      <c r="O211" s="361"/>
      <c r="P211" s="359"/>
      <c r="Q211" s="361"/>
      <c r="R211" s="362" t="s">
        <v>223</v>
      </c>
      <c r="S211" s="363">
        <f>L210</f>
        <v>0</v>
      </c>
      <c r="T211" s="364"/>
      <c r="U211" s="365"/>
      <c r="V211" s="220">
        <f>7-(COUNTIF(D209:Q209,"-"))</f>
        <v>5</v>
      </c>
      <c r="X211" s="216" t="e">
        <f>X207+V211</f>
        <v>#REF!</v>
      </c>
    </row>
    <row r="212" spans="1:24" ht="15.6" customHeight="1">
      <c r="A212" s="366"/>
      <c r="B212" s="367" t="str">
        <f>TEXT(B211,"aaa")</f>
        <v>土</v>
      </c>
      <c r="C212" s="368"/>
      <c r="D212" s="369">
        <f>I210</f>
        <v>0</v>
      </c>
      <c r="E212" s="370">
        <f>I210</f>
        <v>0</v>
      </c>
      <c r="F212" s="369">
        <f>J210</f>
        <v>0</v>
      </c>
      <c r="G212" s="370">
        <f>E210</f>
        <v>0</v>
      </c>
      <c r="H212" s="369">
        <f>D210</f>
        <v>0</v>
      </c>
      <c r="I212" s="370">
        <f>M210</f>
        <v>0</v>
      </c>
      <c r="J212" s="369">
        <f>F210</f>
        <v>0</v>
      </c>
      <c r="K212" s="370">
        <f>J212</f>
        <v>0</v>
      </c>
      <c r="L212" s="371">
        <f>H210</f>
        <v>0</v>
      </c>
      <c r="M212" s="372">
        <f>H210</f>
        <v>0</v>
      </c>
      <c r="N212" s="717"/>
      <c r="O212" s="718"/>
      <c r="P212" s="717"/>
      <c r="Q212" s="718"/>
      <c r="R212" s="373" t="s">
        <v>226</v>
      </c>
      <c r="S212" s="374">
        <f>G210</f>
        <v>0</v>
      </c>
      <c r="T212" s="344"/>
      <c r="U212" s="375"/>
      <c r="V212" s="221"/>
    </row>
    <row r="213" spans="1:24" ht="18.75" customHeight="1">
      <c r="A213" s="396" t="s">
        <v>341</v>
      </c>
      <c r="B213" s="340"/>
      <c r="C213" s="341"/>
      <c r="D213" s="723">
        <v>0.40277777777777779</v>
      </c>
      <c r="E213" s="724"/>
      <c r="F213" s="721">
        <f>D213+"0:60"</f>
        <v>0.44444444444444448</v>
      </c>
      <c r="G213" s="722"/>
      <c r="H213" s="721">
        <f>F213+"0:60"</f>
        <v>0.48611111111111116</v>
      </c>
      <c r="I213" s="722"/>
      <c r="J213" s="721">
        <f>H213+"0:60"</f>
        <v>0.52777777777777779</v>
      </c>
      <c r="K213" s="722"/>
      <c r="L213" s="721">
        <f>J213+"0:60"</f>
        <v>0.56944444444444442</v>
      </c>
      <c r="M213" s="722"/>
      <c r="N213" s="719" t="s">
        <v>82</v>
      </c>
      <c r="O213" s="720"/>
      <c r="P213" s="719" t="s">
        <v>82</v>
      </c>
      <c r="Q213" s="720"/>
      <c r="R213" s="342" t="s">
        <v>15</v>
      </c>
      <c r="S213" s="343"/>
      <c r="T213" s="344"/>
      <c r="U213" s="345"/>
      <c r="V213" s="220"/>
    </row>
    <row r="214" spans="1:24" ht="18.75" customHeight="1">
      <c r="A214" s="346"/>
      <c r="B214" s="347"/>
      <c r="C214" s="348" t="s">
        <v>344</v>
      </c>
      <c r="D214" s="349"/>
      <c r="E214" s="415"/>
      <c r="F214" s="349"/>
      <c r="G214" s="415"/>
      <c r="H214" s="349"/>
      <c r="I214" s="415"/>
      <c r="J214" s="349"/>
      <c r="K214" s="415"/>
      <c r="L214" s="349"/>
      <c r="M214" s="415"/>
      <c r="N214" s="349"/>
      <c r="O214" s="415"/>
      <c r="P214" s="349"/>
      <c r="Q214" s="415"/>
      <c r="R214" s="352" t="s">
        <v>14</v>
      </c>
      <c r="S214" s="353">
        <f>K214</f>
        <v>0</v>
      </c>
      <c r="T214" s="354"/>
      <c r="U214" s="355"/>
      <c r="V214" s="220"/>
    </row>
    <row r="215" spans="1:24" ht="18.75" customHeight="1">
      <c r="A215" s="356"/>
      <c r="B215" s="357">
        <v>46095</v>
      </c>
      <c r="C215" s="358" t="s">
        <v>10</v>
      </c>
      <c r="D215" s="380"/>
      <c r="E215" s="381"/>
      <c r="F215" s="359"/>
      <c r="G215" s="381"/>
      <c r="H215" s="380"/>
      <c r="I215" s="381"/>
      <c r="J215" s="380"/>
      <c r="K215" s="381"/>
      <c r="L215" s="359"/>
      <c r="M215" s="360"/>
      <c r="N215" s="359"/>
      <c r="O215" s="361"/>
      <c r="P215" s="359"/>
      <c r="Q215" s="361"/>
      <c r="R215" s="362" t="s">
        <v>223</v>
      </c>
      <c r="S215" s="363">
        <f>L214</f>
        <v>0</v>
      </c>
      <c r="T215" s="364"/>
      <c r="U215" s="365"/>
      <c r="V215" s="220">
        <f>7-(COUNTIF(D213:Q213,"-"))</f>
        <v>5</v>
      </c>
      <c r="X215" s="216" t="e">
        <f>X211+V215</f>
        <v>#REF!</v>
      </c>
    </row>
    <row r="216" spans="1:24" ht="18" customHeight="1">
      <c r="A216" s="366"/>
      <c r="B216" s="367" t="str">
        <f>TEXT(B215,"aaa")</f>
        <v>土</v>
      </c>
      <c r="C216" s="368"/>
      <c r="D216" s="369">
        <f>I214</f>
        <v>0</v>
      </c>
      <c r="E216" s="370">
        <f>I214</f>
        <v>0</v>
      </c>
      <c r="F216" s="369">
        <f>J214</f>
        <v>0</v>
      </c>
      <c r="G216" s="370">
        <f>E214</f>
        <v>0</v>
      </c>
      <c r="H216" s="369">
        <f>D214</f>
        <v>0</v>
      </c>
      <c r="I216" s="370">
        <f>M214</f>
        <v>0</v>
      </c>
      <c r="J216" s="369">
        <f>F214</f>
        <v>0</v>
      </c>
      <c r="K216" s="370">
        <f>J216</f>
        <v>0</v>
      </c>
      <c r="L216" s="371">
        <f>H214</f>
        <v>0</v>
      </c>
      <c r="M216" s="372">
        <f>H214</f>
        <v>0</v>
      </c>
      <c r="N216" s="717"/>
      <c r="O216" s="718"/>
      <c r="P216" s="717"/>
      <c r="Q216" s="718"/>
      <c r="R216" s="373" t="s">
        <v>226</v>
      </c>
      <c r="S216" s="374">
        <f>G214</f>
        <v>0</v>
      </c>
      <c r="T216" s="344"/>
      <c r="U216" s="375"/>
      <c r="V216" s="221"/>
    </row>
    <row r="217" spans="1:24" ht="18.75" customHeight="1">
      <c r="A217" s="396" t="s">
        <v>341</v>
      </c>
      <c r="B217" s="340"/>
      <c r="C217" s="341"/>
      <c r="D217" s="723">
        <v>0.40277777777777779</v>
      </c>
      <c r="E217" s="724"/>
      <c r="F217" s="721">
        <f>D217+"0:60"</f>
        <v>0.44444444444444448</v>
      </c>
      <c r="G217" s="722"/>
      <c r="H217" s="721">
        <f>F217+"0:60"</f>
        <v>0.48611111111111116</v>
      </c>
      <c r="I217" s="722"/>
      <c r="J217" s="721">
        <f>H217+"0:60"</f>
        <v>0.52777777777777779</v>
      </c>
      <c r="K217" s="722"/>
      <c r="L217" s="721">
        <f>J217+"0:60"</f>
        <v>0.56944444444444442</v>
      </c>
      <c r="M217" s="722"/>
      <c r="N217" s="725" t="s">
        <v>82</v>
      </c>
      <c r="O217" s="726"/>
      <c r="P217" s="725" t="s">
        <v>82</v>
      </c>
      <c r="Q217" s="726"/>
      <c r="R217" s="342" t="s">
        <v>15</v>
      </c>
      <c r="S217" s="343"/>
      <c r="T217" s="344"/>
      <c r="U217" s="345"/>
      <c r="V217" s="220"/>
    </row>
    <row r="218" spans="1:24" ht="18.75" customHeight="1">
      <c r="A218" s="346"/>
      <c r="B218" s="347"/>
      <c r="C218" s="348" t="s">
        <v>143</v>
      </c>
      <c r="D218" s="349"/>
      <c r="E218" s="415"/>
      <c r="F218" s="349"/>
      <c r="G218" s="415"/>
      <c r="H218" s="349"/>
      <c r="I218" s="415"/>
      <c r="J218" s="349"/>
      <c r="K218" s="415"/>
      <c r="L218" s="349"/>
      <c r="M218" s="415"/>
      <c r="N218" s="349"/>
      <c r="O218" s="415"/>
      <c r="P218" s="349"/>
      <c r="Q218" s="415"/>
      <c r="R218" s="352" t="s">
        <v>14</v>
      </c>
      <c r="S218" s="353">
        <f>K218</f>
        <v>0</v>
      </c>
      <c r="T218" s="354"/>
      <c r="U218" s="355"/>
      <c r="V218" s="220"/>
    </row>
    <row r="219" spans="1:24" ht="18.75" customHeight="1">
      <c r="A219" s="356"/>
      <c r="B219" s="357">
        <v>46095</v>
      </c>
      <c r="C219" s="358" t="s">
        <v>381</v>
      </c>
      <c r="D219" s="380"/>
      <c r="E219" s="381"/>
      <c r="F219" s="359"/>
      <c r="G219" s="381"/>
      <c r="H219" s="380"/>
      <c r="I219" s="381"/>
      <c r="J219" s="380"/>
      <c r="K219" s="381"/>
      <c r="L219" s="359"/>
      <c r="M219" s="360"/>
      <c r="N219" s="359"/>
      <c r="O219" s="361"/>
      <c r="P219" s="359"/>
      <c r="Q219" s="361"/>
      <c r="R219" s="362" t="s">
        <v>223</v>
      </c>
      <c r="S219" s="363">
        <f>L218</f>
        <v>0</v>
      </c>
      <c r="T219" s="364"/>
      <c r="U219" s="365"/>
      <c r="V219" s="220">
        <f>7-(COUNTIF(D217:Q217,"-"))</f>
        <v>5</v>
      </c>
      <c r="X219" s="216" t="e">
        <f>X215+V219</f>
        <v>#REF!</v>
      </c>
    </row>
    <row r="220" spans="1:24" ht="18" customHeight="1">
      <c r="A220" s="366"/>
      <c r="B220" s="367" t="str">
        <f>TEXT(B219,"aaa")</f>
        <v>土</v>
      </c>
      <c r="C220" s="368"/>
      <c r="D220" s="369">
        <f>I218</f>
        <v>0</v>
      </c>
      <c r="E220" s="370">
        <f>I218</f>
        <v>0</v>
      </c>
      <c r="F220" s="369">
        <f>J218</f>
        <v>0</v>
      </c>
      <c r="G220" s="370">
        <f>E218</f>
        <v>0</v>
      </c>
      <c r="H220" s="369">
        <f>D218</f>
        <v>0</v>
      </c>
      <c r="I220" s="370">
        <f>M218</f>
        <v>0</v>
      </c>
      <c r="J220" s="369">
        <f>F218</f>
        <v>0</v>
      </c>
      <c r="K220" s="370">
        <f>J220</f>
        <v>0</v>
      </c>
      <c r="L220" s="371">
        <f>H218</f>
        <v>0</v>
      </c>
      <c r="M220" s="372">
        <f>H218</f>
        <v>0</v>
      </c>
      <c r="N220" s="717"/>
      <c r="O220" s="718"/>
      <c r="P220" s="717"/>
      <c r="Q220" s="718"/>
      <c r="R220" s="373" t="s">
        <v>226</v>
      </c>
      <c r="S220" s="374">
        <f>G218</f>
        <v>0</v>
      </c>
      <c r="T220" s="344"/>
      <c r="U220" s="375"/>
      <c r="V220" s="221"/>
    </row>
    <row r="221" spans="1:24" ht="16.2" customHeight="1">
      <c r="A221" s="396" t="s">
        <v>341</v>
      </c>
      <c r="B221" s="340"/>
      <c r="C221" s="341"/>
      <c r="D221" s="723">
        <v>0.40277777777777779</v>
      </c>
      <c r="E221" s="724"/>
      <c r="F221" s="721">
        <f>D221+"0:60"</f>
        <v>0.44444444444444448</v>
      </c>
      <c r="G221" s="722"/>
      <c r="H221" s="721">
        <f>F221+"0:60"</f>
        <v>0.48611111111111116</v>
      </c>
      <c r="I221" s="722"/>
      <c r="J221" s="721">
        <f>H221+"0:60"</f>
        <v>0.52777777777777779</v>
      </c>
      <c r="K221" s="722"/>
      <c r="L221" s="721">
        <f>J221+"0:60"</f>
        <v>0.56944444444444442</v>
      </c>
      <c r="M221" s="722"/>
      <c r="N221" s="719" t="s">
        <v>82</v>
      </c>
      <c r="O221" s="720"/>
      <c r="P221" s="719" t="s">
        <v>82</v>
      </c>
      <c r="Q221" s="720"/>
      <c r="R221" s="342" t="s">
        <v>15</v>
      </c>
      <c r="S221" s="343"/>
      <c r="T221" s="344"/>
      <c r="U221" s="345"/>
      <c r="V221" s="220"/>
    </row>
    <row r="222" spans="1:24" ht="16.2" customHeight="1">
      <c r="A222" s="385"/>
      <c r="B222" s="347"/>
      <c r="C222" s="348" t="s">
        <v>143</v>
      </c>
      <c r="D222" s="349"/>
      <c r="E222" s="415"/>
      <c r="F222" s="349"/>
      <c r="G222" s="415"/>
      <c r="H222" s="349"/>
      <c r="I222" s="415"/>
      <c r="J222" s="349"/>
      <c r="K222" s="415"/>
      <c r="L222" s="349"/>
      <c r="M222" s="415"/>
      <c r="N222" s="349"/>
      <c r="O222" s="415"/>
      <c r="P222" s="349"/>
      <c r="Q222" s="415"/>
      <c r="R222" s="352" t="s">
        <v>14</v>
      </c>
      <c r="S222" s="353">
        <f>J222</f>
        <v>0</v>
      </c>
      <c r="T222" s="354"/>
      <c r="U222" s="355"/>
      <c r="V222" s="220"/>
    </row>
    <row r="223" spans="1:24" ht="16.2" customHeight="1">
      <c r="A223" s="356"/>
      <c r="B223" s="357">
        <v>46095</v>
      </c>
      <c r="C223" s="358" t="s">
        <v>80</v>
      </c>
      <c r="D223" s="380"/>
      <c r="E223" s="381"/>
      <c r="F223" s="359"/>
      <c r="G223" s="381"/>
      <c r="H223" s="380"/>
      <c r="I223" s="381"/>
      <c r="J223" s="359"/>
      <c r="K223" s="381"/>
      <c r="L223" s="359"/>
      <c r="M223" s="360"/>
      <c r="N223" s="359"/>
      <c r="O223" s="361"/>
      <c r="P223" s="359"/>
      <c r="Q223" s="361"/>
      <c r="R223" s="362" t="s">
        <v>223</v>
      </c>
      <c r="S223" s="363">
        <f>E222</f>
        <v>0</v>
      </c>
      <c r="T223" s="364"/>
      <c r="U223" s="365"/>
      <c r="V223" s="220">
        <f>7-(COUNTIF(D221:Q221,"-"))</f>
        <v>5</v>
      </c>
      <c r="X223" s="216" t="e">
        <f>X219+V223</f>
        <v>#REF!</v>
      </c>
    </row>
    <row r="224" spans="1:24" ht="16.2" customHeight="1">
      <c r="A224" s="366"/>
      <c r="B224" s="367" t="str">
        <f>TEXT(B223,"aaa")</f>
        <v>土</v>
      </c>
      <c r="C224" s="368"/>
      <c r="D224" s="715">
        <f>I222</f>
        <v>0</v>
      </c>
      <c r="E224" s="716"/>
      <c r="F224" s="715">
        <f>K222</f>
        <v>0</v>
      </c>
      <c r="G224" s="716"/>
      <c r="H224" s="715">
        <f>D222</f>
        <v>0</v>
      </c>
      <c r="I224" s="716"/>
      <c r="J224" s="715">
        <f>F222</f>
        <v>0</v>
      </c>
      <c r="K224" s="716"/>
      <c r="L224" s="715">
        <f>H222</f>
        <v>0</v>
      </c>
      <c r="M224" s="716"/>
      <c r="N224" s="717"/>
      <c r="O224" s="718"/>
      <c r="P224" s="717"/>
      <c r="Q224" s="718"/>
      <c r="R224" s="373" t="s">
        <v>12</v>
      </c>
      <c r="S224" s="374">
        <f>G222</f>
        <v>0</v>
      </c>
      <c r="T224" s="344"/>
      <c r="U224" s="375"/>
      <c r="V224" s="221"/>
    </row>
    <row r="225" spans="1:24" ht="18.75" customHeight="1">
      <c r="A225" s="396" t="s">
        <v>341</v>
      </c>
      <c r="B225" s="340"/>
      <c r="C225" s="341"/>
      <c r="D225" s="723">
        <v>0.40277777777777779</v>
      </c>
      <c r="E225" s="724"/>
      <c r="F225" s="721">
        <f>D225+"0:60"</f>
        <v>0.44444444444444448</v>
      </c>
      <c r="G225" s="722"/>
      <c r="H225" s="721">
        <f>F225+"0:60"</f>
        <v>0.48611111111111116</v>
      </c>
      <c r="I225" s="722"/>
      <c r="J225" s="721">
        <f>H225+"0:60"</f>
        <v>0.52777777777777779</v>
      </c>
      <c r="K225" s="722"/>
      <c r="L225" s="721">
        <f>J225+"0:60"</f>
        <v>0.56944444444444442</v>
      </c>
      <c r="M225" s="722"/>
      <c r="N225" s="719" t="s">
        <v>82</v>
      </c>
      <c r="O225" s="720"/>
      <c r="P225" s="719" t="s">
        <v>82</v>
      </c>
      <c r="Q225" s="720"/>
      <c r="R225" s="342" t="s">
        <v>15</v>
      </c>
      <c r="S225" s="343"/>
      <c r="T225" s="344"/>
      <c r="U225" s="345"/>
      <c r="V225" s="220"/>
    </row>
    <row r="226" spans="1:24" ht="18.75" customHeight="1">
      <c r="A226" s="396" t="s">
        <v>342</v>
      </c>
      <c r="B226" s="347"/>
      <c r="C226" s="348" t="s">
        <v>377</v>
      </c>
      <c r="D226" s="349"/>
      <c r="E226" s="415"/>
      <c r="F226" s="349"/>
      <c r="G226" s="415"/>
      <c r="H226" s="349"/>
      <c r="I226" s="415"/>
      <c r="J226" s="349"/>
      <c r="K226" s="415"/>
      <c r="L226" s="349"/>
      <c r="M226" s="415"/>
      <c r="N226" s="349"/>
      <c r="O226" s="415"/>
      <c r="P226" s="349"/>
      <c r="Q226" s="415"/>
      <c r="R226" s="352" t="s">
        <v>14</v>
      </c>
      <c r="S226" s="353">
        <f>J226</f>
        <v>0</v>
      </c>
      <c r="T226" s="354"/>
      <c r="U226" s="355"/>
      <c r="V226" s="220"/>
    </row>
    <row r="227" spans="1:24" ht="18.75" customHeight="1">
      <c r="A227" s="356"/>
      <c r="B227" s="357">
        <v>46096</v>
      </c>
      <c r="C227" s="358" t="s">
        <v>13</v>
      </c>
      <c r="D227" s="380"/>
      <c r="E227" s="381"/>
      <c r="F227" s="359"/>
      <c r="G227" s="381"/>
      <c r="H227" s="380"/>
      <c r="I227" s="381"/>
      <c r="J227" s="380"/>
      <c r="K227" s="381"/>
      <c r="L227" s="359"/>
      <c r="M227" s="360"/>
      <c r="N227" s="359"/>
      <c r="O227" s="361"/>
      <c r="P227" s="359"/>
      <c r="Q227" s="361"/>
      <c r="R227" s="362" t="s">
        <v>223</v>
      </c>
      <c r="S227" s="363">
        <f>E226</f>
        <v>0</v>
      </c>
      <c r="T227" s="364"/>
      <c r="U227" s="365"/>
      <c r="V227" s="220">
        <f>7-(COUNTIF(D225:Q225,"-"))</f>
        <v>5</v>
      </c>
      <c r="X227" s="216" t="e">
        <f>X223+V227</f>
        <v>#REF!</v>
      </c>
    </row>
    <row r="228" spans="1:24" ht="18" customHeight="1">
      <c r="A228" s="366"/>
      <c r="B228" s="367" t="str">
        <f>TEXT(B227,"aaa")</f>
        <v>日</v>
      </c>
      <c r="C228" s="368"/>
      <c r="D228" s="715">
        <f>I226</f>
        <v>0</v>
      </c>
      <c r="E228" s="716"/>
      <c r="F228" s="715">
        <f>K226</f>
        <v>0</v>
      </c>
      <c r="G228" s="716"/>
      <c r="H228" s="715">
        <f>D226</f>
        <v>0</v>
      </c>
      <c r="I228" s="716"/>
      <c r="J228" s="715">
        <f>F226</f>
        <v>0</v>
      </c>
      <c r="K228" s="716"/>
      <c r="L228" s="715">
        <f>H226</f>
        <v>0</v>
      </c>
      <c r="M228" s="716"/>
      <c r="N228" s="717"/>
      <c r="O228" s="718"/>
      <c r="P228" s="717"/>
      <c r="Q228" s="718"/>
      <c r="R228" s="373" t="s">
        <v>226</v>
      </c>
      <c r="S228" s="374">
        <f>G226</f>
        <v>0</v>
      </c>
      <c r="T228" s="344"/>
      <c r="U228" s="375"/>
      <c r="V228" s="221"/>
    </row>
    <row r="229" spans="1:24" ht="19.2" customHeight="1">
      <c r="A229" s="396" t="s">
        <v>341</v>
      </c>
      <c r="B229" s="340"/>
      <c r="C229" s="341"/>
      <c r="D229" s="723">
        <v>0.40277777777777779</v>
      </c>
      <c r="E229" s="724"/>
      <c r="F229" s="721">
        <f>D229+"0:60"</f>
        <v>0.44444444444444448</v>
      </c>
      <c r="G229" s="722"/>
      <c r="H229" s="721">
        <f>F229+"0:60"</f>
        <v>0.48611111111111116</v>
      </c>
      <c r="I229" s="722"/>
      <c r="J229" s="721">
        <f>H229+"0:60"</f>
        <v>0.52777777777777779</v>
      </c>
      <c r="K229" s="722"/>
      <c r="L229" s="721">
        <f>J229+"0:60"</f>
        <v>0.56944444444444442</v>
      </c>
      <c r="M229" s="722"/>
      <c r="N229" s="725" t="s">
        <v>82</v>
      </c>
      <c r="O229" s="726"/>
      <c r="P229" s="725" t="s">
        <v>82</v>
      </c>
      <c r="Q229" s="726"/>
      <c r="R229" s="342" t="s">
        <v>15</v>
      </c>
      <c r="S229" s="343"/>
      <c r="T229" s="344"/>
      <c r="U229" s="345"/>
      <c r="V229" s="220"/>
    </row>
    <row r="230" spans="1:24" ht="18.75" customHeight="1">
      <c r="A230" s="346"/>
      <c r="B230" s="347"/>
      <c r="C230" s="348" t="s">
        <v>143</v>
      </c>
      <c r="D230" s="349"/>
      <c r="E230" s="415"/>
      <c r="F230" s="349"/>
      <c r="G230" s="415"/>
      <c r="H230" s="349"/>
      <c r="I230" s="415"/>
      <c r="J230" s="349"/>
      <c r="K230" s="415"/>
      <c r="L230" s="349"/>
      <c r="M230" s="415"/>
      <c r="N230" s="349"/>
      <c r="O230" s="415"/>
      <c r="P230" s="349"/>
      <c r="Q230" s="415"/>
      <c r="R230" s="352" t="s">
        <v>14</v>
      </c>
      <c r="S230" s="353">
        <f>K230</f>
        <v>0</v>
      </c>
      <c r="T230" s="354"/>
      <c r="U230" s="355"/>
      <c r="V230" s="220"/>
    </row>
    <row r="231" spans="1:24" ht="18.75" customHeight="1">
      <c r="A231" s="356"/>
      <c r="B231" s="357">
        <v>46096</v>
      </c>
      <c r="C231" s="358" t="s">
        <v>389</v>
      </c>
      <c r="D231" s="380"/>
      <c r="E231" s="381"/>
      <c r="F231" s="359"/>
      <c r="G231" s="381"/>
      <c r="H231" s="380"/>
      <c r="I231" s="381"/>
      <c r="J231" s="380"/>
      <c r="K231" s="381"/>
      <c r="L231" s="359"/>
      <c r="M231" s="360"/>
      <c r="N231" s="359"/>
      <c r="O231" s="361"/>
      <c r="P231" s="359"/>
      <c r="Q231" s="361"/>
      <c r="R231" s="362" t="s">
        <v>223</v>
      </c>
      <c r="S231" s="363">
        <f>L230</f>
        <v>0</v>
      </c>
      <c r="T231" s="364"/>
      <c r="U231" s="365"/>
      <c r="V231" s="220">
        <f>7-(COUNTIF(D229:Q229,"-"))</f>
        <v>5</v>
      </c>
      <c r="W231" s="216">
        <f>W195+V231</f>
        <v>19</v>
      </c>
      <c r="X231" s="216" t="e">
        <f>X227+V231</f>
        <v>#REF!</v>
      </c>
    </row>
    <row r="232" spans="1:24" ht="18" customHeight="1">
      <c r="A232" s="366"/>
      <c r="B232" s="367" t="str">
        <f>TEXT(B231,"aaa")</f>
        <v>日</v>
      </c>
      <c r="C232" s="368"/>
      <c r="D232" s="369">
        <f>I230</f>
        <v>0</v>
      </c>
      <c r="E232" s="370">
        <f>I230</f>
        <v>0</v>
      </c>
      <c r="F232" s="369">
        <f>J230</f>
        <v>0</v>
      </c>
      <c r="G232" s="370">
        <f>E230</f>
        <v>0</v>
      </c>
      <c r="H232" s="369">
        <f>D230</f>
        <v>0</v>
      </c>
      <c r="I232" s="370">
        <f>M230</f>
        <v>0</v>
      </c>
      <c r="J232" s="369">
        <f>F230</f>
        <v>0</v>
      </c>
      <c r="K232" s="370">
        <f>J232</f>
        <v>0</v>
      </c>
      <c r="L232" s="371">
        <f>H230</f>
        <v>0</v>
      </c>
      <c r="M232" s="372">
        <f>H230</f>
        <v>0</v>
      </c>
      <c r="N232" s="717"/>
      <c r="O232" s="718"/>
      <c r="P232" s="717"/>
      <c r="Q232" s="718"/>
      <c r="R232" s="373" t="s">
        <v>226</v>
      </c>
      <c r="S232" s="374">
        <f>G230</f>
        <v>0</v>
      </c>
      <c r="T232" s="344"/>
      <c r="U232" s="375"/>
      <c r="V232" s="221"/>
    </row>
    <row r="233" spans="1:24" ht="18.75" customHeight="1">
      <c r="A233" s="396" t="s">
        <v>341</v>
      </c>
      <c r="B233" s="340"/>
      <c r="C233" s="341"/>
      <c r="D233" s="723">
        <v>0.40277777777777779</v>
      </c>
      <c r="E233" s="724"/>
      <c r="F233" s="721">
        <f>D233+"0:60"</f>
        <v>0.44444444444444448</v>
      </c>
      <c r="G233" s="722"/>
      <c r="H233" s="721">
        <f>F233+"0:60"</f>
        <v>0.48611111111111116</v>
      </c>
      <c r="I233" s="722"/>
      <c r="J233" s="721">
        <f>H233+"0:60"</f>
        <v>0.52777777777777779</v>
      </c>
      <c r="K233" s="722"/>
      <c r="L233" s="721">
        <f>J233+"0:60"</f>
        <v>0.56944444444444442</v>
      </c>
      <c r="M233" s="722"/>
      <c r="N233" s="725" t="s">
        <v>82</v>
      </c>
      <c r="O233" s="726"/>
      <c r="P233" s="725" t="s">
        <v>82</v>
      </c>
      <c r="Q233" s="726"/>
      <c r="R233" s="342" t="s">
        <v>15</v>
      </c>
      <c r="S233" s="343"/>
      <c r="T233" s="344"/>
      <c r="U233" s="345"/>
      <c r="V233" s="220"/>
    </row>
    <row r="234" spans="1:24" ht="18.75" customHeight="1">
      <c r="A234" s="346"/>
      <c r="B234" s="347"/>
      <c r="C234" s="348" t="s">
        <v>143</v>
      </c>
      <c r="D234" s="349"/>
      <c r="E234" s="415"/>
      <c r="F234" s="349"/>
      <c r="G234" s="415"/>
      <c r="H234" s="349"/>
      <c r="I234" s="415"/>
      <c r="J234" s="349"/>
      <c r="K234" s="415"/>
      <c r="L234" s="349"/>
      <c r="M234" s="415"/>
      <c r="N234" s="349"/>
      <c r="O234" s="415"/>
      <c r="P234" s="349"/>
      <c r="Q234" s="415"/>
      <c r="R234" s="352" t="s">
        <v>14</v>
      </c>
      <c r="S234" s="353">
        <f>K234</f>
        <v>0</v>
      </c>
      <c r="T234" s="354"/>
      <c r="U234" s="355"/>
      <c r="V234" s="220"/>
    </row>
    <row r="235" spans="1:24" ht="18.75" customHeight="1">
      <c r="A235" s="356"/>
      <c r="B235" s="357">
        <v>46096</v>
      </c>
      <c r="C235" s="358" t="s">
        <v>9</v>
      </c>
      <c r="D235" s="380"/>
      <c r="E235" s="381"/>
      <c r="F235" s="359"/>
      <c r="G235" s="381"/>
      <c r="H235" s="380"/>
      <c r="I235" s="381"/>
      <c r="J235" s="380"/>
      <c r="K235" s="381"/>
      <c r="L235" s="359"/>
      <c r="M235" s="360"/>
      <c r="N235" s="359"/>
      <c r="O235" s="361"/>
      <c r="P235" s="359"/>
      <c r="Q235" s="361"/>
      <c r="R235" s="362" t="s">
        <v>223</v>
      </c>
      <c r="S235" s="363">
        <f>L234</f>
        <v>0</v>
      </c>
      <c r="T235" s="364"/>
      <c r="U235" s="365"/>
      <c r="V235" s="220">
        <f>7-(COUNTIF(D233:Q233,"-"))</f>
        <v>5</v>
      </c>
      <c r="X235" s="216" t="e">
        <f>X231+V235</f>
        <v>#REF!</v>
      </c>
    </row>
    <row r="236" spans="1:24" ht="18" customHeight="1">
      <c r="A236" s="366"/>
      <c r="B236" s="367" t="str">
        <f>TEXT(B235,"aaa")</f>
        <v>日</v>
      </c>
      <c r="C236" s="368"/>
      <c r="D236" s="369">
        <f>I234</f>
        <v>0</v>
      </c>
      <c r="E236" s="370">
        <f>I234</f>
        <v>0</v>
      </c>
      <c r="F236" s="369">
        <f>J234</f>
        <v>0</v>
      </c>
      <c r="G236" s="370">
        <f>E234</f>
        <v>0</v>
      </c>
      <c r="H236" s="369">
        <f>D234</f>
        <v>0</v>
      </c>
      <c r="I236" s="370">
        <f>M234</f>
        <v>0</v>
      </c>
      <c r="J236" s="369">
        <f>F234</f>
        <v>0</v>
      </c>
      <c r="K236" s="370">
        <f>J236</f>
        <v>0</v>
      </c>
      <c r="L236" s="371">
        <f>H234</f>
        <v>0</v>
      </c>
      <c r="M236" s="372">
        <f>H234</f>
        <v>0</v>
      </c>
      <c r="N236" s="717"/>
      <c r="O236" s="718"/>
      <c r="P236" s="717"/>
      <c r="Q236" s="718"/>
      <c r="R236" s="373" t="s">
        <v>226</v>
      </c>
      <c r="S236" s="374">
        <f>G234</f>
        <v>0</v>
      </c>
      <c r="T236" s="344"/>
      <c r="U236" s="375"/>
      <c r="V236" s="221"/>
    </row>
    <row r="237" spans="1:24" ht="16.2" customHeight="1">
      <c r="A237" s="396" t="s">
        <v>341</v>
      </c>
      <c r="B237" s="340"/>
      <c r="C237" s="341"/>
      <c r="D237" s="723">
        <v>0.40277777777777779</v>
      </c>
      <c r="E237" s="724"/>
      <c r="F237" s="721">
        <f>D237+"0:60"</f>
        <v>0.44444444444444448</v>
      </c>
      <c r="G237" s="722"/>
      <c r="H237" s="721">
        <f>F237+"0:60"</f>
        <v>0.48611111111111116</v>
      </c>
      <c r="I237" s="722"/>
      <c r="J237" s="721">
        <f>H237+"0:60"</f>
        <v>0.52777777777777779</v>
      </c>
      <c r="K237" s="722"/>
      <c r="L237" s="721">
        <f>J237+"0:60"</f>
        <v>0.56944444444444442</v>
      </c>
      <c r="M237" s="722"/>
      <c r="N237" s="725" t="s">
        <v>82</v>
      </c>
      <c r="O237" s="726"/>
      <c r="P237" s="725" t="s">
        <v>82</v>
      </c>
      <c r="Q237" s="726"/>
      <c r="R237" s="342" t="s">
        <v>15</v>
      </c>
      <c r="S237" s="343"/>
      <c r="T237" s="344"/>
      <c r="U237" s="345"/>
      <c r="V237" s="220"/>
    </row>
    <row r="238" spans="1:24" ht="16.2" customHeight="1">
      <c r="A238" s="346"/>
      <c r="B238" s="347"/>
      <c r="C238" s="348" t="s">
        <v>143</v>
      </c>
      <c r="D238" s="349"/>
      <c r="E238" s="415"/>
      <c r="F238" s="349"/>
      <c r="G238" s="415"/>
      <c r="H238" s="349"/>
      <c r="I238" s="415"/>
      <c r="J238" s="349"/>
      <c r="K238" s="415"/>
      <c r="L238" s="349"/>
      <c r="M238" s="415"/>
      <c r="N238" s="349"/>
      <c r="O238" s="415"/>
      <c r="P238" s="349"/>
      <c r="Q238" s="415"/>
      <c r="R238" s="352" t="s">
        <v>14</v>
      </c>
      <c r="S238" s="353">
        <f>K238</f>
        <v>0</v>
      </c>
      <c r="T238" s="354"/>
      <c r="U238" s="355"/>
      <c r="V238" s="220"/>
    </row>
    <row r="239" spans="1:24" ht="16.2" customHeight="1">
      <c r="A239" s="356"/>
      <c r="B239" s="357">
        <v>46101</v>
      </c>
      <c r="C239" s="379" t="s">
        <v>142</v>
      </c>
      <c r="D239" s="380"/>
      <c r="E239" s="381"/>
      <c r="F239" s="359"/>
      <c r="G239" s="381"/>
      <c r="H239" s="380"/>
      <c r="I239" s="381"/>
      <c r="J239" s="380"/>
      <c r="K239" s="381"/>
      <c r="L239" s="359"/>
      <c r="M239" s="360"/>
      <c r="N239" s="359"/>
      <c r="O239" s="361"/>
      <c r="P239" s="359"/>
      <c r="Q239" s="361"/>
      <c r="R239" s="362" t="s">
        <v>223</v>
      </c>
      <c r="S239" s="363">
        <f>L238</f>
        <v>0</v>
      </c>
      <c r="T239" s="364"/>
      <c r="U239" s="365"/>
      <c r="V239" s="220">
        <f>7-(COUNTIF(D237:Q237,"-"))</f>
        <v>5</v>
      </c>
      <c r="X239" s="216" t="e">
        <f>X235+V239</f>
        <v>#REF!</v>
      </c>
    </row>
    <row r="240" spans="1:24" ht="15.6" customHeight="1">
      <c r="A240" s="366"/>
      <c r="B240" s="367" t="str">
        <f>TEXT(B239,"aaa")</f>
        <v>金</v>
      </c>
      <c r="C240" s="368"/>
      <c r="D240" s="369">
        <f>I238</f>
        <v>0</v>
      </c>
      <c r="E240" s="370">
        <f>I238</f>
        <v>0</v>
      </c>
      <c r="F240" s="369">
        <f>J238</f>
        <v>0</v>
      </c>
      <c r="G240" s="370">
        <f>E238</f>
        <v>0</v>
      </c>
      <c r="H240" s="369">
        <f>D238</f>
        <v>0</v>
      </c>
      <c r="I240" s="370">
        <f>M238</f>
        <v>0</v>
      </c>
      <c r="J240" s="369">
        <f>F238</f>
        <v>0</v>
      </c>
      <c r="K240" s="370">
        <f>J240</f>
        <v>0</v>
      </c>
      <c r="L240" s="371">
        <f>H238</f>
        <v>0</v>
      </c>
      <c r="M240" s="372">
        <f>H238</f>
        <v>0</v>
      </c>
      <c r="N240" s="717"/>
      <c r="O240" s="718"/>
      <c r="P240" s="717"/>
      <c r="Q240" s="718"/>
      <c r="R240" s="373" t="s">
        <v>226</v>
      </c>
      <c r="S240" s="374">
        <f>G238</f>
        <v>0</v>
      </c>
      <c r="T240" s="344"/>
      <c r="U240" s="375"/>
      <c r="V240" s="221"/>
    </row>
    <row r="241" spans="1:24" ht="18.75" customHeight="1">
      <c r="A241" s="396" t="s">
        <v>341</v>
      </c>
      <c r="B241" s="340"/>
      <c r="C241" s="341"/>
      <c r="D241" s="723">
        <v>0.40277777777777779</v>
      </c>
      <c r="E241" s="724"/>
      <c r="F241" s="721">
        <f>D241+"0:60"</f>
        <v>0.44444444444444448</v>
      </c>
      <c r="G241" s="722"/>
      <c r="H241" s="721">
        <f>F241+"0:60"</f>
        <v>0.48611111111111116</v>
      </c>
      <c r="I241" s="722"/>
      <c r="J241" s="721">
        <f>H241+"0:60"</f>
        <v>0.52777777777777779</v>
      </c>
      <c r="K241" s="722"/>
      <c r="L241" s="721">
        <f>J241+"0:60"</f>
        <v>0.56944444444444442</v>
      </c>
      <c r="M241" s="722"/>
      <c r="N241" s="719" t="s">
        <v>82</v>
      </c>
      <c r="O241" s="720"/>
      <c r="P241" s="719" t="s">
        <v>82</v>
      </c>
      <c r="Q241" s="720"/>
      <c r="R241" s="342" t="s">
        <v>15</v>
      </c>
      <c r="S241" s="343"/>
      <c r="T241" s="344"/>
      <c r="U241" s="345"/>
      <c r="V241" s="220"/>
    </row>
    <row r="242" spans="1:24" ht="18.75" customHeight="1">
      <c r="A242" s="346"/>
      <c r="B242" s="347"/>
      <c r="C242" s="348" t="s">
        <v>143</v>
      </c>
      <c r="D242" s="349"/>
      <c r="E242" s="415"/>
      <c r="F242" s="349"/>
      <c r="G242" s="415"/>
      <c r="H242" s="349"/>
      <c r="I242" s="415"/>
      <c r="J242" s="349"/>
      <c r="K242" s="415"/>
      <c r="L242" s="349"/>
      <c r="M242" s="415"/>
      <c r="N242" s="349"/>
      <c r="O242" s="415"/>
      <c r="P242" s="349"/>
      <c r="Q242" s="415"/>
      <c r="R242" s="352" t="s">
        <v>14</v>
      </c>
      <c r="S242" s="353">
        <f>K242</f>
        <v>0</v>
      </c>
      <c r="T242" s="354"/>
      <c r="U242" s="355"/>
      <c r="V242" s="220"/>
    </row>
    <row r="243" spans="1:24" ht="18.75" customHeight="1">
      <c r="A243" s="356"/>
      <c r="B243" s="357">
        <v>46101</v>
      </c>
      <c r="C243" s="358" t="s">
        <v>10</v>
      </c>
      <c r="D243" s="380"/>
      <c r="E243" s="381"/>
      <c r="F243" s="359"/>
      <c r="G243" s="381"/>
      <c r="H243" s="380"/>
      <c r="I243" s="381"/>
      <c r="J243" s="380"/>
      <c r="K243" s="381"/>
      <c r="L243" s="359"/>
      <c r="M243" s="360"/>
      <c r="N243" s="359"/>
      <c r="O243" s="361"/>
      <c r="P243" s="359"/>
      <c r="Q243" s="361"/>
      <c r="R243" s="362" t="s">
        <v>223</v>
      </c>
      <c r="S243" s="363">
        <f>L242</f>
        <v>0</v>
      </c>
      <c r="T243" s="364"/>
      <c r="U243" s="365"/>
      <c r="V243" s="220">
        <f>7-(COUNTIF(D241:Q241,"-"))</f>
        <v>5</v>
      </c>
      <c r="X243" s="216" t="e">
        <f>X239+V243</f>
        <v>#REF!</v>
      </c>
    </row>
    <row r="244" spans="1:24" ht="18" customHeight="1">
      <c r="A244" s="366"/>
      <c r="B244" s="367" t="str">
        <f>TEXT(B243,"aaa")</f>
        <v>金</v>
      </c>
      <c r="C244" s="368"/>
      <c r="D244" s="369">
        <f>I242</f>
        <v>0</v>
      </c>
      <c r="E244" s="370">
        <f>I242</f>
        <v>0</v>
      </c>
      <c r="F244" s="369">
        <f>J242</f>
        <v>0</v>
      </c>
      <c r="G244" s="370">
        <f>E242</f>
        <v>0</v>
      </c>
      <c r="H244" s="369">
        <f>D242</f>
        <v>0</v>
      </c>
      <c r="I244" s="370">
        <f>M242</f>
        <v>0</v>
      </c>
      <c r="J244" s="369">
        <f>F242</f>
        <v>0</v>
      </c>
      <c r="K244" s="370">
        <f>J244</f>
        <v>0</v>
      </c>
      <c r="L244" s="371">
        <f>H242</f>
        <v>0</v>
      </c>
      <c r="M244" s="372">
        <f>H242</f>
        <v>0</v>
      </c>
      <c r="N244" s="717"/>
      <c r="O244" s="718"/>
      <c r="P244" s="717"/>
      <c r="Q244" s="718"/>
      <c r="R244" s="373" t="s">
        <v>226</v>
      </c>
      <c r="S244" s="374">
        <f>G242</f>
        <v>0</v>
      </c>
      <c r="T244" s="344"/>
      <c r="U244" s="375"/>
      <c r="V244" s="221"/>
    </row>
    <row r="245" spans="1:24" ht="16.2" customHeight="1">
      <c r="A245" s="396" t="s">
        <v>341</v>
      </c>
      <c r="B245" s="340"/>
      <c r="C245" s="341"/>
      <c r="D245" s="723">
        <v>0.40277777777777779</v>
      </c>
      <c r="E245" s="724"/>
      <c r="F245" s="721">
        <f>D245+"0:60"</f>
        <v>0.44444444444444448</v>
      </c>
      <c r="G245" s="722"/>
      <c r="H245" s="721">
        <f>F245+"0:60"</f>
        <v>0.48611111111111116</v>
      </c>
      <c r="I245" s="722"/>
      <c r="J245" s="721">
        <f>H245+"0:60"</f>
        <v>0.52777777777777779</v>
      </c>
      <c r="K245" s="722"/>
      <c r="L245" s="721">
        <f>J245+"0:60"</f>
        <v>0.56944444444444442</v>
      </c>
      <c r="M245" s="722"/>
      <c r="N245" s="725" t="s">
        <v>82</v>
      </c>
      <c r="O245" s="726"/>
      <c r="P245" s="725" t="s">
        <v>82</v>
      </c>
      <c r="Q245" s="726"/>
      <c r="R245" s="342" t="s">
        <v>15</v>
      </c>
      <c r="S245" s="343"/>
      <c r="T245" s="344"/>
      <c r="U245" s="345"/>
      <c r="V245" s="220"/>
    </row>
    <row r="246" spans="1:24" ht="16.2" customHeight="1">
      <c r="A246" s="346"/>
      <c r="B246" s="347"/>
      <c r="C246" s="348" t="s">
        <v>143</v>
      </c>
      <c r="D246" s="349"/>
      <c r="E246" s="415"/>
      <c r="F246" s="349"/>
      <c r="G246" s="415"/>
      <c r="H246" s="349"/>
      <c r="I246" s="415"/>
      <c r="J246" s="349"/>
      <c r="K246" s="415"/>
      <c r="L246" s="349"/>
      <c r="M246" s="415"/>
      <c r="N246" s="349"/>
      <c r="O246" s="415"/>
      <c r="P246" s="349"/>
      <c r="Q246" s="415"/>
      <c r="R246" s="352" t="s">
        <v>14</v>
      </c>
      <c r="S246" s="353">
        <f>K246</f>
        <v>0</v>
      </c>
      <c r="T246" s="354"/>
      <c r="U246" s="355"/>
      <c r="V246" s="220"/>
    </row>
    <row r="247" spans="1:24" ht="16.2" customHeight="1">
      <c r="A247" s="356"/>
      <c r="B247" s="357">
        <v>46101</v>
      </c>
      <c r="C247" s="358" t="s">
        <v>389</v>
      </c>
      <c r="D247" s="380"/>
      <c r="E247" s="381"/>
      <c r="F247" s="359"/>
      <c r="G247" s="381"/>
      <c r="H247" s="380"/>
      <c r="I247" s="381"/>
      <c r="J247" s="380"/>
      <c r="K247" s="381"/>
      <c r="L247" s="359"/>
      <c r="M247" s="360"/>
      <c r="N247" s="359"/>
      <c r="O247" s="361"/>
      <c r="P247" s="359"/>
      <c r="Q247" s="361"/>
      <c r="R247" s="362" t="s">
        <v>223</v>
      </c>
      <c r="S247" s="363">
        <f>L246</f>
        <v>0</v>
      </c>
      <c r="T247" s="364"/>
      <c r="U247" s="365"/>
      <c r="V247" s="220">
        <f>7-(COUNTIF(D245:Q245,"-"))</f>
        <v>5</v>
      </c>
      <c r="X247" s="216" t="e">
        <f>X243+V247</f>
        <v>#REF!</v>
      </c>
    </row>
    <row r="248" spans="1:24" ht="16.2" customHeight="1">
      <c r="A248" s="366"/>
      <c r="B248" s="367" t="str">
        <f>TEXT(B247,"aaa")</f>
        <v>金</v>
      </c>
      <c r="C248" s="368"/>
      <c r="D248" s="369">
        <f>I246</f>
        <v>0</v>
      </c>
      <c r="E248" s="370">
        <f>I246</f>
        <v>0</v>
      </c>
      <c r="F248" s="369">
        <f>J246</f>
        <v>0</v>
      </c>
      <c r="G248" s="370">
        <f>E246</f>
        <v>0</v>
      </c>
      <c r="H248" s="369">
        <f>D246</f>
        <v>0</v>
      </c>
      <c r="I248" s="370">
        <f>M246</f>
        <v>0</v>
      </c>
      <c r="J248" s="369">
        <f>F246</f>
        <v>0</v>
      </c>
      <c r="K248" s="370">
        <f>J248</f>
        <v>0</v>
      </c>
      <c r="L248" s="371">
        <f>H246</f>
        <v>0</v>
      </c>
      <c r="M248" s="372">
        <f>H246</f>
        <v>0</v>
      </c>
      <c r="N248" s="717"/>
      <c r="O248" s="718"/>
      <c r="P248" s="717"/>
      <c r="Q248" s="718"/>
      <c r="R248" s="373" t="s">
        <v>226</v>
      </c>
      <c r="S248" s="374">
        <f>G246</f>
        <v>0</v>
      </c>
      <c r="T248" s="344"/>
      <c r="U248" s="375"/>
      <c r="V248" s="221"/>
    </row>
    <row r="249" spans="1:24" ht="18.75" customHeight="1">
      <c r="A249" s="396" t="s">
        <v>341</v>
      </c>
      <c r="B249" s="340"/>
      <c r="C249" s="341"/>
      <c r="D249" s="723">
        <v>0.35416666666666669</v>
      </c>
      <c r="E249" s="724"/>
      <c r="F249" s="721">
        <f>D249+"0:60"</f>
        <v>0.39583333333333337</v>
      </c>
      <c r="G249" s="722"/>
      <c r="H249" s="721">
        <f>F249+"0:60"</f>
        <v>0.43750000000000006</v>
      </c>
      <c r="I249" s="722"/>
      <c r="J249" s="721">
        <f>H249+"0:60"</f>
        <v>0.47916666666666674</v>
      </c>
      <c r="K249" s="722"/>
      <c r="L249" s="719" t="s">
        <v>82</v>
      </c>
      <c r="M249" s="720"/>
      <c r="N249" s="719" t="s">
        <v>82</v>
      </c>
      <c r="O249" s="720"/>
      <c r="P249" s="719" t="s">
        <v>82</v>
      </c>
      <c r="Q249" s="720"/>
      <c r="R249" s="342" t="s">
        <v>15</v>
      </c>
      <c r="S249" s="343"/>
      <c r="T249" s="344"/>
      <c r="U249" s="345"/>
      <c r="V249" s="220"/>
    </row>
    <row r="250" spans="1:24" ht="18.75" customHeight="1">
      <c r="A250" s="396" t="s">
        <v>342</v>
      </c>
      <c r="B250" s="347"/>
      <c r="C250" s="348" t="s">
        <v>390</v>
      </c>
      <c r="D250" s="349"/>
      <c r="E250" s="415"/>
      <c r="F250" s="349"/>
      <c r="G250" s="415"/>
      <c r="H250" s="349"/>
      <c r="I250" s="415"/>
      <c r="J250" s="349"/>
      <c r="K250" s="415"/>
      <c r="L250" s="349"/>
      <c r="M250" s="415"/>
      <c r="N250" s="349"/>
      <c r="O250" s="415"/>
      <c r="P250" s="349"/>
      <c r="Q250" s="415"/>
      <c r="R250" s="352" t="s">
        <v>14</v>
      </c>
      <c r="S250" s="353">
        <f>J250</f>
        <v>0</v>
      </c>
      <c r="T250" s="354"/>
      <c r="U250" s="355"/>
      <c r="V250" s="220"/>
    </row>
    <row r="251" spans="1:24" ht="18.75" customHeight="1">
      <c r="A251" s="356"/>
      <c r="B251" s="357">
        <v>46101</v>
      </c>
      <c r="C251" s="358" t="s">
        <v>81</v>
      </c>
      <c r="D251" s="380"/>
      <c r="E251" s="381"/>
      <c r="F251" s="359"/>
      <c r="G251" s="381"/>
      <c r="H251" s="380"/>
      <c r="I251" s="381"/>
      <c r="J251" s="380"/>
      <c r="K251" s="381"/>
      <c r="L251" s="359"/>
      <c r="M251" s="361"/>
      <c r="N251" s="359"/>
      <c r="O251" s="361"/>
      <c r="P251" s="359"/>
      <c r="Q251" s="361"/>
      <c r="R251" s="362"/>
      <c r="S251" s="363"/>
      <c r="T251" s="364"/>
      <c r="U251" s="365"/>
      <c r="V251" s="220">
        <f>7-(COUNTIF(D249:Q249,"-"))</f>
        <v>4</v>
      </c>
      <c r="X251" s="216" t="e">
        <f>X247+V251</f>
        <v>#REF!</v>
      </c>
    </row>
    <row r="252" spans="1:24" ht="18" customHeight="1">
      <c r="A252" s="366"/>
      <c r="B252" s="367" t="str">
        <f>TEXT(B251,"aaa")</f>
        <v>金</v>
      </c>
      <c r="C252" s="368"/>
      <c r="D252" s="715">
        <f>I250</f>
        <v>0</v>
      </c>
      <c r="E252" s="716"/>
      <c r="F252" s="715">
        <f>K250</f>
        <v>0</v>
      </c>
      <c r="G252" s="716"/>
      <c r="H252" s="715">
        <f>D250</f>
        <v>0</v>
      </c>
      <c r="I252" s="716"/>
      <c r="J252" s="715">
        <f>F250</f>
        <v>0</v>
      </c>
      <c r="K252" s="716"/>
      <c r="L252" s="717"/>
      <c r="M252" s="718"/>
      <c r="N252" s="717"/>
      <c r="O252" s="718"/>
      <c r="P252" s="717"/>
      <c r="Q252" s="718"/>
      <c r="R252" s="373" t="s">
        <v>226</v>
      </c>
      <c r="S252" s="374">
        <f>G250</f>
        <v>0</v>
      </c>
      <c r="T252" s="344"/>
      <c r="U252" s="375"/>
      <c r="V252" s="221"/>
    </row>
    <row r="253" spans="1:24" ht="18.75" customHeight="1">
      <c r="A253" s="396" t="s">
        <v>341</v>
      </c>
      <c r="B253" s="340"/>
      <c r="C253" s="341"/>
      <c r="D253" s="723">
        <v>0.40277777777777779</v>
      </c>
      <c r="E253" s="724"/>
      <c r="F253" s="721">
        <f>D253+"0:60"</f>
        <v>0.44444444444444448</v>
      </c>
      <c r="G253" s="722"/>
      <c r="H253" s="721">
        <f>F253+"0:60"</f>
        <v>0.48611111111111116</v>
      </c>
      <c r="I253" s="722"/>
      <c r="J253" s="721">
        <f>H253+"0:60"</f>
        <v>0.52777777777777779</v>
      </c>
      <c r="K253" s="722"/>
      <c r="L253" s="721">
        <f>J253+"0:60"</f>
        <v>0.56944444444444442</v>
      </c>
      <c r="M253" s="722"/>
      <c r="N253" s="725" t="s">
        <v>82</v>
      </c>
      <c r="O253" s="726"/>
      <c r="P253" s="725" t="s">
        <v>82</v>
      </c>
      <c r="Q253" s="726"/>
      <c r="R253" s="342" t="s">
        <v>15</v>
      </c>
      <c r="S253" s="343"/>
      <c r="T253" s="344"/>
      <c r="U253" s="345"/>
      <c r="V253" s="220"/>
    </row>
    <row r="254" spans="1:24" ht="18.75" customHeight="1">
      <c r="A254" s="346"/>
      <c r="B254" s="347"/>
      <c r="C254" s="348" t="s">
        <v>143</v>
      </c>
      <c r="D254" s="349"/>
      <c r="E254" s="415"/>
      <c r="F254" s="349"/>
      <c r="G254" s="415"/>
      <c r="H254" s="349"/>
      <c r="I254" s="415"/>
      <c r="J254" s="349"/>
      <c r="K254" s="415"/>
      <c r="L254" s="349"/>
      <c r="M254" s="415"/>
      <c r="N254" s="349"/>
      <c r="O254" s="415"/>
      <c r="P254" s="349"/>
      <c r="Q254" s="415"/>
      <c r="R254" s="352" t="s">
        <v>14</v>
      </c>
      <c r="S254" s="353">
        <f>K254</f>
        <v>0</v>
      </c>
      <c r="T254" s="354"/>
      <c r="U254" s="355"/>
      <c r="V254" s="220"/>
    </row>
    <row r="255" spans="1:24" ht="18.75" customHeight="1">
      <c r="A255" s="356"/>
      <c r="B255" s="357">
        <v>46102</v>
      </c>
      <c r="C255" s="379" t="s">
        <v>142</v>
      </c>
      <c r="D255" s="380"/>
      <c r="E255" s="381"/>
      <c r="F255" s="359"/>
      <c r="G255" s="381"/>
      <c r="H255" s="380"/>
      <c r="I255" s="381"/>
      <c r="J255" s="380"/>
      <c r="K255" s="381"/>
      <c r="L255" s="359"/>
      <c r="M255" s="360"/>
      <c r="N255" s="359"/>
      <c r="O255" s="361"/>
      <c r="P255" s="359"/>
      <c r="Q255" s="361"/>
      <c r="R255" s="362" t="s">
        <v>223</v>
      </c>
      <c r="S255" s="363">
        <f>L254</f>
        <v>0</v>
      </c>
      <c r="T255" s="364"/>
      <c r="U255" s="365"/>
      <c r="V255" s="220">
        <f>7-(COUNTIF(D253:Q253,"-"))</f>
        <v>5</v>
      </c>
      <c r="X255" s="216" t="e">
        <f>X251+V255</f>
        <v>#REF!</v>
      </c>
    </row>
    <row r="256" spans="1:24" ht="18" customHeight="1">
      <c r="A256" s="366"/>
      <c r="B256" s="367" t="str">
        <f>TEXT(B255,"aaa")</f>
        <v>土</v>
      </c>
      <c r="C256" s="368"/>
      <c r="D256" s="369">
        <f>I254</f>
        <v>0</v>
      </c>
      <c r="E256" s="370">
        <f>I254</f>
        <v>0</v>
      </c>
      <c r="F256" s="369">
        <f>J254</f>
        <v>0</v>
      </c>
      <c r="G256" s="370">
        <f>E254</f>
        <v>0</v>
      </c>
      <c r="H256" s="369">
        <f>D254</f>
        <v>0</v>
      </c>
      <c r="I256" s="370">
        <f>M254</f>
        <v>0</v>
      </c>
      <c r="J256" s="369">
        <f>F254</f>
        <v>0</v>
      </c>
      <c r="K256" s="370">
        <f>J256</f>
        <v>0</v>
      </c>
      <c r="L256" s="371">
        <f>H254</f>
        <v>0</v>
      </c>
      <c r="M256" s="372">
        <f>H254</f>
        <v>0</v>
      </c>
      <c r="N256" s="717"/>
      <c r="O256" s="718"/>
      <c r="P256" s="717"/>
      <c r="Q256" s="718"/>
      <c r="R256" s="373" t="s">
        <v>226</v>
      </c>
      <c r="S256" s="374">
        <f>G254</f>
        <v>0</v>
      </c>
      <c r="T256" s="344"/>
      <c r="U256" s="375"/>
      <c r="V256" s="221"/>
    </row>
    <row r="257" spans="1:24" ht="18.75" customHeight="1">
      <c r="A257" s="396" t="s">
        <v>341</v>
      </c>
      <c r="B257" s="340"/>
      <c r="C257" s="341"/>
      <c r="D257" s="723">
        <v>0.40277777777777779</v>
      </c>
      <c r="E257" s="724"/>
      <c r="F257" s="721">
        <f>D257+"0:60"</f>
        <v>0.44444444444444448</v>
      </c>
      <c r="G257" s="722"/>
      <c r="H257" s="721">
        <f>F257+"0:60"</f>
        <v>0.48611111111111116</v>
      </c>
      <c r="I257" s="722"/>
      <c r="J257" s="721">
        <f>H257+"0:60"</f>
        <v>0.52777777777777779</v>
      </c>
      <c r="K257" s="722"/>
      <c r="L257" s="721">
        <f>J257+"0:60"</f>
        <v>0.56944444444444442</v>
      </c>
      <c r="M257" s="722"/>
      <c r="N257" s="725" t="s">
        <v>82</v>
      </c>
      <c r="O257" s="726"/>
      <c r="P257" s="725" t="s">
        <v>82</v>
      </c>
      <c r="Q257" s="726"/>
      <c r="R257" s="342" t="s">
        <v>15</v>
      </c>
      <c r="S257" s="343"/>
      <c r="T257" s="344"/>
      <c r="U257" s="345"/>
      <c r="V257" s="220"/>
    </row>
    <row r="258" spans="1:24" ht="18.75" customHeight="1">
      <c r="A258" s="346"/>
      <c r="B258" s="347"/>
      <c r="C258" s="348" t="s">
        <v>143</v>
      </c>
      <c r="D258" s="349"/>
      <c r="E258" s="415"/>
      <c r="F258" s="349"/>
      <c r="G258" s="415"/>
      <c r="H258" s="349"/>
      <c r="I258" s="415"/>
      <c r="J258" s="349"/>
      <c r="K258" s="415"/>
      <c r="L258" s="349"/>
      <c r="M258" s="415"/>
      <c r="N258" s="349"/>
      <c r="O258" s="415"/>
      <c r="P258" s="349"/>
      <c r="Q258" s="415"/>
      <c r="R258" s="352" t="s">
        <v>14</v>
      </c>
      <c r="S258" s="353">
        <f>K258</f>
        <v>0</v>
      </c>
      <c r="T258" s="354"/>
      <c r="U258" s="355"/>
      <c r="V258" s="220"/>
    </row>
    <row r="259" spans="1:24" ht="18.75" customHeight="1">
      <c r="A259" s="356"/>
      <c r="B259" s="357">
        <v>46103</v>
      </c>
      <c r="C259" s="358" t="s">
        <v>9</v>
      </c>
      <c r="D259" s="380"/>
      <c r="E259" s="381"/>
      <c r="F259" s="359"/>
      <c r="G259" s="381"/>
      <c r="H259" s="380"/>
      <c r="I259" s="381"/>
      <c r="J259" s="380"/>
      <c r="K259" s="381"/>
      <c r="L259" s="359"/>
      <c r="M259" s="360"/>
      <c r="N259" s="359"/>
      <c r="O259" s="361"/>
      <c r="P259" s="359"/>
      <c r="Q259" s="361"/>
      <c r="R259" s="362" t="s">
        <v>223</v>
      </c>
      <c r="S259" s="363">
        <f>L258</f>
        <v>0</v>
      </c>
      <c r="T259" s="364"/>
      <c r="U259" s="365"/>
      <c r="V259" s="220">
        <f>7-(COUNTIF(D257:Q257,"-"))</f>
        <v>5</v>
      </c>
      <c r="X259" s="216" t="e">
        <f>X255+V259</f>
        <v>#REF!</v>
      </c>
    </row>
    <row r="260" spans="1:24" ht="18" customHeight="1">
      <c r="A260" s="366"/>
      <c r="B260" s="367" t="str">
        <f>TEXT(B259,"aaa")</f>
        <v>日</v>
      </c>
      <c r="C260" s="368"/>
      <c r="D260" s="369">
        <f>I258</f>
        <v>0</v>
      </c>
      <c r="E260" s="370">
        <f>I258</f>
        <v>0</v>
      </c>
      <c r="F260" s="369">
        <f>J258</f>
        <v>0</v>
      </c>
      <c r="G260" s="370">
        <f>E258</f>
        <v>0</v>
      </c>
      <c r="H260" s="369">
        <f>D258</f>
        <v>0</v>
      </c>
      <c r="I260" s="370">
        <f>M258</f>
        <v>0</v>
      </c>
      <c r="J260" s="369">
        <f>F258</f>
        <v>0</v>
      </c>
      <c r="K260" s="370">
        <f>J260</f>
        <v>0</v>
      </c>
      <c r="L260" s="371">
        <f>H258</f>
        <v>0</v>
      </c>
      <c r="M260" s="372">
        <f>H258</f>
        <v>0</v>
      </c>
      <c r="N260" s="717"/>
      <c r="O260" s="718"/>
      <c r="P260" s="717"/>
      <c r="Q260" s="718"/>
      <c r="R260" s="373" t="s">
        <v>226</v>
      </c>
      <c r="S260" s="374">
        <f>G258</f>
        <v>0</v>
      </c>
      <c r="T260" s="344"/>
      <c r="U260" s="375"/>
      <c r="V260" s="221"/>
    </row>
    <row r="261" spans="1:24" ht="16.2" customHeight="1">
      <c r="A261" s="396" t="s">
        <v>341</v>
      </c>
      <c r="B261" s="340"/>
      <c r="C261" s="341"/>
      <c r="D261" s="723">
        <v>0.40277777777777779</v>
      </c>
      <c r="E261" s="724"/>
      <c r="F261" s="721">
        <f>D261+"0:60"</f>
        <v>0.44444444444444448</v>
      </c>
      <c r="G261" s="722"/>
      <c r="H261" s="721">
        <f>F261+"0:60"</f>
        <v>0.48611111111111116</v>
      </c>
      <c r="I261" s="722"/>
      <c r="J261" s="721">
        <f>H261+"0:60"</f>
        <v>0.52777777777777779</v>
      </c>
      <c r="K261" s="722"/>
      <c r="L261" s="721">
        <f>J261+"0:60"</f>
        <v>0.56944444444444442</v>
      </c>
      <c r="M261" s="722"/>
      <c r="N261" s="719" t="s">
        <v>82</v>
      </c>
      <c r="O261" s="720"/>
      <c r="P261" s="719" t="s">
        <v>82</v>
      </c>
      <c r="Q261" s="720"/>
      <c r="R261" s="342" t="s">
        <v>15</v>
      </c>
      <c r="S261" s="343"/>
      <c r="T261" s="344"/>
      <c r="U261" s="345"/>
      <c r="V261" s="220"/>
    </row>
    <row r="262" spans="1:24" ht="16.2" customHeight="1">
      <c r="A262" s="385"/>
      <c r="B262" s="347"/>
      <c r="C262" s="348" t="s">
        <v>143</v>
      </c>
      <c r="D262" s="349"/>
      <c r="E262" s="415"/>
      <c r="F262" s="349"/>
      <c r="G262" s="415"/>
      <c r="H262" s="349"/>
      <c r="I262" s="415"/>
      <c r="J262" s="349"/>
      <c r="K262" s="415"/>
      <c r="L262" s="349"/>
      <c r="M262" s="415"/>
      <c r="N262" s="349"/>
      <c r="O262" s="415"/>
      <c r="P262" s="349"/>
      <c r="Q262" s="415"/>
      <c r="R262" s="352" t="s">
        <v>14</v>
      </c>
      <c r="S262" s="353">
        <f>J262</f>
        <v>0</v>
      </c>
      <c r="T262" s="354"/>
      <c r="U262" s="355"/>
      <c r="V262" s="220"/>
    </row>
    <row r="263" spans="1:24" ht="16.2" customHeight="1">
      <c r="A263" s="356"/>
      <c r="B263" s="357">
        <v>46103</v>
      </c>
      <c r="C263" s="358" t="s">
        <v>80</v>
      </c>
      <c r="D263" s="380"/>
      <c r="E263" s="381"/>
      <c r="F263" s="359"/>
      <c r="G263" s="381"/>
      <c r="H263" s="380"/>
      <c r="I263" s="381"/>
      <c r="J263" s="359"/>
      <c r="K263" s="381"/>
      <c r="L263" s="359"/>
      <c r="M263" s="360"/>
      <c r="N263" s="359"/>
      <c r="O263" s="361"/>
      <c r="P263" s="359"/>
      <c r="Q263" s="361"/>
      <c r="R263" s="362" t="s">
        <v>223</v>
      </c>
      <c r="S263" s="363">
        <f>E262</f>
        <v>0</v>
      </c>
      <c r="T263" s="364"/>
      <c r="U263" s="365"/>
      <c r="V263" s="220">
        <f>7-(COUNTIF(D261:Q261,"-"))</f>
        <v>5</v>
      </c>
      <c r="X263" s="216" t="e">
        <f>X259+V263</f>
        <v>#REF!</v>
      </c>
    </row>
    <row r="264" spans="1:24" ht="16.2" customHeight="1">
      <c r="A264" s="366"/>
      <c r="B264" s="367" t="str">
        <f>TEXT(B263,"aaa")</f>
        <v>日</v>
      </c>
      <c r="C264" s="368"/>
      <c r="D264" s="715">
        <f>I262</f>
        <v>0</v>
      </c>
      <c r="E264" s="716"/>
      <c r="F264" s="715">
        <f>K262</f>
        <v>0</v>
      </c>
      <c r="G264" s="716"/>
      <c r="H264" s="715">
        <f>D262</f>
        <v>0</v>
      </c>
      <c r="I264" s="716"/>
      <c r="J264" s="715">
        <f>F262</f>
        <v>0</v>
      </c>
      <c r="K264" s="716"/>
      <c r="L264" s="715">
        <f>H262</f>
        <v>0</v>
      </c>
      <c r="M264" s="716"/>
      <c r="N264" s="717"/>
      <c r="O264" s="718"/>
      <c r="P264" s="717"/>
      <c r="Q264" s="718"/>
      <c r="R264" s="373" t="s">
        <v>12</v>
      </c>
      <c r="S264" s="374">
        <f>G262</f>
        <v>0</v>
      </c>
      <c r="T264" s="344"/>
      <c r="U264" s="375"/>
      <c r="V264" s="221"/>
    </row>
    <row r="265" spans="1:24" ht="16.2" customHeight="1">
      <c r="A265" s="396" t="s">
        <v>341</v>
      </c>
      <c r="B265" s="340"/>
      <c r="C265" s="341"/>
      <c r="D265" s="723">
        <v>0.40277777777777779</v>
      </c>
      <c r="E265" s="724"/>
      <c r="F265" s="721">
        <f>D265+"0:60"</f>
        <v>0.44444444444444448</v>
      </c>
      <c r="G265" s="722"/>
      <c r="H265" s="721">
        <f>F265+"0:60"</f>
        <v>0.48611111111111116</v>
      </c>
      <c r="I265" s="722"/>
      <c r="J265" s="721">
        <f>H265+"0:60"</f>
        <v>0.52777777777777779</v>
      </c>
      <c r="K265" s="722"/>
      <c r="L265" s="719" t="s">
        <v>82</v>
      </c>
      <c r="M265" s="720"/>
      <c r="N265" s="719" t="s">
        <v>82</v>
      </c>
      <c r="O265" s="720"/>
      <c r="P265" s="719" t="s">
        <v>82</v>
      </c>
      <c r="Q265" s="720"/>
      <c r="R265" s="342" t="s">
        <v>15</v>
      </c>
      <c r="S265" s="343"/>
      <c r="T265" s="344"/>
      <c r="U265" s="345"/>
      <c r="V265" s="220"/>
    </row>
    <row r="266" spans="1:24" ht="16.2" customHeight="1">
      <c r="A266" s="396" t="s">
        <v>342</v>
      </c>
      <c r="B266" s="422" t="s">
        <v>383</v>
      </c>
      <c r="C266" s="348" t="s">
        <v>384</v>
      </c>
      <c r="D266" s="349"/>
      <c r="E266" s="415"/>
      <c r="F266" s="349"/>
      <c r="G266" s="415"/>
      <c r="H266" s="349"/>
      <c r="I266" s="415"/>
      <c r="J266" s="349"/>
      <c r="K266" s="415"/>
      <c r="L266" s="349"/>
      <c r="M266" s="415"/>
      <c r="N266" s="349"/>
      <c r="O266" s="415"/>
      <c r="P266" s="349"/>
      <c r="Q266" s="415"/>
      <c r="R266" s="352" t="s">
        <v>14</v>
      </c>
      <c r="S266" s="353">
        <f>J266</f>
        <v>0</v>
      </c>
      <c r="T266" s="354"/>
      <c r="U266" s="355"/>
      <c r="V266" s="220"/>
    </row>
    <row r="267" spans="1:24" ht="16.2" customHeight="1">
      <c r="A267" s="356"/>
      <c r="B267" s="357">
        <v>46103</v>
      </c>
      <c r="C267" s="358" t="s">
        <v>13</v>
      </c>
      <c r="D267" s="380"/>
      <c r="E267" s="381"/>
      <c r="F267" s="359"/>
      <c r="G267" s="381"/>
      <c r="H267" s="380"/>
      <c r="I267" s="381"/>
      <c r="J267" s="380"/>
      <c r="K267" s="381"/>
      <c r="L267" s="359"/>
      <c r="M267" s="361"/>
      <c r="N267" s="359"/>
      <c r="O267" s="361"/>
      <c r="P267" s="359"/>
      <c r="Q267" s="361"/>
      <c r="R267" s="362"/>
      <c r="S267" s="363"/>
      <c r="T267" s="364"/>
      <c r="U267" s="365"/>
      <c r="V267" s="220">
        <f>7-(COUNTIF(D265:Q265,"-"))</f>
        <v>4</v>
      </c>
      <c r="X267" s="216" t="e">
        <f>X263+V267</f>
        <v>#REF!</v>
      </c>
    </row>
    <row r="268" spans="1:24" ht="16.2" customHeight="1">
      <c r="A268" s="366"/>
      <c r="B268" s="367" t="str">
        <f>TEXT(B267,"aaa")</f>
        <v>日</v>
      </c>
      <c r="C268" s="368"/>
      <c r="D268" s="715">
        <f>I266</f>
        <v>0</v>
      </c>
      <c r="E268" s="716"/>
      <c r="F268" s="715">
        <f>K266</f>
        <v>0</v>
      </c>
      <c r="G268" s="716"/>
      <c r="H268" s="715">
        <f>D266</f>
        <v>0</v>
      </c>
      <c r="I268" s="716"/>
      <c r="J268" s="715">
        <f>F266</f>
        <v>0</v>
      </c>
      <c r="K268" s="716"/>
      <c r="L268" s="717"/>
      <c r="M268" s="718"/>
      <c r="N268" s="717"/>
      <c r="O268" s="718"/>
      <c r="P268" s="717"/>
      <c r="Q268" s="718"/>
      <c r="R268" s="373" t="s">
        <v>226</v>
      </c>
      <c r="S268" s="374">
        <f>G266</f>
        <v>0</v>
      </c>
      <c r="T268" s="344"/>
      <c r="U268" s="375"/>
      <c r="V268" s="221"/>
    </row>
    <row r="269" spans="1:24" ht="16.2" customHeight="1">
      <c r="A269" s="396" t="s">
        <v>341</v>
      </c>
      <c r="B269" s="340"/>
      <c r="C269" s="341"/>
      <c r="D269" s="723">
        <v>0.35416666666666669</v>
      </c>
      <c r="E269" s="724"/>
      <c r="F269" s="721">
        <f>D269+"0:60"</f>
        <v>0.39583333333333337</v>
      </c>
      <c r="G269" s="722"/>
      <c r="H269" s="721">
        <f>F269+"0:60"</f>
        <v>0.43750000000000006</v>
      </c>
      <c r="I269" s="722"/>
      <c r="J269" s="721">
        <f>H269+"0:60"</f>
        <v>0.47916666666666674</v>
      </c>
      <c r="K269" s="722"/>
      <c r="L269" s="719" t="s">
        <v>82</v>
      </c>
      <c r="M269" s="720"/>
      <c r="N269" s="719" t="s">
        <v>82</v>
      </c>
      <c r="O269" s="720"/>
      <c r="P269" s="719" t="s">
        <v>82</v>
      </c>
      <c r="Q269" s="720"/>
      <c r="R269" s="342" t="s">
        <v>15</v>
      </c>
      <c r="S269" s="343"/>
      <c r="T269" s="344"/>
      <c r="U269" s="345"/>
      <c r="V269" s="220"/>
    </row>
    <row r="270" spans="1:24" ht="16.2" customHeight="1">
      <c r="A270" s="396" t="s">
        <v>342</v>
      </c>
      <c r="B270" s="347"/>
      <c r="C270" s="348" t="s">
        <v>390</v>
      </c>
      <c r="D270" s="349"/>
      <c r="E270" s="415"/>
      <c r="F270" s="349"/>
      <c r="G270" s="415"/>
      <c r="H270" s="349"/>
      <c r="I270" s="415"/>
      <c r="J270" s="349"/>
      <c r="K270" s="415"/>
      <c r="L270" s="349"/>
      <c r="M270" s="415"/>
      <c r="N270" s="349"/>
      <c r="O270" s="415"/>
      <c r="P270" s="349"/>
      <c r="Q270" s="415"/>
      <c r="R270" s="352" t="s">
        <v>14</v>
      </c>
      <c r="S270" s="353">
        <f>J270</f>
        <v>0</v>
      </c>
      <c r="T270" s="354"/>
      <c r="U270" s="355"/>
      <c r="V270" s="220"/>
    </row>
    <row r="271" spans="1:24" ht="16.2" customHeight="1">
      <c r="A271" s="356"/>
      <c r="B271" s="357">
        <v>46103</v>
      </c>
      <c r="C271" s="358" t="s">
        <v>81</v>
      </c>
      <c r="D271" s="380"/>
      <c r="E271" s="381"/>
      <c r="F271" s="359"/>
      <c r="G271" s="381"/>
      <c r="H271" s="380"/>
      <c r="I271" s="381"/>
      <c r="J271" s="380"/>
      <c r="K271" s="381"/>
      <c r="L271" s="359"/>
      <c r="M271" s="361"/>
      <c r="N271" s="359"/>
      <c r="O271" s="361"/>
      <c r="P271" s="359"/>
      <c r="Q271" s="361"/>
      <c r="R271" s="362"/>
      <c r="S271" s="363"/>
      <c r="T271" s="364"/>
      <c r="U271" s="365"/>
      <c r="V271" s="220">
        <f>7-(COUNTIF(D269:Q269,"-"))</f>
        <v>4</v>
      </c>
      <c r="W271" s="216">
        <f>W231+V271</f>
        <v>23</v>
      </c>
    </row>
    <row r="272" spans="1:24" ht="16.2" customHeight="1">
      <c r="A272" s="366"/>
      <c r="B272" s="367" t="str">
        <f>TEXT(B271,"aaa")</f>
        <v>日</v>
      </c>
      <c r="C272" s="368"/>
      <c r="D272" s="715">
        <f>I270</f>
        <v>0</v>
      </c>
      <c r="E272" s="716"/>
      <c r="F272" s="715">
        <f>K270</f>
        <v>0</v>
      </c>
      <c r="G272" s="716"/>
      <c r="H272" s="715">
        <f>D270</f>
        <v>0</v>
      </c>
      <c r="I272" s="716"/>
      <c r="J272" s="715">
        <f>F270</f>
        <v>0</v>
      </c>
      <c r="K272" s="716"/>
      <c r="L272" s="717"/>
      <c r="M272" s="718"/>
      <c r="N272" s="717"/>
      <c r="O272" s="718"/>
      <c r="P272" s="717"/>
      <c r="Q272" s="718"/>
      <c r="R272" s="373" t="s">
        <v>226</v>
      </c>
      <c r="S272" s="374">
        <f>G270</f>
        <v>0</v>
      </c>
      <c r="T272" s="344"/>
      <c r="U272" s="375"/>
      <c r="V272" s="221"/>
    </row>
    <row r="273" spans="1:24" ht="18.75" customHeight="1">
      <c r="A273" s="339" t="s">
        <v>341</v>
      </c>
      <c r="B273" s="340"/>
      <c r="C273" s="341"/>
      <c r="D273" s="723">
        <v>0.40277777777777773</v>
      </c>
      <c r="E273" s="724"/>
      <c r="F273" s="721">
        <f>D273+"0:6５"</f>
        <v>0.44791666666666663</v>
      </c>
      <c r="G273" s="722"/>
      <c r="H273" s="721">
        <f>F273+"0:6５"</f>
        <v>0.49305555555555552</v>
      </c>
      <c r="I273" s="722"/>
      <c r="J273" s="721">
        <f>H273+"0:6５"</f>
        <v>0.53819444444444442</v>
      </c>
      <c r="K273" s="722"/>
      <c r="L273" s="725" t="s">
        <v>82</v>
      </c>
      <c r="M273" s="726"/>
      <c r="N273" s="725" t="s">
        <v>82</v>
      </c>
      <c r="O273" s="726"/>
      <c r="P273" s="725" t="s">
        <v>82</v>
      </c>
      <c r="Q273" s="726"/>
      <c r="R273" s="342" t="s">
        <v>15</v>
      </c>
      <c r="S273" s="343"/>
      <c r="T273" s="344"/>
      <c r="U273" s="345"/>
      <c r="V273" s="220"/>
    </row>
    <row r="274" spans="1:24" ht="18.75" customHeight="1">
      <c r="A274" s="389"/>
      <c r="B274" s="347"/>
      <c r="C274" s="348"/>
      <c r="D274" s="349"/>
      <c r="E274" s="415"/>
      <c r="F274" s="349"/>
      <c r="G274" s="415"/>
      <c r="H274" s="349"/>
      <c r="I274" s="415"/>
      <c r="J274" s="349"/>
      <c r="K274" s="415"/>
      <c r="L274" s="349"/>
      <c r="M274" s="415"/>
      <c r="N274" s="349"/>
      <c r="O274" s="415"/>
      <c r="P274" s="349"/>
      <c r="Q274" s="415"/>
      <c r="R274" s="352"/>
      <c r="S274" s="353"/>
      <c r="T274" s="354"/>
      <c r="U274" s="355"/>
      <c r="V274" s="220"/>
    </row>
    <row r="275" spans="1:24" ht="18.75" customHeight="1">
      <c r="A275" s="423" t="s">
        <v>7</v>
      </c>
      <c r="B275" s="357">
        <v>46110</v>
      </c>
      <c r="C275" s="358" t="s">
        <v>288</v>
      </c>
      <c r="D275" s="384"/>
      <c r="E275" s="388"/>
      <c r="F275" s="382"/>
      <c r="G275" s="383"/>
      <c r="H275" s="382"/>
      <c r="I275" s="383"/>
      <c r="J275" s="384"/>
      <c r="K275" s="388"/>
      <c r="L275" s="384" t="s">
        <v>349</v>
      </c>
      <c r="M275" s="387"/>
      <c r="N275" s="382"/>
      <c r="O275" s="383"/>
      <c r="P275" s="359"/>
      <c r="Q275" s="361"/>
      <c r="R275" s="362"/>
      <c r="S275" s="363"/>
      <c r="T275" s="364"/>
      <c r="U275" s="365"/>
      <c r="V275" s="220">
        <f>7-(COUNTIF(D273:Q273,"-"))</f>
        <v>4</v>
      </c>
      <c r="X275" s="216" t="e">
        <f>X267+V275</f>
        <v>#REF!</v>
      </c>
    </row>
    <row r="276" spans="1:24" ht="18" customHeight="1">
      <c r="A276" s="366"/>
      <c r="B276" s="367" t="s">
        <v>8</v>
      </c>
      <c r="C276" s="368"/>
      <c r="D276" s="715" t="str">
        <f>H274&amp;","&amp;I274</f>
        <v>,</v>
      </c>
      <c r="E276" s="716"/>
      <c r="F276" s="715" t="str">
        <f>J274&amp;","&amp;K274</f>
        <v>,</v>
      </c>
      <c r="G276" s="716"/>
      <c r="H276" s="715" t="str">
        <f>D274&amp;","&amp;E274</f>
        <v>,</v>
      </c>
      <c r="I276" s="716"/>
      <c r="J276" s="715" t="str">
        <f>F274&amp;","&amp;G274</f>
        <v>,</v>
      </c>
      <c r="K276" s="716"/>
      <c r="L276" s="717" t="s">
        <v>352</v>
      </c>
      <c r="M276" s="718"/>
      <c r="N276" s="717" t="s">
        <v>350</v>
      </c>
      <c r="O276" s="718"/>
      <c r="P276" s="717" t="s">
        <v>351</v>
      </c>
      <c r="Q276" s="718"/>
      <c r="R276" s="373"/>
      <c r="S276" s="390"/>
      <c r="T276" s="344"/>
      <c r="U276" s="375"/>
      <c r="V276" s="221"/>
    </row>
    <row r="277" spans="1:24" ht="16.2" customHeight="1">
      <c r="A277" s="396" t="s">
        <v>341</v>
      </c>
      <c r="B277" s="340"/>
      <c r="C277" s="341"/>
      <c r="D277" s="723">
        <v>0.40277777777777779</v>
      </c>
      <c r="E277" s="724"/>
      <c r="F277" s="721">
        <f>D277+"0:60"</f>
        <v>0.44444444444444448</v>
      </c>
      <c r="G277" s="722"/>
      <c r="H277" s="721">
        <f>F277+"0:60"</f>
        <v>0.48611111111111116</v>
      </c>
      <c r="I277" s="722"/>
      <c r="J277" s="721">
        <f>H277+"0:60"</f>
        <v>0.52777777777777779</v>
      </c>
      <c r="K277" s="722"/>
      <c r="L277" s="721">
        <f>J277+"0:60"</f>
        <v>0.56944444444444442</v>
      </c>
      <c r="M277" s="722"/>
      <c r="N277" s="725" t="s">
        <v>82</v>
      </c>
      <c r="O277" s="726"/>
      <c r="P277" s="725" t="s">
        <v>82</v>
      </c>
      <c r="Q277" s="726"/>
      <c r="R277" s="342" t="s">
        <v>15</v>
      </c>
      <c r="S277" s="343"/>
      <c r="T277" s="344"/>
      <c r="U277" s="345"/>
      <c r="V277" s="220"/>
    </row>
    <row r="278" spans="1:24" ht="16.2" customHeight="1">
      <c r="A278" s="346"/>
      <c r="B278" s="347"/>
      <c r="C278" s="348" t="s">
        <v>344</v>
      </c>
      <c r="D278" s="349"/>
      <c r="E278" s="415"/>
      <c r="F278" s="349"/>
      <c r="G278" s="415"/>
      <c r="H278" s="349"/>
      <c r="I278" s="415"/>
      <c r="J278" s="349"/>
      <c r="K278" s="415"/>
      <c r="L278" s="349"/>
      <c r="M278" s="415"/>
      <c r="N278" s="349"/>
      <c r="O278" s="415"/>
      <c r="P278" s="349"/>
      <c r="Q278" s="415"/>
      <c r="R278" s="352" t="s">
        <v>14</v>
      </c>
      <c r="S278" s="353">
        <f>K278</f>
        <v>0</v>
      </c>
      <c r="T278" s="354"/>
      <c r="U278" s="355"/>
      <c r="V278" s="220"/>
    </row>
    <row r="279" spans="1:24" ht="16.2" customHeight="1">
      <c r="A279" s="356"/>
      <c r="B279" s="357">
        <v>46110</v>
      </c>
      <c r="C279" s="379" t="s">
        <v>142</v>
      </c>
      <c r="D279" s="380"/>
      <c r="E279" s="381"/>
      <c r="F279" s="359"/>
      <c r="G279" s="381"/>
      <c r="H279" s="380"/>
      <c r="I279" s="381"/>
      <c r="J279" s="380"/>
      <c r="K279" s="381"/>
      <c r="L279" s="359"/>
      <c r="M279" s="360"/>
      <c r="N279" s="359"/>
      <c r="O279" s="361"/>
      <c r="P279" s="359"/>
      <c r="Q279" s="361"/>
      <c r="R279" s="362" t="s">
        <v>223</v>
      </c>
      <c r="S279" s="363">
        <f>L278</f>
        <v>0</v>
      </c>
      <c r="T279" s="364"/>
      <c r="U279" s="365"/>
      <c r="V279" s="220">
        <f>7-(COUNTIF(D277:Q277,"-"))</f>
        <v>5</v>
      </c>
      <c r="X279" s="216" t="e">
        <f>X275+V279</f>
        <v>#REF!</v>
      </c>
    </row>
    <row r="280" spans="1:24" ht="15.6" customHeight="1">
      <c r="A280" s="366"/>
      <c r="B280" s="367" t="str">
        <f>TEXT(B279,"aaa")</f>
        <v>日</v>
      </c>
      <c r="C280" s="368"/>
      <c r="D280" s="369">
        <f>I278</f>
        <v>0</v>
      </c>
      <c r="E280" s="370">
        <f>I278</f>
        <v>0</v>
      </c>
      <c r="F280" s="369">
        <f>J278</f>
        <v>0</v>
      </c>
      <c r="G280" s="370">
        <f>E278</f>
        <v>0</v>
      </c>
      <c r="H280" s="369">
        <f>D278</f>
        <v>0</v>
      </c>
      <c r="I280" s="370">
        <f>M278</f>
        <v>0</v>
      </c>
      <c r="J280" s="369">
        <f>F278</f>
        <v>0</v>
      </c>
      <c r="K280" s="370">
        <f>J280</f>
        <v>0</v>
      </c>
      <c r="L280" s="371">
        <f>H278</f>
        <v>0</v>
      </c>
      <c r="M280" s="372">
        <f>H278</f>
        <v>0</v>
      </c>
      <c r="N280" s="717"/>
      <c r="O280" s="718"/>
      <c r="P280" s="717"/>
      <c r="Q280" s="718"/>
      <c r="R280" s="373" t="s">
        <v>226</v>
      </c>
      <c r="S280" s="374">
        <f>G278</f>
        <v>0</v>
      </c>
      <c r="T280" s="344"/>
      <c r="U280" s="375"/>
      <c r="V280" s="221"/>
    </row>
    <row r="281" spans="1:24" ht="18.75" customHeight="1">
      <c r="A281" s="396" t="s">
        <v>341</v>
      </c>
      <c r="B281" s="340"/>
      <c r="C281" s="341"/>
      <c r="D281" s="723">
        <v>0.40277777777777779</v>
      </c>
      <c r="E281" s="724"/>
      <c r="F281" s="721">
        <f>D281+"0:60"</f>
        <v>0.44444444444444448</v>
      </c>
      <c r="G281" s="722"/>
      <c r="H281" s="721">
        <f>F281+"0:60"</f>
        <v>0.48611111111111116</v>
      </c>
      <c r="I281" s="722"/>
      <c r="J281" s="721">
        <f>H281+"0:60"</f>
        <v>0.52777777777777779</v>
      </c>
      <c r="K281" s="722"/>
      <c r="L281" s="721">
        <f>J281+"0:60"</f>
        <v>0.56944444444444442</v>
      </c>
      <c r="M281" s="722"/>
      <c r="N281" s="719" t="s">
        <v>82</v>
      </c>
      <c r="O281" s="720"/>
      <c r="P281" s="719" t="s">
        <v>82</v>
      </c>
      <c r="Q281" s="720"/>
      <c r="R281" s="342" t="s">
        <v>15</v>
      </c>
      <c r="S281" s="343"/>
      <c r="T281" s="344"/>
      <c r="U281" s="345"/>
      <c r="V281" s="220"/>
    </row>
    <row r="282" spans="1:24" ht="18.75" customHeight="1">
      <c r="A282" s="346"/>
      <c r="B282" s="347"/>
      <c r="C282" s="348" t="s">
        <v>344</v>
      </c>
      <c r="D282" s="349"/>
      <c r="E282" s="415"/>
      <c r="F282" s="349"/>
      <c r="G282" s="415"/>
      <c r="H282" s="349"/>
      <c r="I282" s="415"/>
      <c r="J282" s="349"/>
      <c r="K282" s="415"/>
      <c r="L282" s="349"/>
      <c r="M282" s="415"/>
      <c r="N282" s="349"/>
      <c r="O282" s="415"/>
      <c r="P282" s="349"/>
      <c r="Q282" s="415"/>
      <c r="R282" s="352" t="s">
        <v>14</v>
      </c>
      <c r="S282" s="353">
        <f>K282</f>
        <v>0</v>
      </c>
      <c r="T282" s="354"/>
      <c r="U282" s="355"/>
      <c r="V282" s="220"/>
    </row>
    <row r="283" spans="1:24" ht="18.75" customHeight="1">
      <c r="A283" s="356"/>
      <c r="B283" s="357">
        <v>46110</v>
      </c>
      <c r="C283" s="358" t="s">
        <v>10</v>
      </c>
      <c r="D283" s="380"/>
      <c r="E283" s="381"/>
      <c r="F283" s="359"/>
      <c r="G283" s="381"/>
      <c r="H283" s="380"/>
      <c r="I283" s="381"/>
      <c r="J283" s="380"/>
      <c r="K283" s="381"/>
      <c r="L283" s="359"/>
      <c r="M283" s="360"/>
      <c r="N283" s="359"/>
      <c r="O283" s="361"/>
      <c r="P283" s="359"/>
      <c r="Q283" s="361"/>
      <c r="R283" s="362" t="s">
        <v>223</v>
      </c>
      <c r="S283" s="363">
        <f>L282</f>
        <v>0</v>
      </c>
      <c r="T283" s="364"/>
      <c r="U283" s="365"/>
      <c r="V283" s="220">
        <f>7-(COUNTIF(D281:Q281,"-"))</f>
        <v>5</v>
      </c>
      <c r="X283" s="216" t="e">
        <f>X279+V283</f>
        <v>#REF!</v>
      </c>
    </row>
    <row r="284" spans="1:24" ht="18" customHeight="1">
      <c r="A284" s="366"/>
      <c r="B284" s="367" t="str">
        <f>TEXT(B283,"aaa")</f>
        <v>日</v>
      </c>
      <c r="C284" s="368"/>
      <c r="D284" s="369">
        <f>I282</f>
        <v>0</v>
      </c>
      <c r="E284" s="370">
        <f>I282</f>
        <v>0</v>
      </c>
      <c r="F284" s="369">
        <f>J282</f>
        <v>0</v>
      </c>
      <c r="G284" s="370">
        <f>E282</f>
        <v>0</v>
      </c>
      <c r="H284" s="369">
        <f>D282</f>
        <v>0</v>
      </c>
      <c r="I284" s="370">
        <f>M282</f>
        <v>0</v>
      </c>
      <c r="J284" s="369">
        <f>F282</f>
        <v>0</v>
      </c>
      <c r="K284" s="370">
        <f>J284</f>
        <v>0</v>
      </c>
      <c r="L284" s="371">
        <f>H282</f>
        <v>0</v>
      </c>
      <c r="M284" s="372">
        <f>H282</f>
        <v>0</v>
      </c>
      <c r="N284" s="717"/>
      <c r="O284" s="718"/>
      <c r="P284" s="717"/>
      <c r="Q284" s="718"/>
      <c r="R284" s="373" t="s">
        <v>226</v>
      </c>
      <c r="S284" s="374">
        <f>G282</f>
        <v>0</v>
      </c>
      <c r="T284" s="344"/>
      <c r="U284" s="375"/>
      <c r="V284" s="221"/>
    </row>
    <row r="285" spans="1:24" ht="16.2" customHeight="1">
      <c r="A285" s="396" t="s">
        <v>341</v>
      </c>
      <c r="B285" s="340"/>
      <c r="C285" s="341"/>
      <c r="D285" s="723">
        <v>0.40277777777777779</v>
      </c>
      <c r="E285" s="724"/>
      <c r="F285" s="721">
        <f>D285+"0:60"</f>
        <v>0.44444444444444448</v>
      </c>
      <c r="G285" s="722"/>
      <c r="H285" s="721">
        <f>F285+"0:60"</f>
        <v>0.48611111111111116</v>
      </c>
      <c r="I285" s="722"/>
      <c r="J285" s="721">
        <f>H285+"0:60"</f>
        <v>0.52777777777777779</v>
      </c>
      <c r="K285" s="722"/>
      <c r="L285" s="721">
        <f>J285+"0:60"</f>
        <v>0.56944444444444442</v>
      </c>
      <c r="M285" s="722"/>
      <c r="N285" s="719" t="s">
        <v>82</v>
      </c>
      <c r="O285" s="720"/>
      <c r="P285" s="719" t="s">
        <v>82</v>
      </c>
      <c r="Q285" s="720"/>
      <c r="R285" s="342" t="s">
        <v>15</v>
      </c>
      <c r="S285" s="343"/>
      <c r="T285" s="344"/>
      <c r="U285" s="345"/>
      <c r="V285" s="220"/>
    </row>
    <row r="286" spans="1:24" ht="16.2" customHeight="1">
      <c r="A286" s="385"/>
      <c r="B286" s="347"/>
      <c r="C286" s="348" t="s">
        <v>143</v>
      </c>
      <c r="D286" s="349"/>
      <c r="E286" s="415"/>
      <c r="F286" s="349"/>
      <c r="G286" s="415"/>
      <c r="H286" s="349"/>
      <c r="I286" s="415"/>
      <c r="J286" s="349"/>
      <c r="K286" s="415"/>
      <c r="L286" s="349"/>
      <c r="M286" s="415"/>
      <c r="N286" s="349"/>
      <c r="O286" s="415"/>
      <c r="P286" s="349"/>
      <c r="Q286" s="415"/>
      <c r="R286" s="352" t="s">
        <v>14</v>
      </c>
      <c r="S286" s="353">
        <f>J286</f>
        <v>0</v>
      </c>
      <c r="T286" s="354"/>
      <c r="U286" s="355"/>
      <c r="V286" s="220"/>
    </row>
    <row r="287" spans="1:24" ht="16.2" customHeight="1">
      <c r="A287" s="356"/>
      <c r="B287" s="357">
        <v>46110</v>
      </c>
      <c r="C287" s="358" t="s">
        <v>80</v>
      </c>
      <c r="D287" s="380"/>
      <c r="E287" s="381"/>
      <c r="F287" s="359"/>
      <c r="G287" s="381"/>
      <c r="H287" s="380"/>
      <c r="I287" s="381"/>
      <c r="J287" s="359"/>
      <c r="K287" s="381"/>
      <c r="L287" s="359"/>
      <c r="M287" s="360"/>
      <c r="N287" s="359"/>
      <c r="O287" s="361"/>
      <c r="P287" s="359"/>
      <c r="Q287" s="361"/>
      <c r="R287" s="362" t="s">
        <v>223</v>
      </c>
      <c r="S287" s="363">
        <f>E286</f>
        <v>0</v>
      </c>
      <c r="T287" s="364"/>
      <c r="U287" s="365"/>
      <c r="V287" s="220">
        <f>7-(COUNTIF(D285:Q285,"-"))</f>
        <v>5</v>
      </c>
      <c r="X287" s="216" t="e">
        <f>X283+V287</f>
        <v>#REF!</v>
      </c>
    </row>
    <row r="288" spans="1:24" ht="16.2" customHeight="1">
      <c r="A288" s="366"/>
      <c r="B288" s="367" t="str">
        <f>TEXT(B287,"aaa")</f>
        <v>日</v>
      </c>
      <c r="C288" s="368"/>
      <c r="D288" s="715">
        <f>I286</f>
        <v>0</v>
      </c>
      <c r="E288" s="716"/>
      <c r="F288" s="715">
        <f>K286</f>
        <v>0</v>
      </c>
      <c r="G288" s="716"/>
      <c r="H288" s="715">
        <f>D286</f>
        <v>0</v>
      </c>
      <c r="I288" s="716"/>
      <c r="J288" s="715">
        <f>F286</f>
        <v>0</v>
      </c>
      <c r="K288" s="716"/>
      <c r="L288" s="715">
        <f>H286</f>
        <v>0</v>
      </c>
      <c r="M288" s="716"/>
      <c r="N288" s="717"/>
      <c r="O288" s="718"/>
      <c r="P288" s="717"/>
      <c r="Q288" s="718"/>
      <c r="R288" s="373" t="s">
        <v>12</v>
      </c>
      <c r="S288" s="374">
        <f>G286</f>
        <v>0</v>
      </c>
      <c r="T288" s="344"/>
      <c r="U288" s="375"/>
      <c r="V288" s="221"/>
    </row>
    <row r="289" spans="1:22" ht="13.2" customHeight="1">
      <c r="A289" s="396" t="s">
        <v>341</v>
      </c>
      <c r="B289" s="340"/>
      <c r="C289" s="341"/>
      <c r="D289" s="723">
        <v>0.35416666666666669</v>
      </c>
      <c r="E289" s="724"/>
      <c r="F289" s="721">
        <f>D289+"0:60"</f>
        <v>0.39583333333333337</v>
      </c>
      <c r="G289" s="722"/>
      <c r="H289" s="721">
        <f>F289+"0:60"</f>
        <v>0.43750000000000006</v>
      </c>
      <c r="I289" s="722"/>
      <c r="J289" s="721">
        <f>H289+"0:60"</f>
        <v>0.47916666666666674</v>
      </c>
      <c r="K289" s="722"/>
      <c r="L289" s="719" t="s">
        <v>82</v>
      </c>
      <c r="M289" s="720"/>
      <c r="N289" s="719" t="s">
        <v>82</v>
      </c>
      <c r="O289" s="720"/>
      <c r="P289" s="719" t="s">
        <v>82</v>
      </c>
      <c r="Q289" s="720"/>
      <c r="R289" s="342" t="s">
        <v>15</v>
      </c>
      <c r="S289" s="343"/>
      <c r="T289" s="344"/>
      <c r="U289" s="345"/>
      <c r="V289" s="220"/>
    </row>
    <row r="290" spans="1:22" ht="18.75" customHeight="1">
      <c r="A290" s="396" t="s">
        <v>342</v>
      </c>
      <c r="B290" s="347"/>
      <c r="C290" s="348" t="s">
        <v>390</v>
      </c>
      <c r="D290" s="349"/>
      <c r="E290" s="415"/>
      <c r="F290" s="349"/>
      <c r="G290" s="415"/>
      <c r="H290" s="349"/>
      <c r="I290" s="415"/>
      <c r="J290" s="349"/>
      <c r="K290" s="415"/>
      <c r="L290" s="349"/>
      <c r="M290" s="415"/>
      <c r="N290" s="349"/>
      <c r="O290" s="415"/>
      <c r="P290" s="349"/>
      <c r="Q290" s="415"/>
      <c r="R290" s="352" t="s">
        <v>14</v>
      </c>
      <c r="S290" s="353">
        <f>J290</f>
        <v>0</v>
      </c>
      <c r="T290" s="354"/>
      <c r="U290" s="355"/>
      <c r="V290" s="220"/>
    </row>
    <row r="291" spans="1:22" ht="18.75" customHeight="1">
      <c r="A291" s="356"/>
      <c r="B291" s="357">
        <v>46110</v>
      </c>
      <c r="C291" s="358" t="s">
        <v>81</v>
      </c>
      <c r="D291" s="380"/>
      <c r="E291" s="381"/>
      <c r="F291" s="359"/>
      <c r="G291" s="381"/>
      <c r="H291" s="380"/>
      <c r="I291" s="381"/>
      <c r="J291" s="380"/>
      <c r="K291" s="381"/>
      <c r="L291" s="359"/>
      <c r="M291" s="361"/>
      <c r="N291" s="359"/>
      <c r="O291" s="361"/>
      <c r="P291" s="359"/>
      <c r="Q291" s="361"/>
      <c r="R291" s="362"/>
      <c r="S291" s="363"/>
      <c r="T291" s="364"/>
      <c r="U291" s="365"/>
      <c r="V291" s="220">
        <f>7-(COUNTIF(D289:Q289,"-"))</f>
        <v>4</v>
      </c>
    </row>
    <row r="292" spans="1:22" ht="18" customHeight="1">
      <c r="A292" s="366"/>
      <c r="B292" s="367" t="str">
        <f>TEXT(B291,"aaa")</f>
        <v>日</v>
      </c>
      <c r="C292" s="368"/>
      <c r="D292" s="715">
        <f>I290</f>
        <v>0</v>
      </c>
      <c r="E292" s="716"/>
      <c r="F292" s="715">
        <f>K290</f>
        <v>0</v>
      </c>
      <c r="G292" s="716"/>
      <c r="H292" s="715">
        <f>D290</f>
        <v>0</v>
      </c>
      <c r="I292" s="716"/>
      <c r="J292" s="715">
        <f>F290</f>
        <v>0</v>
      </c>
      <c r="K292" s="716"/>
      <c r="L292" s="717"/>
      <c r="M292" s="718"/>
      <c r="N292" s="717"/>
      <c r="O292" s="718"/>
      <c r="P292" s="717"/>
      <c r="Q292" s="718"/>
      <c r="R292" s="373" t="s">
        <v>226</v>
      </c>
      <c r="S292" s="374">
        <f>G290</f>
        <v>0</v>
      </c>
      <c r="T292" s="344"/>
      <c r="U292" s="375"/>
      <c r="V292" s="221"/>
    </row>
    <row r="293" spans="1:22" ht="16.2" customHeight="1">
      <c r="A293" s="217" t="s">
        <v>86</v>
      </c>
      <c r="B293" s="217" t="s">
        <v>86</v>
      </c>
      <c r="C293" s="217" t="s">
        <v>86</v>
      </c>
      <c r="D293" s="217" t="s">
        <v>86</v>
      </c>
      <c r="E293" s="217" t="s">
        <v>86</v>
      </c>
      <c r="F293" s="217" t="s">
        <v>86</v>
      </c>
      <c r="G293" s="217" t="s">
        <v>86</v>
      </c>
      <c r="H293" s="217" t="s">
        <v>86</v>
      </c>
      <c r="I293" s="217" t="s">
        <v>86</v>
      </c>
      <c r="J293" s="217" t="s">
        <v>86</v>
      </c>
      <c r="K293" s="217" t="s">
        <v>86</v>
      </c>
      <c r="L293" s="217" t="s">
        <v>86</v>
      </c>
      <c r="M293" s="217" t="s">
        <v>86</v>
      </c>
      <c r="N293" s="217" t="s">
        <v>86</v>
      </c>
      <c r="O293" s="217" t="s">
        <v>86</v>
      </c>
      <c r="P293" s="217" t="s">
        <v>86</v>
      </c>
      <c r="Q293" s="217" t="s">
        <v>86</v>
      </c>
      <c r="R293" s="217" t="s">
        <v>86</v>
      </c>
      <c r="S293" s="217" t="s">
        <v>86</v>
      </c>
      <c r="T293" s="217" t="s">
        <v>86</v>
      </c>
      <c r="U293" s="217" t="s">
        <v>86</v>
      </c>
    </row>
    <row r="294" spans="1:22" ht="16.2" customHeight="1"/>
    <row r="295" spans="1:22" ht="16.2" customHeight="1"/>
    <row r="296" spans="1:22" ht="16.2" customHeight="1"/>
    <row r="297" spans="1:22" ht="16.2" customHeight="1"/>
    <row r="298" spans="1:22" ht="16.2" customHeight="1"/>
    <row r="299" spans="1:22" ht="16.2" customHeight="1"/>
    <row r="300" spans="1:22" ht="16.2" customHeight="1"/>
    <row r="301" spans="1:22" ht="16.2" customHeight="1"/>
    <row r="302" spans="1:22" ht="16.2" customHeight="1"/>
    <row r="303" spans="1:22" ht="16.2" customHeight="1"/>
    <row r="304" spans="1:22" ht="16.2" customHeight="1"/>
    <row r="305" ht="16.2" customHeight="1"/>
    <row r="306" ht="16.2" customHeight="1"/>
    <row r="307" ht="16.2" customHeight="1"/>
    <row r="308" ht="16.2" customHeight="1"/>
    <row r="309" ht="18.75" customHeight="1"/>
    <row r="310" ht="18.75" customHeight="1"/>
    <row r="311" ht="18.75" customHeight="1"/>
    <row r="312" ht="18" customHeight="1"/>
    <row r="313" ht="16.2" customHeight="1"/>
    <row r="314" ht="16.2" customHeight="1"/>
    <row r="315" ht="16.2" customHeight="1"/>
    <row r="316" ht="16.2" customHeight="1"/>
    <row r="317" ht="16.2" customHeight="1"/>
    <row r="318" ht="16.2" customHeight="1"/>
    <row r="319" ht="16.2" customHeight="1"/>
    <row r="320" ht="16.2" customHeight="1"/>
    <row r="321" ht="16.2" customHeight="1"/>
    <row r="323" ht="13.8" customHeight="1"/>
  </sheetData>
  <mergeCells count="755">
    <mergeCell ref="D197:E197"/>
    <mergeCell ref="F197:G197"/>
    <mergeCell ref="H197:I197"/>
    <mergeCell ref="J197:K197"/>
    <mergeCell ref="L197:M197"/>
    <mergeCell ref="N197:O197"/>
    <mergeCell ref="P200:Q200"/>
    <mergeCell ref="J189:K189"/>
    <mergeCell ref="L189:M189"/>
    <mergeCell ref="N189:O189"/>
    <mergeCell ref="P189:Q189"/>
    <mergeCell ref="P192:Q192"/>
    <mergeCell ref="P196:Q196"/>
    <mergeCell ref="P197:Q197"/>
    <mergeCell ref="J193:K193"/>
    <mergeCell ref="L193:M193"/>
    <mergeCell ref="N193:O193"/>
    <mergeCell ref="P193:Q193"/>
    <mergeCell ref="D193:E193"/>
    <mergeCell ref="F193:G193"/>
    <mergeCell ref="H193:I193"/>
    <mergeCell ref="N192:O192"/>
    <mergeCell ref="N177:O177"/>
    <mergeCell ref="P177:Q177"/>
    <mergeCell ref="N180:O180"/>
    <mergeCell ref="P180:Q180"/>
    <mergeCell ref="N185:O185"/>
    <mergeCell ref="P185:Q185"/>
    <mergeCell ref="N188:O188"/>
    <mergeCell ref="D189:E189"/>
    <mergeCell ref="F189:G189"/>
    <mergeCell ref="H189:I189"/>
    <mergeCell ref="P188:Q188"/>
    <mergeCell ref="D181:E181"/>
    <mergeCell ref="F181:G181"/>
    <mergeCell ref="H181:I181"/>
    <mergeCell ref="J181:K181"/>
    <mergeCell ref="L181:M181"/>
    <mergeCell ref="N181:O181"/>
    <mergeCell ref="P181:Q181"/>
    <mergeCell ref="N184:O184"/>
    <mergeCell ref="P184:Q184"/>
    <mergeCell ref="D185:E185"/>
    <mergeCell ref="F185:G185"/>
    <mergeCell ref="H185:I185"/>
    <mergeCell ref="J185:K185"/>
    <mergeCell ref="L185:M185"/>
    <mergeCell ref="D173:E173"/>
    <mergeCell ref="F173:G173"/>
    <mergeCell ref="H173:I173"/>
    <mergeCell ref="J173:K173"/>
    <mergeCell ref="L173:M173"/>
    <mergeCell ref="D184:E184"/>
    <mergeCell ref="F184:G184"/>
    <mergeCell ref="H184:I184"/>
    <mergeCell ref="J184:K184"/>
    <mergeCell ref="D177:E177"/>
    <mergeCell ref="F177:G177"/>
    <mergeCell ref="H177:I177"/>
    <mergeCell ref="J177:K177"/>
    <mergeCell ref="L177:M177"/>
    <mergeCell ref="N173:O173"/>
    <mergeCell ref="P173:Q173"/>
    <mergeCell ref="N176:O176"/>
    <mergeCell ref="P176:Q176"/>
    <mergeCell ref="D169:E169"/>
    <mergeCell ref="F169:G169"/>
    <mergeCell ref="H169:I169"/>
    <mergeCell ref="J169:K169"/>
    <mergeCell ref="L169:M169"/>
    <mergeCell ref="N169:O169"/>
    <mergeCell ref="P169:Q169"/>
    <mergeCell ref="N172:O172"/>
    <mergeCell ref="P172:Q172"/>
    <mergeCell ref="D165:E165"/>
    <mergeCell ref="F165:G165"/>
    <mergeCell ref="H165:I165"/>
    <mergeCell ref="J165:K165"/>
    <mergeCell ref="L165:M165"/>
    <mergeCell ref="N165:O165"/>
    <mergeCell ref="P165:Q165"/>
    <mergeCell ref="N168:O168"/>
    <mergeCell ref="P168:Q168"/>
    <mergeCell ref="D168:E168"/>
    <mergeCell ref="F168:G168"/>
    <mergeCell ref="H168:I168"/>
    <mergeCell ref="J168:K168"/>
    <mergeCell ref="D161:E161"/>
    <mergeCell ref="F161:G161"/>
    <mergeCell ref="H161:I161"/>
    <mergeCell ref="J161:K161"/>
    <mergeCell ref="L161:M161"/>
    <mergeCell ref="N161:O161"/>
    <mergeCell ref="P161:Q161"/>
    <mergeCell ref="N164:O164"/>
    <mergeCell ref="P164:Q164"/>
    <mergeCell ref="D153:E153"/>
    <mergeCell ref="F153:G153"/>
    <mergeCell ref="H153:I153"/>
    <mergeCell ref="J153:K153"/>
    <mergeCell ref="L153:M153"/>
    <mergeCell ref="N153:O153"/>
    <mergeCell ref="P153:Q153"/>
    <mergeCell ref="N156:O156"/>
    <mergeCell ref="P156:Q156"/>
    <mergeCell ref="D157:E157"/>
    <mergeCell ref="F157:G157"/>
    <mergeCell ref="H157:I157"/>
    <mergeCell ref="J157:K157"/>
    <mergeCell ref="L157:M157"/>
    <mergeCell ref="N157:O157"/>
    <mergeCell ref="P157:Q157"/>
    <mergeCell ref="N160:O160"/>
    <mergeCell ref="P160:Q160"/>
    <mergeCell ref="D148:E148"/>
    <mergeCell ref="F148:G148"/>
    <mergeCell ref="H148:I148"/>
    <mergeCell ref="J148:K148"/>
    <mergeCell ref="L148:M148"/>
    <mergeCell ref="N148:O148"/>
    <mergeCell ref="P148:Q148"/>
    <mergeCell ref="D151:E151"/>
    <mergeCell ref="F151:G151"/>
    <mergeCell ref="H151:I151"/>
    <mergeCell ref="J151:K151"/>
    <mergeCell ref="N151:O151"/>
    <mergeCell ref="D144:E144"/>
    <mergeCell ref="F144:G144"/>
    <mergeCell ref="H144:I144"/>
    <mergeCell ref="J144:K144"/>
    <mergeCell ref="L144:M144"/>
    <mergeCell ref="N144:O144"/>
    <mergeCell ref="P144:Q144"/>
    <mergeCell ref="N147:O147"/>
    <mergeCell ref="P147:Q147"/>
    <mergeCell ref="D140:E140"/>
    <mergeCell ref="F140:G140"/>
    <mergeCell ref="H140:I140"/>
    <mergeCell ref="J140:K140"/>
    <mergeCell ref="L140:M140"/>
    <mergeCell ref="N140:O140"/>
    <mergeCell ref="P140:Q140"/>
    <mergeCell ref="N143:O143"/>
    <mergeCell ref="D143:E143"/>
    <mergeCell ref="F143:G143"/>
    <mergeCell ref="H143:I143"/>
    <mergeCell ref="J143:K143"/>
    <mergeCell ref="D136:E136"/>
    <mergeCell ref="F136:G136"/>
    <mergeCell ref="H136:I136"/>
    <mergeCell ref="J136:K136"/>
    <mergeCell ref="L136:M136"/>
    <mergeCell ref="N136:O136"/>
    <mergeCell ref="P136:Q136"/>
    <mergeCell ref="D139:E139"/>
    <mergeCell ref="F139:G139"/>
    <mergeCell ref="H139:I139"/>
    <mergeCell ref="J139:K139"/>
    <mergeCell ref="L139:M139"/>
    <mergeCell ref="N139:O139"/>
    <mergeCell ref="D132:E132"/>
    <mergeCell ref="F132:G132"/>
    <mergeCell ref="H132:I132"/>
    <mergeCell ref="J132:K132"/>
    <mergeCell ref="L132:M132"/>
    <mergeCell ref="N132:O132"/>
    <mergeCell ref="P132:Q132"/>
    <mergeCell ref="D135:E135"/>
    <mergeCell ref="F135:G135"/>
    <mergeCell ref="H135:I135"/>
    <mergeCell ref="N135:O135"/>
    <mergeCell ref="P135:Q135"/>
    <mergeCell ref="D128:E128"/>
    <mergeCell ref="F128:G128"/>
    <mergeCell ref="H128:I128"/>
    <mergeCell ref="J128:K128"/>
    <mergeCell ref="L128:M128"/>
    <mergeCell ref="N128:O128"/>
    <mergeCell ref="P128:Q128"/>
    <mergeCell ref="D131:E131"/>
    <mergeCell ref="F131:G131"/>
    <mergeCell ref="H131:I131"/>
    <mergeCell ref="J131:K131"/>
    <mergeCell ref="L131:M131"/>
    <mergeCell ref="N131:O131"/>
    <mergeCell ref="D124:E124"/>
    <mergeCell ref="F124:G124"/>
    <mergeCell ref="H124:I124"/>
    <mergeCell ref="J124:K124"/>
    <mergeCell ref="L124:M124"/>
    <mergeCell ref="N124:O124"/>
    <mergeCell ref="P124:Q124"/>
    <mergeCell ref="L127:M127"/>
    <mergeCell ref="N127:O127"/>
    <mergeCell ref="P127:Q127"/>
    <mergeCell ref="N119:O119"/>
    <mergeCell ref="D120:E120"/>
    <mergeCell ref="F120:G120"/>
    <mergeCell ref="H120:I120"/>
    <mergeCell ref="J120:K120"/>
    <mergeCell ref="L120:M120"/>
    <mergeCell ref="N120:O120"/>
    <mergeCell ref="P120:Q120"/>
    <mergeCell ref="N123:O123"/>
    <mergeCell ref="D116:E116"/>
    <mergeCell ref="F116:G116"/>
    <mergeCell ref="H116:I116"/>
    <mergeCell ref="J116:K116"/>
    <mergeCell ref="L116:M116"/>
    <mergeCell ref="N116:O116"/>
    <mergeCell ref="P116:Q116"/>
    <mergeCell ref="D112:E112"/>
    <mergeCell ref="F112:G112"/>
    <mergeCell ref="H112:I112"/>
    <mergeCell ref="J112:K112"/>
    <mergeCell ref="L112:M112"/>
    <mergeCell ref="N112:O112"/>
    <mergeCell ref="P112:Q112"/>
    <mergeCell ref="D115:E115"/>
    <mergeCell ref="F115:G115"/>
    <mergeCell ref="H115:I115"/>
    <mergeCell ref="J115:K115"/>
    <mergeCell ref="L115:M115"/>
    <mergeCell ref="N115:O115"/>
    <mergeCell ref="P115:Q115"/>
    <mergeCell ref="D106:E106"/>
    <mergeCell ref="F106:G106"/>
    <mergeCell ref="H106:I106"/>
    <mergeCell ref="J106:K106"/>
    <mergeCell ref="L106:M106"/>
    <mergeCell ref="N106:O106"/>
    <mergeCell ref="P106:Q106"/>
    <mergeCell ref="N109:O109"/>
    <mergeCell ref="P109:Q109"/>
    <mergeCell ref="D102:E102"/>
    <mergeCell ref="F102:G102"/>
    <mergeCell ref="H102:I102"/>
    <mergeCell ref="J102:K102"/>
    <mergeCell ref="L102:M102"/>
    <mergeCell ref="N102:O102"/>
    <mergeCell ref="P102:Q102"/>
    <mergeCell ref="N105:O105"/>
    <mergeCell ref="P105:Q105"/>
    <mergeCell ref="N97:O97"/>
    <mergeCell ref="D98:E98"/>
    <mergeCell ref="F98:G98"/>
    <mergeCell ref="H98:I98"/>
    <mergeCell ref="J98:K98"/>
    <mergeCell ref="L98:M98"/>
    <mergeCell ref="N98:O98"/>
    <mergeCell ref="P98:Q98"/>
    <mergeCell ref="N101:O101"/>
    <mergeCell ref="P101:Q101"/>
    <mergeCell ref="D90:E90"/>
    <mergeCell ref="F90:G90"/>
    <mergeCell ref="H90:I90"/>
    <mergeCell ref="J90:K90"/>
    <mergeCell ref="L90:M90"/>
    <mergeCell ref="N90:O90"/>
    <mergeCell ref="P90:Q90"/>
    <mergeCell ref="N93:O93"/>
    <mergeCell ref="D86:E86"/>
    <mergeCell ref="D82:E82"/>
    <mergeCell ref="F82:G82"/>
    <mergeCell ref="H82:I82"/>
    <mergeCell ref="J82:K82"/>
    <mergeCell ref="L82:M82"/>
    <mergeCell ref="N82:O82"/>
    <mergeCell ref="P82:Q82"/>
    <mergeCell ref="L85:M85"/>
    <mergeCell ref="N85:O85"/>
    <mergeCell ref="P85:Q85"/>
    <mergeCell ref="D272:E272"/>
    <mergeCell ref="F272:G272"/>
    <mergeCell ref="H272:I272"/>
    <mergeCell ref="J272:K272"/>
    <mergeCell ref="L272:M272"/>
    <mergeCell ref="N272:O272"/>
    <mergeCell ref="H213:I213"/>
    <mergeCell ref="J213:K213"/>
    <mergeCell ref="L213:M213"/>
    <mergeCell ref="N213:O213"/>
    <mergeCell ref="N220:O220"/>
    <mergeCell ref="D229:E229"/>
    <mergeCell ref="F229:G229"/>
    <mergeCell ref="H229:I229"/>
    <mergeCell ref="J229:K229"/>
    <mergeCell ref="L229:M229"/>
    <mergeCell ref="N229:O229"/>
    <mergeCell ref="N240:O240"/>
    <mergeCell ref="N245:O245"/>
    <mergeCell ref="H224:I224"/>
    <mergeCell ref="J224:K224"/>
    <mergeCell ref="L224:M224"/>
    <mergeCell ref="N224:O224"/>
    <mergeCell ref="N252:O252"/>
    <mergeCell ref="N212:O212"/>
    <mergeCell ref="P212:Q212"/>
    <mergeCell ref="D213:E213"/>
    <mergeCell ref="F213:G213"/>
    <mergeCell ref="F86:G86"/>
    <mergeCell ref="H86:I86"/>
    <mergeCell ref="J86:K86"/>
    <mergeCell ref="L86:M86"/>
    <mergeCell ref="N86:O86"/>
    <mergeCell ref="P86:Q86"/>
    <mergeCell ref="D89:E89"/>
    <mergeCell ref="F89:G89"/>
    <mergeCell ref="H89:I89"/>
    <mergeCell ref="J89:K89"/>
    <mergeCell ref="L89:M89"/>
    <mergeCell ref="N89:O89"/>
    <mergeCell ref="P89:Q89"/>
    <mergeCell ref="D94:E94"/>
    <mergeCell ref="F94:G94"/>
    <mergeCell ref="H94:I94"/>
    <mergeCell ref="J94:K94"/>
    <mergeCell ref="L94:M94"/>
    <mergeCell ref="N94:O94"/>
    <mergeCell ref="P94:Q94"/>
    <mergeCell ref="P13:Q13"/>
    <mergeCell ref="D4:E4"/>
    <mergeCell ref="F4:G4"/>
    <mergeCell ref="H4:I4"/>
    <mergeCell ref="P8:Q8"/>
    <mergeCell ref="J4:K4"/>
    <mergeCell ref="L4:M4"/>
    <mergeCell ref="N4:O4"/>
    <mergeCell ref="P4:Q4"/>
    <mergeCell ref="J20:K20"/>
    <mergeCell ref="L20:M20"/>
    <mergeCell ref="N20:O20"/>
    <mergeCell ref="P20:Q20"/>
    <mergeCell ref="D9:E9"/>
    <mergeCell ref="F9:G9"/>
    <mergeCell ref="H9:I9"/>
    <mergeCell ref="J9:K9"/>
    <mergeCell ref="L9:M9"/>
    <mergeCell ref="N9:O9"/>
    <mergeCell ref="P9:Q9"/>
    <mergeCell ref="D12:E12"/>
    <mergeCell ref="F12:G12"/>
    <mergeCell ref="H12:I12"/>
    <mergeCell ref="J12:K12"/>
    <mergeCell ref="L12:M12"/>
    <mergeCell ref="N12:O12"/>
    <mergeCell ref="P12:Q12"/>
    <mergeCell ref="D13:E13"/>
    <mergeCell ref="F13:G13"/>
    <mergeCell ref="H13:I13"/>
    <mergeCell ref="J13:K13"/>
    <mergeCell ref="L13:M13"/>
    <mergeCell ref="N13:O13"/>
    <mergeCell ref="D25:E25"/>
    <mergeCell ref="F25:G25"/>
    <mergeCell ref="H25:I25"/>
    <mergeCell ref="J25:K25"/>
    <mergeCell ref="L25:M25"/>
    <mergeCell ref="N25:O25"/>
    <mergeCell ref="P25:Q25"/>
    <mergeCell ref="D16:E16"/>
    <mergeCell ref="F16:G16"/>
    <mergeCell ref="H16:I16"/>
    <mergeCell ref="J16:K16"/>
    <mergeCell ref="L16:M16"/>
    <mergeCell ref="N16:O16"/>
    <mergeCell ref="P16:Q16"/>
    <mergeCell ref="D17:E17"/>
    <mergeCell ref="F17:G17"/>
    <mergeCell ref="H17:I17"/>
    <mergeCell ref="J17:K17"/>
    <mergeCell ref="L17:M17"/>
    <mergeCell ref="N17:O17"/>
    <mergeCell ref="P17:Q17"/>
    <mergeCell ref="D20:E20"/>
    <mergeCell ref="F20:G20"/>
    <mergeCell ref="H20:I20"/>
    <mergeCell ref="D21:E21"/>
    <mergeCell ref="F21:G21"/>
    <mergeCell ref="H21:I21"/>
    <mergeCell ref="J21:K21"/>
    <mergeCell ref="L21:M21"/>
    <mergeCell ref="N21:O21"/>
    <mergeCell ref="P21:Q21"/>
    <mergeCell ref="D24:E24"/>
    <mergeCell ref="F24:G24"/>
    <mergeCell ref="H24:I24"/>
    <mergeCell ref="J24:K24"/>
    <mergeCell ref="L24:M24"/>
    <mergeCell ref="N24:O24"/>
    <mergeCell ref="P24:Q24"/>
    <mergeCell ref="F44:G44"/>
    <mergeCell ref="H44:I44"/>
    <mergeCell ref="J44:K44"/>
    <mergeCell ref="N44:O44"/>
    <mergeCell ref="P44:Q44"/>
    <mergeCell ref="N28:O28"/>
    <mergeCell ref="P28:Q28"/>
    <mergeCell ref="D29:E29"/>
    <mergeCell ref="F29:G29"/>
    <mergeCell ref="H29:I29"/>
    <mergeCell ref="J29:K29"/>
    <mergeCell ref="L29:M29"/>
    <mergeCell ref="N29:O29"/>
    <mergeCell ref="P29:Q29"/>
    <mergeCell ref="N32:O32"/>
    <mergeCell ref="P32:Q32"/>
    <mergeCell ref="D33:E33"/>
    <mergeCell ref="F33:G33"/>
    <mergeCell ref="H33:I33"/>
    <mergeCell ref="J33:K33"/>
    <mergeCell ref="L33:M33"/>
    <mergeCell ref="N33:O33"/>
    <mergeCell ref="P33:Q33"/>
    <mergeCell ref="D49:E49"/>
    <mergeCell ref="F49:G49"/>
    <mergeCell ref="H49:I49"/>
    <mergeCell ref="J49:K49"/>
    <mergeCell ref="L49:M49"/>
    <mergeCell ref="N49:O49"/>
    <mergeCell ref="P49:Q49"/>
    <mergeCell ref="N36:O36"/>
    <mergeCell ref="P36:Q36"/>
    <mergeCell ref="D37:E37"/>
    <mergeCell ref="F37:G37"/>
    <mergeCell ref="H37:I37"/>
    <mergeCell ref="J37:K37"/>
    <mergeCell ref="L37:M37"/>
    <mergeCell ref="N37:O37"/>
    <mergeCell ref="P37:Q37"/>
    <mergeCell ref="D41:E41"/>
    <mergeCell ref="F41:G41"/>
    <mergeCell ref="H41:I41"/>
    <mergeCell ref="J41:K41"/>
    <mergeCell ref="L41:M41"/>
    <mergeCell ref="N41:O41"/>
    <mergeCell ref="P41:Q41"/>
    <mergeCell ref="D44:E44"/>
    <mergeCell ref="D45:E45"/>
    <mergeCell ref="F45:G45"/>
    <mergeCell ref="H45:I45"/>
    <mergeCell ref="J45:K45"/>
    <mergeCell ref="L45:M45"/>
    <mergeCell ref="N45:O45"/>
    <mergeCell ref="P45:Q45"/>
    <mergeCell ref="D48:E48"/>
    <mergeCell ref="F48:G48"/>
    <mergeCell ref="H48:I48"/>
    <mergeCell ref="J48:K48"/>
    <mergeCell ref="L48:M48"/>
    <mergeCell ref="N48:O48"/>
    <mergeCell ref="P48:Q48"/>
    <mergeCell ref="N53:O53"/>
    <mergeCell ref="D57:E57"/>
    <mergeCell ref="F57:G57"/>
    <mergeCell ref="H57:I57"/>
    <mergeCell ref="J57:K57"/>
    <mergeCell ref="L57:M57"/>
    <mergeCell ref="N57:O57"/>
    <mergeCell ref="P53:Q53"/>
    <mergeCell ref="L56:M56"/>
    <mergeCell ref="P57:Q57"/>
    <mergeCell ref="D52:E52"/>
    <mergeCell ref="F52:G52"/>
    <mergeCell ref="H52:I52"/>
    <mergeCell ref="J52:K52"/>
    <mergeCell ref="L52:M52"/>
    <mergeCell ref="D53:E53"/>
    <mergeCell ref="F53:G53"/>
    <mergeCell ref="H53:I53"/>
    <mergeCell ref="J53:K53"/>
    <mergeCell ref="L53:M53"/>
    <mergeCell ref="D61:E61"/>
    <mergeCell ref="F61:G61"/>
    <mergeCell ref="H61:I61"/>
    <mergeCell ref="J61:K61"/>
    <mergeCell ref="L61:M61"/>
    <mergeCell ref="N61:O61"/>
    <mergeCell ref="P61:Q61"/>
    <mergeCell ref="P65:Q65"/>
    <mergeCell ref="D65:E65"/>
    <mergeCell ref="F65:G65"/>
    <mergeCell ref="H65:I65"/>
    <mergeCell ref="J65:K65"/>
    <mergeCell ref="L65:M65"/>
    <mergeCell ref="N65:O65"/>
    <mergeCell ref="D64:E64"/>
    <mergeCell ref="F64:G64"/>
    <mergeCell ref="H64:I64"/>
    <mergeCell ref="J64:K64"/>
    <mergeCell ref="L64:M64"/>
    <mergeCell ref="N64:O64"/>
    <mergeCell ref="N68:O68"/>
    <mergeCell ref="D69:E69"/>
    <mergeCell ref="F69:G69"/>
    <mergeCell ref="H69:I69"/>
    <mergeCell ref="J69:K69"/>
    <mergeCell ref="L69:M69"/>
    <mergeCell ref="N69:O69"/>
    <mergeCell ref="P69:Q69"/>
    <mergeCell ref="D80:E80"/>
    <mergeCell ref="F80:G80"/>
    <mergeCell ref="H80:I80"/>
    <mergeCell ref="J80:K80"/>
    <mergeCell ref="L80:M80"/>
    <mergeCell ref="N80:O80"/>
    <mergeCell ref="N72:O72"/>
    <mergeCell ref="D73:E73"/>
    <mergeCell ref="F73:G73"/>
    <mergeCell ref="H73:I73"/>
    <mergeCell ref="J73:K73"/>
    <mergeCell ref="L73:M73"/>
    <mergeCell ref="N73:O73"/>
    <mergeCell ref="P73:Q73"/>
    <mergeCell ref="N76:O76"/>
    <mergeCell ref="D77:E77"/>
    <mergeCell ref="F77:G77"/>
    <mergeCell ref="H77:I77"/>
    <mergeCell ref="J77:K77"/>
    <mergeCell ref="L77:M77"/>
    <mergeCell ref="N77:O77"/>
    <mergeCell ref="P77:Q77"/>
    <mergeCell ref="D205:E205"/>
    <mergeCell ref="F205:G205"/>
    <mergeCell ref="H205:I205"/>
    <mergeCell ref="J205:K205"/>
    <mergeCell ref="L205:M205"/>
    <mergeCell ref="N205:O205"/>
    <mergeCell ref="P205:Q205"/>
    <mergeCell ref="D201:E201"/>
    <mergeCell ref="F201:G201"/>
    <mergeCell ref="D209:E209"/>
    <mergeCell ref="F209:G209"/>
    <mergeCell ref="H209:I209"/>
    <mergeCell ref="J209:K209"/>
    <mergeCell ref="L209:M209"/>
    <mergeCell ref="N209:O209"/>
    <mergeCell ref="P209:Q209"/>
    <mergeCell ref="H201:I201"/>
    <mergeCell ref="J201:K201"/>
    <mergeCell ref="L201:M201"/>
    <mergeCell ref="N201:O201"/>
    <mergeCell ref="P201:Q201"/>
    <mergeCell ref="D204:E204"/>
    <mergeCell ref="F204:G204"/>
    <mergeCell ref="H204:I204"/>
    <mergeCell ref="J204:K204"/>
    <mergeCell ref="L204:M204"/>
    <mergeCell ref="N204:O204"/>
    <mergeCell ref="N208:O208"/>
    <mergeCell ref="P224:Q224"/>
    <mergeCell ref="P213:Q213"/>
    <mergeCell ref="N216:O216"/>
    <mergeCell ref="P216:Q216"/>
    <mergeCell ref="D217:E217"/>
    <mergeCell ref="F217:G217"/>
    <mergeCell ref="H217:I217"/>
    <mergeCell ref="J217:K217"/>
    <mergeCell ref="L217:M217"/>
    <mergeCell ref="N217:O217"/>
    <mergeCell ref="P217:Q217"/>
    <mergeCell ref="F221:G221"/>
    <mergeCell ref="H221:I221"/>
    <mergeCell ref="P229:Q229"/>
    <mergeCell ref="N232:O232"/>
    <mergeCell ref="P232:Q232"/>
    <mergeCell ref="D237:E237"/>
    <mergeCell ref="F237:G237"/>
    <mergeCell ref="H237:I237"/>
    <mergeCell ref="J237:K237"/>
    <mergeCell ref="L237:M237"/>
    <mergeCell ref="N237:O237"/>
    <mergeCell ref="P237:Q237"/>
    <mergeCell ref="D233:E233"/>
    <mergeCell ref="F233:G233"/>
    <mergeCell ref="H233:I233"/>
    <mergeCell ref="J233:K233"/>
    <mergeCell ref="L233:M233"/>
    <mergeCell ref="N233:O233"/>
    <mergeCell ref="P233:Q233"/>
    <mergeCell ref="N236:O236"/>
    <mergeCell ref="P236:Q236"/>
    <mergeCell ref="P240:Q240"/>
    <mergeCell ref="D253:E253"/>
    <mergeCell ref="F253:G253"/>
    <mergeCell ref="H253:I253"/>
    <mergeCell ref="J253:K253"/>
    <mergeCell ref="L253:M253"/>
    <mergeCell ref="N253:O253"/>
    <mergeCell ref="P253:Q253"/>
    <mergeCell ref="N256:O256"/>
    <mergeCell ref="P256:Q256"/>
    <mergeCell ref="D241:E241"/>
    <mergeCell ref="F241:G241"/>
    <mergeCell ref="H241:I241"/>
    <mergeCell ref="J241:K241"/>
    <mergeCell ref="L241:M241"/>
    <mergeCell ref="N241:O241"/>
    <mergeCell ref="P241:Q241"/>
    <mergeCell ref="N244:O244"/>
    <mergeCell ref="P244:Q244"/>
    <mergeCell ref="D245:E245"/>
    <mergeCell ref="F245:G245"/>
    <mergeCell ref="H245:I245"/>
    <mergeCell ref="J245:K245"/>
    <mergeCell ref="L245:M245"/>
    <mergeCell ref="P245:Q245"/>
    <mergeCell ref="N248:O248"/>
    <mergeCell ref="P248:Q248"/>
    <mergeCell ref="D249:E249"/>
    <mergeCell ref="F249:G249"/>
    <mergeCell ref="H249:I249"/>
    <mergeCell ref="J249:K249"/>
    <mergeCell ref="L249:M249"/>
    <mergeCell ref="N249:O249"/>
    <mergeCell ref="P249:Q249"/>
    <mergeCell ref="P252:Q252"/>
    <mergeCell ref="D252:E252"/>
    <mergeCell ref="F252:G252"/>
    <mergeCell ref="H252:I252"/>
    <mergeCell ref="J252:K252"/>
    <mergeCell ref="L252:M252"/>
    <mergeCell ref="D257:E257"/>
    <mergeCell ref="F257:G257"/>
    <mergeCell ref="H257:I257"/>
    <mergeCell ref="J257:K257"/>
    <mergeCell ref="L257:M257"/>
    <mergeCell ref="N257:O257"/>
    <mergeCell ref="P257:Q257"/>
    <mergeCell ref="N260:O260"/>
    <mergeCell ref="P260:Q260"/>
    <mergeCell ref="D261:E261"/>
    <mergeCell ref="F261:G261"/>
    <mergeCell ref="H261:I261"/>
    <mergeCell ref="J261:K261"/>
    <mergeCell ref="L261:M261"/>
    <mergeCell ref="N261:O261"/>
    <mergeCell ref="P261:Q261"/>
    <mergeCell ref="D264:E264"/>
    <mergeCell ref="F264:G264"/>
    <mergeCell ref="H264:I264"/>
    <mergeCell ref="J264:K264"/>
    <mergeCell ref="L264:M264"/>
    <mergeCell ref="N264:O264"/>
    <mergeCell ref="P264:Q264"/>
    <mergeCell ref="D265:E265"/>
    <mergeCell ref="F265:G265"/>
    <mergeCell ref="H265:I265"/>
    <mergeCell ref="J265:K265"/>
    <mergeCell ref="L265:M265"/>
    <mergeCell ref="N265:O265"/>
    <mergeCell ref="P265:Q265"/>
    <mergeCell ref="N277:O277"/>
    <mergeCell ref="P277:Q277"/>
    <mergeCell ref="D268:E268"/>
    <mergeCell ref="F268:G268"/>
    <mergeCell ref="H268:I268"/>
    <mergeCell ref="J268:K268"/>
    <mergeCell ref="L268:M268"/>
    <mergeCell ref="N268:O268"/>
    <mergeCell ref="P268:Q268"/>
    <mergeCell ref="D273:E273"/>
    <mergeCell ref="F273:G273"/>
    <mergeCell ref="H273:I273"/>
    <mergeCell ref="J273:K273"/>
    <mergeCell ref="L273:M273"/>
    <mergeCell ref="N273:O273"/>
    <mergeCell ref="P273:Q273"/>
    <mergeCell ref="P272:Q272"/>
    <mergeCell ref="H269:I269"/>
    <mergeCell ref="J269:K269"/>
    <mergeCell ref="L269:M269"/>
    <mergeCell ref="N269:O269"/>
    <mergeCell ref="P269:Q269"/>
    <mergeCell ref="D269:E269"/>
    <mergeCell ref="F269:G269"/>
    <mergeCell ref="D276:E276"/>
    <mergeCell ref="F276:G276"/>
    <mergeCell ref="H276:I276"/>
    <mergeCell ref="J276:K276"/>
    <mergeCell ref="L276:M276"/>
    <mergeCell ref="D277:E277"/>
    <mergeCell ref="F277:G277"/>
    <mergeCell ref="H277:I277"/>
    <mergeCell ref="J277:K277"/>
    <mergeCell ref="L277:M277"/>
    <mergeCell ref="P204:Q204"/>
    <mergeCell ref="D208:E208"/>
    <mergeCell ref="F208:G208"/>
    <mergeCell ref="H208:I208"/>
    <mergeCell ref="J208:K208"/>
    <mergeCell ref="L208:M208"/>
    <mergeCell ref="D228:E228"/>
    <mergeCell ref="F228:G228"/>
    <mergeCell ref="H228:I228"/>
    <mergeCell ref="J228:K228"/>
    <mergeCell ref="L228:M228"/>
    <mergeCell ref="D225:E225"/>
    <mergeCell ref="F225:G225"/>
    <mergeCell ref="H225:I225"/>
    <mergeCell ref="J225:K225"/>
    <mergeCell ref="L225:M225"/>
    <mergeCell ref="P220:Q220"/>
    <mergeCell ref="J221:K221"/>
    <mergeCell ref="L221:M221"/>
    <mergeCell ref="N221:O221"/>
    <mergeCell ref="P221:Q221"/>
    <mergeCell ref="D224:E224"/>
    <mergeCell ref="F224:G224"/>
    <mergeCell ref="D221:E221"/>
    <mergeCell ref="D289:E289"/>
    <mergeCell ref="F289:G289"/>
    <mergeCell ref="H289:I289"/>
    <mergeCell ref="J289:K289"/>
    <mergeCell ref="L289:M289"/>
    <mergeCell ref="N289:O289"/>
    <mergeCell ref="D288:E288"/>
    <mergeCell ref="F288:G288"/>
    <mergeCell ref="H288:I288"/>
    <mergeCell ref="J288:K288"/>
    <mergeCell ref="L288:M288"/>
    <mergeCell ref="N288:O288"/>
    <mergeCell ref="N284:O284"/>
    <mergeCell ref="D285:E285"/>
    <mergeCell ref="F285:G285"/>
    <mergeCell ref="H285:I285"/>
    <mergeCell ref="J285:K285"/>
    <mergeCell ref="L285:M285"/>
    <mergeCell ref="N285:O285"/>
    <mergeCell ref="N280:O280"/>
    <mergeCell ref="D281:E281"/>
    <mergeCell ref="D292:E292"/>
    <mergeCell ref="F292:G292"/>
    <mergeCell ref="H292:I292"/>
    <mergeCell ref="J292:K292"/>
    <mergeCell ref="L292:M292"/>
    <mergeCell ref="N292:O292"/>
    <mergeCell ref="P292:Q292"/>
    <mergeCell ref="N225:O225"/>
    <mergeCell ref="P225:Q225"/>
    <mergeCell ref="N228:O228"/>
    <mergeCell ref="P228:Q228"/>
    <mergeCell ref="P289:Q289"/>
    <mergeCell ref="P288:Q288"/>
    <mergeCell ref="P284:Q284"/>
    <mergeCell ref="P285:Q285"/>
    <mergeCell ref="P280:Q280"/>
    <mergeCell ref="F281:G281"/>
    <mergeCell ref="H281:I281"/>
    <mergeCell ref="J281:K281"/>
    <mergeCell ref="L281:M281"/>
    <mergeCell ref="N281:O281"/>
    <mergeCell ref="P281:Q281"/>
    <mergeCell ref="N276:O276"/>
    <mergeCell ref="P276:Q276"/>
  </mergeCells>
  <phoneticPr fontId="23"/>
  <conditionalFormatting sqref="A4">
    <cfRule type="cellIs" dxfId="1143" priority="4113" operator="equal">
      <formula>"井上"</formula>
    </cfRule>
    <cfRule type="cellIs" dxfId="1142" priority="4114" operator="equal">
      <formula>"鈴木一夫"</formula>
    </cfRule>
    <cfRule type="cellIs" dxfId="1141" priority="4115" operator="equal">
      <formula>"振込み"</formula>
    </cfRule>
    <cfRule type="cellIs" dxfId="1140" priority="4116" operator="equal">
      <formula>"振込"</formula>
    </cfRule>
  </conditionalFormatting>
  <conditionalFormatting sqref="A9:A10">
    <cfRule type="cellIs" dxfId="1139" priority="2085" operator="equal">
      <formula>"井上"</formula>
    </cfRule>
    <cfRule type="cellIs" dxfId="1138" priority="2086" operator="equal">
      <formula>"振込み"</formula>
    </cfRule>
    <cfRule type="cellIs" dxfId="1137" priority="2087" operator="equal">
      <formula>"振込"</formula>
    </cfRule>
  </conditionalFormatting>
  <conditionalFormatting sqref="A9:A13">
    <cfRule type="cellIs" dxfId="1136" priority="2059" operator="equal">
      <formula>"鈴木一夫"</formula>
    </cfRule>
  </conditionalFormatting>
  <conditionalFormatting sqref="A10">
    <cfRule type="cellIs" dxfId="1135" priority="2088" operator="equal">
      <formula>"井上"</formula>
    </cfRule>
  </conditionalFormatting>
  <conditionalFormatting sqref="A10:A12">
    <cfRule type="cellIs" dxfId="1134" priority="2060" operator="equal">
      <formula>"審判費"</formula>
    </cfRule>
    <cfRule type="cellIs" dxfId="1133" priority="2062" operator="equal">
      <formula>"ねんりん"</formula>
    </cfRule>
    <cfRule type="cellIs" dxfId="1132" priority="2063" operator="equal">
      <formula>"千葉40"</formula>
    </cfRule>
    <cfRule type="cellIs" dxfId="1131" priority="2064" operator="equal">
      <formula>"千葉50"</formula>
    </cfRule>
    <cfRule type="cellIs" dxfId="1130" priority="2065" operator="equal">
      <formula>"55千葉"</formula>
    </cfRule>
    <cfRule type="cellIs" dxfId="1129" priority="2066" operator="equal">
      <formula>"千葉6570"</formula>
    </cfRule>
    <cfRule type="cellIs" dxfId="1128" priority="2067" operator="equal">
      <formula>"千葉60"</formula>
    </cfRule>
  </conditionalFormatting>
  <conditionalFormatting sqref="A11:A12">
    <cfRule type="cellIs" dxfId="1127" priority="2061" operator="equal">
      <formula>"井上"</formula>
    </cfRule>
  </conditionalFormatting>
  <conditionalFormatting sqref="A13">
    <cfRule type="cellIs" dxfId="1126" priority="2082" operator="equal">
      <formula>"井上"</formula>
    </cfRule>
    <cfRule type="cellIs" dxfId="1125" priority="2083" operator="equal">
      <formula>"振込み"</formula>
    </cfRule>
    <cfRule type="cellIs" dxfId="1124" priority="2084" operator="equal">
      <formula>"振込"</formula>
    </cfRule>
  </conditionalFormatting>
  <conditionalFormatting sqref="A17:A18">
    <cfRule type="cellIs" dxfId="1123" priority="2071" operator="equal">
      <formula>"井上"</formula>
    </cfRule>
    <cfRule type="cellIs" dxfId="1122" priority="2072" operator="equal">
      <formula>"振込み"</formula>
    </cfRule>
    <cfRule type="cellIs" dxfId="1121" priority="2073" operator="equal">
      <formula>"振込"</formula>
    </cfRule>
  </conditionalFormatting>
  <conditionalFormatting sqref="A17:A25">
    <cfRule type="cellIs" dxfId="1120" priority="2050" operator="equal">
      <formula>"鈴木一夫"</formula>
    </cfRule>
  </conditionalFormatting>
  <conditionalFormatting sqref="A18:A20 A22:A24">
    <cfRule type="cellIs" dxfId="1119" priority="2074" operator="equal">
      <formula>"審判費"</formula>
    </cfRule>
    <cfRule type="cellIs" dxfId="1118" priority="2075" operator="equal">
      <formula>"井上"</formula>
    </cfRule>
    <cfRule type="cellIs" dxfId="1117" priority="2076" operator="equal">
      <formula>"ねんりん"</formula>
    </cfRule>
    <cfRule type="cellIs" dxfId="1116" priority="2077" operator="equal">
      <formula>"千葉40"</formula>
    </cfRule>
    <cfRule type="cellIs" dxfId="1115" priority="2078" operator="equal">
      <formula>"千葉50"</formula>
    </cfRule>
    <cfRule type="cellIs" dxfId="1114" priority="2079" operator="equal">
      <formula>"55千葉"</formula>
    </cfRule>
    <cfRule type="cellIs" dxfId="1113" priority="2080" operator="equal">
      <formula>"千葉6570"</formula>
    </cfRule>
    <cfRule type="cellIs" dxfId="1112" priority="2081" operator="equal">
      <formula>"千葉60"</formula>
    </cfRule>
  </conditionalFormatting>
  <conditionalFormatting sqref="A21:A22">
    <cfRule type="cellIs" dxfId="1111" priority="2068" operator="equal">
      <formula>"井上"</formula>
    </cfRule>
    <cfRule type="cellIs" dxfId="1110" priority="2069" operator="equal">
      <formula>"振込み"</formula>
    </cfRule>
    <cfRule type="cellIs" dxfId="1109" priority="2070" operator="equal">
      <formula>"振込"</formula>
    </cfRule>
  </conditionalFormatting>
  <conditionalFormatting sqref="A25">
    <cfRule type="cellIs" dxfId="1108" priority="2047" operator="equal">
      <formula>"井上"</formula>
    </cfRule>
    <cfRule type="cellIs" dxfId="1107" priority="2048" operator="equal">
      <formula>"振込み"</formula>
    </cfRule>
    <cfRule type="cellIs" dxfId="1106" priority="2049" operator="equal">
      <formula>"振込"</formula>
    </cfRule>
  </conditionalFormatting>
  <conditionalFormatting sqref="A27">
    <cfRule type="cellIs" dxfId="1105" priority="2036" operator="equal">
      <formula>"審判費"</formula>
    </cfRule>
    <cfRule type="cellIs" dxfId="1104" priority="2037" operator="equal">
      <formula>"井上"</formula>
    </cfRule>
    <cfRule type="cellIs" dxfId="1103" priority="2038" operator="equal">
      <formula>"ねんりん"</formula>
    </cfRule>
    <cfRule type="cellIs" dxfId="1102" priority="2039" operator="equal">
      <formula>"千葉40"</formula>
    </cfRule>
    <cfRule type="cellIs" dxfId="1101" priority="2040" operator="equal">
      <formula>"千葉50"</formula>
    </cfRule>
    <cfRule type="cellIs" dxfId="1100" priority="2041" operator="equal">
      <formula>"55千葉"</formula>
    </cfRule>
    <cfRule type="cellIs" dxfId="1099" priority="2042" operator="equal">
      <formula>"千葉6570"</formula>
    </cfRule>
    <cfRule type="cellIs" dxfId="1098" priority="2043" operator="equal">
      <formula>"千葉60"</formula>
    </cfRule>
  </conditionalFormatting>
  <conditionalFormatting sqref="A27:A29">
    <cfRule type="cellIs" dxfId="1097" priority="2035" operator="equal">
      <formula>"鈴木一夫"</formula>
    </cfRule>
  </conditionalFormatting>
  <conditionalFormatting sqref="A29">
    <cfRule type="cellIs" dxfId="1096" priority="2044" operator="equal">
      <formula>"井上"</formula>
    </cfRule>
    <cfRule type="cellIs" dxfId="1095" priority="2045" operator="equal">
      <formula>"振込み"</formula>
    </cfRule>
    <cfRule type="cellIs" dxfId="1094" priority="2046" operator="equal">
      <formula>"振込"</formula>
    </cfRule>
  </conditionalFormatting>
  <conditionalFormatting sqref="A31">
    <cfRule type="cellIs" dxfId="1093" priority="2027" operator="equal">
      <formula>"審判費"</formula>
    </cfRule>
    <cfRule type="cellIs" dxfId="1092" priority="2028" operator="equal">
      <formula>"井上"</formula>
    </cfRule>
    <cfRule type="cellIs" dxfId="1091" priority="2029" operator="equal">
      <formula>"ねんりん"</formula>
    </cfRule>
    <cfRule type="cellIs" dxfId="1090" priority="2030" operator="equal">
      <formula>"千葉40"</formula>
    </cfRule>
    <cfRule type="cellIs" dxfId="1089" priority="2031" operator="equal">
      <formula>"千葉50"</formula>
    </cfRule>
    <cfRule type="cellIs" dxfId="1088" priority="2032" operator="equal">
      <formula>"55千葉"</formula>
    </cfRule>
    <cfRule type="cellIs" dxfId="1087" priority="2033" operator="equal">
      <formula>"千葉6570"</formula>
    </cfRule>
    <cfRule type="cellIs" dxfId="1086" priority="2034" operator="equal">
      <formula>"千葉60"</formula>
    </cfRule>
  </conditionalFormatting>
  <conditionalFormatting sqref="A31:A33">
    <cfRule type="cellIs" dxfId="1085" priority="2026" operator="equal">
      <formula>"鈴木一夫"</formula>
    </cfRule>
  </conditionalFormatting>
  <conditionalFormatting sqref="A33">
    <cfRule type="cellIs" dxfId="1084" priority="2023" operator="equal">
      <formula>"井上"</formula>
    </cfRule>
    <cfRule type="cellIs" dxfId="1083" priority="2024" operator="equal">
      <formula>"振込み"</formula>
    </cfRule>
    <cfRule type="cellIs" dxfId="1082" priority="2025" operator="equal">
      <formula>"振込"</formula>
    </cfRule>
  </conditionalFormatting>
  <conditionalFormatting sqref="A35">
    <cfRule type="cellIs" dxfId="1081" priority="2015" operator="equal">
      <formula>"審判費"</formula>
    </cfRule>
    <cfRule type="cellIs" dxfId="1080" priority="2016" operator="equal">
      <formula>"井上"</formula>
    </cfRule>
    <cfRule type="cellIs" dxfId="1079" priority="2017" operator="equal">
      <formula>"ねんりん"</formula>
    </cfRule>
    <cfRule type="cellIs" dxfId="1078" priority="2018" operator="equal">
      <formula>"千葉40"</formula>
    </cfRule>
    <cfRule type="cellIs" dxfId="1077" priority="2019" operator="equal">
      <formula>"千葉50"</formula>
    </cfRule>
    <cfRule type="cellIs" dxfId="1076" priority="2020" operator="equal">
      <formula>"55千葉"</formula>
    </cfRule>
    <cfRule type="cellIs" dxfId="1075" priority="2021" operator="equal">
      <formula>"千葉6570"</formula>
    </cfRule>
    <cfRule type="cellIs" dxfId="1074" priority="2022" operator="equal">
      <formula>"千葉60"</formula>
    </cfRule>
  </conditionalFormatting>
  <conditionalFormatting sqref="A35:A39">
    <cfRule type="cellIs" dxfId="1073" priority="893" operator="equal">
      <formula>"鈴木一夫"</formula>
    </cfRule>
  </conditionalFormatting>
  <conditionalFormatting sqref="A37">
    <cfRule type="cellIs" dxfId="1072" priority="908" operator="equal">
      <formula>"井上"</formula>
    </cfRule>
    <cfRule type="cellIs" dxfId="1071" priority="909" operator="equal">
      <formula>"振込み"</formula>
    </cfRule>
    <cfRule type="cellIs" dxfId="1070" priority="910" operator="equal">
      <formula>"振込"</formula>
    </cfRule>
  </conditionalFormatting>
  <conditionalFormatting sqref="A38:A39">
    <cfRule type="cellIs" dxfId="1069" priority="894" operator="equal">
      <formula>"審判費"</formula>
    </cfRule>
    <cfRule type="cellIs" dxfId="1068" priority="895" operator="equal">
      <formula>"井上"</formula>
    </cfRule>
    <cfRule type="cellIs" dxfId="1067" priority="896" operator="equal">
      <formula>"ねんりん"</formula>
    </cfRule>
    <cfRule type="cellIs" dxfId="1066" priority="897" operator="equal">
      <formula>"千葉40"</formula>
    </cfRule>
    <cfRule type="cellIs" dxfId="1065" priority="898" operator="equal">
      <formula>"千葉50"</formula>
    </cfRule>
    <cfRule type="cellIs" dxfId="1064" priority="899" operator="equal">
      <formula>"55千葉"</formula>
    </cfRule>
    <cfRule type="cellIs" dxfId="1063" priority="900" operator="equal">
      <formula>"千葉6570"</formula>
    </cfRule>
    <cfRule type="cellIs" dxfId="1062" priority="901" operator="equal">
      <formula>"千葉60"</formula>
    </cfRule>
  </conditionalFormatting>
  <conditionalFormatting sqref="A41:A42">
    <cfRule type="cellIs" dxfId="1061" priority="905" operator="equal">
      <formula>"井上"</formula>
    </cfRule>
    <cfRule type="cellIs" dxfId="1060" priority="906" operator="equal">
      <formula>"振込み"</formula>
    </cfRule>
    <cfRule type="cellIs" dxfId="1059" priority="907" operator="equal">
      <formula>"振込"</formula>
    </cfRule>
  </conditionalFormatting>
  <conditionalFormatting sqref="A41:A43">
    <cfRule type="cellIs" dxfId="1058" priority="884" operator="equal">
      <formula>"鈴木一夫"</formula>
    </cfRule>
  </conditionalFormatting>
  <conditionalFormatting sqref="A43">
    <cfRule type="cellIs" dxfId="1057" priority="885" operator="equal">
      <formula>"審判費"</formula>
    </cfRule>
    <cfRule type="cellIs" dxfId="1056" priority="886" operator="equal">
      <formula>"井上"</formula>
    </cfRule>
    <cfRule type="cellIs" dxfId="1055" priority="887" operator="equal">
      <formula>"ねんりん"</formula>
    </cfRule>
    <cfRule type="cellIs" dxfId="1054" priority="888" operator="equal">
      <formula>"千葉40"</formula>
    </cfRule>
    <cfRule type="cellIs" dxfId="1053" priority="889" operator="equal">
      <formula>"千葉50"</formula>
    </cfRule>
    <cfRule type="cellIs" dxfId="1052" priority="890" operator="equal">
      <formula>"55千葉"</formula>
    </cfRule>
    <cfRule type="cellIs" dxfId="1051" priority="891" operator="equal">
      <formula>"千葉6570"</formula>
    </cfRule>
    <cfRule type="cellIs" dxfId="1050" priority="892" operator="equal">
      <formula>"千葉60"</formula>
    </cfRule>
  </conditionalFormatting>
  <conditionalFormatting sqref="A45">
    <cfRule type="cellIs" dxfId="1049" priority="902" operator="equal">
      <formula>"井上"</formula>
    </cfRule>
    <cfRule type="cellIs" dxfId="1048" priority="903" operator="equal">
      <formula>"振込み"</formula>
    </cfRule>
    <cfRule type="cellIs" dxfId="1047" priority="904" operator="equal">
      <formula>"振込"</formula>
    </cfRule>
  </conditionalFormatting>
  <conditionalFormatting sqref="A45:A48">
    <cfRule type="cellIs" dxfId="1046" priority="864" operator="equal">
      <formula>"鈴木一夫"</formula>
    </cfRule>
  </conditionalFormatting>
  <conditionalFormatting sqref="A46:A48">
    <cfRule type="cellIs" dxfId="1045" priority="876" operator="equal">
      <formula>"審判費"</formula>
    </cfRule>
    <cfRule type="cellIs" dxfId="1044" priority="877" operator="equal">
      <formula>"井上"</formula>
    </cfRule>
    <cfRule type="cellIs" dxfId="1043" priority="878" operator="equal">
      <formula>"ねんりん"</formula>
    </cfRule>
    <cfRule type="cellIs" dxfId="1042" priority="879" operator="equal">
      <formula>"千葉40"</formula>
    </cfRule>
    <cfRule type="cellIs" dxfId="1041" priority="880" operator="equal">
      <formula>"千葉50"</formula>
    </cfRule>
    <cfRule type="cellIs" dxfId="1040" priority="881" operator="equal">
      <formula>"55千葉"</formula>
    </cfRule>
    <cfRule type="cellIs" dxfId="1039" priority="882" operator="equal">
      <formula>"千葉6570"</formula>
    </cfRule>
    <cfRule type="cellIs" dxfId="1038" priority="883" operator="equal">
      <formula>"千葉60"</formula>
    </cfRule>
  </conditionalFormatting>
  <conditionalFormatting sqref="A209">
    <cfRule type="cellIs" dxfId="869" priority="1614" operator="equal">
      <formula>"井上"</formula>
    </cfRule>
    <cfRule type="cellIs" dxfId="868" priority="1615" operator="equal">
      <formula>"振込み"</formula>
    </cfRule>
    <cfRule type="cellIs" dxfId="867" priority="1616" operator="equal">
      <formula>"振込"</formula>
    </cfRule>
    <cfRule type="cellIs" dxfId="866" priority="1617" operator="equal">
      <formula>"鈴木一夫"</formula>
    </cfRule>
  </conditionalFormatting>
  <conditionalFormatting sqref="A211">
    <cfRule type="cellIs" dxfId="865" priority="1603" operator="equal">
      <formula>"審判費"</formula>
    </cfRule>
    <cfRule type="cellIs" dxfId="864" priority="1604" operator="equal">
      <formula>"井上"</formula>
    </cfRule>
    <cfRule type="cellIs" dxfId="863" priority="1605" operator="equal">
      <formula>"ねんりん"</formula>
    </cfRule>
    <cfRule type="cellIs" dxfId="862" priority="1606" operator="equal">
      <formula>"千葉40"</formula>
    </cfRule>
    <cfRule type="cellIs" dxfId="861" priority="1607" operator="equal">
      <formula>"千葉50"</formula>
    </cfRule>
    <cfRule type="cellIs" dxfId="860" priority="1608" operator="equal">
      <formula>"55千葉"</formula>
    </cfRule>
    <cfRule type="cellIs" dxfId="859" priority="1609" operator="equal">
      <formula>"千葉6570"</formula>
    </cfRule>
    <cfRule type="cellIs" dxfId="858" priority="1610" operator="equal">
      <formula>"千葉60"</formula>
    </cfRule>
  </conditionalFormatting>
  <conditionalFormatting sqref="A211:A213">
    <cfRule type="cellIs" dxfId="857" priority="1602" operator="equal">
      <formula>"鈴木一夫"</formula>
    </cfRule>
  </conditionalFormatting>
  <conditionalFormatting sqref="A213">
    <cfRule type="cellIs" dxfId="856" priority="1611" operator="equal">
      <formula>"井上"</formula>
    </cfRule>
    <cfRule type="cellIs" dxfId="855" priority="1612" operator="equal">
      <formula>"振込み"</formula>
    </cfRule>
    <cfRule type="cellIs" dxfId="854" priority="1613" operator="equal">
      <formula>"振込"</formula>
    </cfRule>
  </conditionalFormatting>
  <conditionalFormatting sqref="A215">
    <cfRule type="cellIs" dxfId="853" priority="1594" operator="equal">
      <formula>"審判費"</formula>
    </cfRule>
    <cfRule type="cellIs" dxfId="852" priority="1595" operator="equal">
      <formula>"井上"</formula>
    </cfRule>
    <cfRule type="cellIs" dxfId="851" priority="1596" operator="equal">
      <formula>"ねんりん"</formula>
    </cfRule>
    <cfRule type="cellIs" dxfId="850" priority="1597" operator="equal">
      <formula>"千葉40"</formula>
    </cfRule>
    <cfRule type="cellIs" dxfId="849" priority="1598" operator="equal">
      <formula>"千葉50"</formula>
    </cfRule>
    <cfRule type="cellIs" dxfId="848" priority="1599" operator="equal">
      <formula>"55千葉"</formula>
    </cfRule>
    <cfRule type="cellIs" dxfId="847" priority="1600" operator="equal">
      <formula>"千葉6570"</formula>
    </cfRule>
    <cfRule type="cellIs" dxfId="846" priority="1601" operator="equal">
      <formula>"千葉60"</formula>
    </cfRule>
  </conditionalFormatting>
  <conditionalFormatting sqref="A215:A217 A219">
    <cfRule type="cellIs" dxfId="845" priority="1582" operator="equal">
      <formula>"鈴木一夫"</formula>
    </cfRule>
  </conditionalFormatting>
  <conditionalFormatting sqref="A217">
    <cfRule type="cellIs" dxfId="844" priority="1591" operator="equal">
      <formula>"井上"</formula>
    </cfRule>
    <cfRule type="cellIs" dxfId="843" priority="1592" operator="equal">
      <formula>"振込み"</formula>
    </cfRule>
    <cfRule type="cellIs" dxfId="842" priority="1593" operator="equal">
      <formula>"振込"</formula>
    </cfRule>
  </conditionalFormatting>
  <conditionalFormatting sqref="A219">
    <cfRule type="cellIs" dxfId="841" priority="1583" operator="equal">
      <formula>"審判費"</formula>
    </cfRule>
    <cfRule type="cellIs" dxfId="840" priority="1584" operator="equal">
      <formula>"井上"</formula>
    </cfRule>
    <cfRule type="cellIs" dxfId="839" priority="1585" operator="equal">
      <formula>"ねんりん"</formula>
    </cfRule>
    <cfRule type="cellIs" dxfId="838" priority="1586" operator="equal">
      <formula>"千葉40"</formula>
    </cfRule>
    <cfRule type="cellIs" dxfId="837" priority="1587" operator="equal">
      <formula>"千葉50"</formula>
    </cfRule>
    <cfRule type="cellIs" dxfId="836" priority="1588" operator="equal">
      <formula>"55千葉"</formula>
    </cfRule>
    <cfRule type="cellIs" dxfId="835" priority="1589" operator="equal">
      <formula>"千葉6570"</formula>
    </cfRule>
    <cfRule type="cellIs" dxfId="834" priority="1590" operator="equal">
      <formula>"千葉60"</formula>
    </cfRule>
  </conditionalFormatting>
  <conditionalFormatting sqref="A221">
    <cfRule type="cellIs" dxfId="833" priority="1571" operator="equal">
      <formula>"井上"</formula>
    </cfRule>
    <cfRule type="cellIs" dxfId="832" priority="1572" operator="equal">
      <formula>"振込み"</formula>
    </cfRule>
    <cfRule type="cellIs" dxfId="831" priority="1573" operator="equal">
      <formula>"振込"</formula>
    </cfRule>
  </conditionalFormatting>
  <conditionalFormatting sqref="A221:A227">
    <cfRule type="cellIs" dxfId="830" priority="1559" operator="equal">
      <formula>"鈴木一夫"</formula>
    </cfRule>
  </conditionalFormatting>
  <conditionalFormatting sqref="A222:A224">
    <cfRule type="cellIs" dxfId="829" priority="1574" operator="equal">
      <formula>"審判費"</formula>
    </cfRule>
    <cfRule type="cellIs" dxfId="828" priority="1575" operator="equal">
      <formula>"井上"</formula>
    </cfRule>
    <cfRule type="cellIs" dxfId="827" priority="1576" operator="equal">
      <formula>"ねんりん"</formula>
    </cfRule>
    <cfRule type="cellIs" dxfId="826" priority="1577" operator="equal">
      <formula>"千葉40"</formula>
    </cfRule>
    <cfRule type="cellIs" dxfId="825" priority="1578" operator="equal">
      <formula>"千葉50"</formula>
    </cfRule>
    <cfRule type="cellIs" dxfId="824" priority="1579" operator="equal">
      <formula>"55千葉"</formula>
    </cfRule>
    <cfRule type="cellIs" dxfId="823" priority="1580" operator="equal">
      <formula>"千葉6570"</formula>
    </cfRule>
    <cfRule type="cellIs" dxfId="822" priority="1581" operator="equal">
      <formula>"千葉60"</formula>
    </cfRule>
  </conditionalFormatting>
  <conditionalFormatting sqref="A225:A226">
    <cfRule type="cellIs" dxfId="821" priority="1568" operator="equal">
      <formula>"井上"</formula>
    </cfRule>
    <cfRule type="cellIs" dxfId="820" priority="1569" operator="equal">
      <formula>"振込み"</formula>
    </cfRule>
    <cfRule type="cellIs" dxfId="819" priority="1570" operator="equal">
      <formula>"振込"</formula>
    </cfRule>
  </conditionalFormatting>
  <conditionalFormatting sqref="A227">
    <cfRule type="cellIs" dxfId="818" priority="1560" operator="equal">
      <formula>"審判費"</formula>
    </cfRule>
    <cfRule type="cellIs" dxfId="817" priority="1561" operator="equal">
      <formula>"井上"</formula>
    </cfRule>
    <cfRule type="cellIs" dxfId="816" priority="1562" operator="equal">
      <formula>"ねんりん"</formula>
    </cfRule>
    <cfRule type="cellIs" dxfId="815" priority="1563" operator="equal">
      <formula>"千葉40"</formula>
    </cfRule>
    <cfRule type="cellIs" dxfId="814" priority="1564" operator="equal">
      <formula>"千葉50"</formula>
    </cfRule>
    <cfRule type="cellIs" dxfId="813" priority="1565" operator="equal">
      <formula>"55千葉"</formula>
    </cfRule>
    <cfRule type="cellIs" dxfId="812" priority="1566" operator="equal">
      <formula>"千葉6570"</formula>
    </cfRule>
    <cfRule type="cellIs" dxfId="811" priority="1567" operator="equal">
      <formula>"千葉60"</formula>
    </cfRule>
  </conditionalFormatting>
  <conditionalFormatting sqref="A229 A231">
    <cfRule type="cellIs" dxfId="810" priority="1547" operator="equal">
      <formula>"鈴木一夫"</formula>
    </cfRule>
  </conditionalFormatting>
  <conditionalFormatting sqref="A229">
    <cfRule type="cellIs" dxfId="809" priority="1556" operator="equal">
      <formula>"井上"</formula>
    </cfRule>
    <cfRule type="cellIs" dxfId="808" priority="1557" operator="equal">
      <formula>"振込み"</formula>
    </cfRule>
    <cfRule type="cellIs" dxfId="807" priority="1558" operator="equal">
      <formula>"振込"</formula>
    </cfRule>
  </conditionalFormatting>
  <conditionalFormatting sqref="A231">
    <cfRule type="cellIs" dxfId="806" priority="1548" operator="equal">
      <formula>"審判費"</formula>
    </cfRule>
    <cfRule type="cellIs" dxfId="805" priority="1549" operator="equal">
      <formula>"井上"</formula>
    </cfRule>
    <cfRule type="cellIs" dxfId="804" priority="1550" operator="equal">
      <formula>"ねんりん"</formula>
    </cfRule>
    <cfRule type="cellIs" dxfId="803" priority="1551" operator="equal">
      <formula>"千葉40"</formula>
    </cfRule>
    <cfRule type="cellIs" dxfId="802" priority="1552" operator="equal">
      <formula>"千葉50"</formula>
    </cfRule>
    <cfRule type="cellIs" dxfId="801" priority="1553" operator="equal">
      <formula>"55千葉"</formula>
    </cfRule>
    <cfRule type="cellIs" dxfId="800" priority="1554" operator="equal">
      <formula>"千葉6570"</formula>
    </cfRule>
    <cfRule type="cellIs" dxfId="799" priority="1555" operator="equal">
      <formula>"千葉60"</formula>
    </cfRule>
  </conditionalFormatting>
  <conditionalFormatting sqref="A233">
    <cfRule type="cellIs" dxfId="798" priority="1543" operator="equal">
      <formula>"鈴木一夫"</formula>
    </cfRule>
    <cfRule type="cellIs" dxfId="797" priority="1544" operator="equal">
      <formula>"井上"</formula>
    </cfRule>
    <cfRule type="cellIs" dxfId="796" priority="1545" operator="equal">
      <formula>"振込み"</formula>
    </cfRule>
    <cfRule type="cellIs" dxfId="795" priority="1546" operator="equal">
      <formula>"振込"</formula>
    </cfRule>
  </conditionalFormatting>
  <conditionalFormatting sqref="A235">
    <cfRule type="cellIs" dxfId="794" priority="1160" operator="equal">
      <formula>"鈴木一夫"</formula>
    </cfRule>
    <cfRule type="cellIs" dxfId="793" priority="1161" operator="equal">
      <formula>"審判費"</formula>
    </cfRule>
    <cfRule type="cellIs" dxfId="792" priority="1162" operator="equal">
      <formula>"井上"</formula>
    </cfRule>
    <cfRule type="cellIs" dxfId="791" priority="1163" operator="equal">
      <formula>"ねんりん"</formula>
    </cfRule>
    <cfRule type="cellIs" dxfId="790" priority="1164" operator="equal">
      <formula>"千葉40"</formula>
    </cfRule>
    <cfRule type="cellIs" dxfId="789" priority="1165" operator="equal">
      <formula>"千葉50"</formula>
    </cfRule>
    <cfRule type="cellIs" dxfId="788" priority="1166" operator="equal">
      <formula>"55千葉"</formula>
    </cfRule>
    <cfRule type="cellIs" dxfId="787" priority="1167" operator="equal">
      <formula>"千葉6570"</formula>
    </cfRule>
    <cfRule type="cellIs" dxfId="786" priority="1168" operator="equal">
      <formula>"千葉60"</formula>
    </cfRule>
  </conditionalFormatting>
  <conditionalFormatting sqref="A237">
    <cfRule type="cellIs" dxfId="785" priority="1500" operator="equal">
      <formula>"井上"</formula>
    </cfRule>
    <cfRule type="cellIs" dxfId="784" priority="1501" operator="equal">
      <formula>"振込み"</formula>
    </cfRule>
    <cfRule type="cellIs" dxfId="783" priority="1502" operator="equal">
      <formula>"振込"</formula>
    </cfRule>
    <cfRule type="cellIs" dxfId="782" priority="1503" operator="equal">
      <formula>"鈴木一夫"</formula>
    </cfRule>
  </conditionalFormatting>
  <conditionalFormatting sqref="A239">
    <cfRule type="cellIs" dxfId="781" priority="1492" operator="equal">
      <formula>"審判費"</formula>
    </cfRule>
    <cfRule type="cellIs" dxfId="780" priority="1493" operator="equal">
      <formula>"井上"</formula>
    </cfRule>
    <cfRule type="cellIs" dxfId="779" priority="1494" operator="equal">
      <formula>"ねんりん"</formula>
    </cfRule>
    <cfRule type="cellIs" dxfId="778" priority="1495" operator="equal">
      <formula>"千葉40"</formula>
    </cfRule>
    <cfRule type="cellIs" dxfId="777" priority="1496" operator="equal">
      <formula>"千葉50"</formula>
    </cfRule>
    <cfRule type="cellIs" dxfId="776" priority="1497" operator="equal">
      <formula>"55千葉"</formula>
    </cfRule>
    <cfRule type="cellIs" dxfId="775" priority="1498" operator="equal">
      <formula>"千葉6570"</formula>
    </cfRule>
    <cfRule type="cellIs" dxfId="774" priority="1499" operator="equal">
      <formula>"千葉60"</formula>
    </cfRule>
  </conditionalFormatting>
  <conditionalFormatting sqref="A239:A241">
    <cfRule type="cellIs" dxfId="773" priority="1491" operator="equal">
      <formula>"鈴木一夫"</formula>
    </cfRule>
  </conditionalFormatting>
  <conditionalFormatting sqref="A241">
    <cfRule type="cellIs" dxfId="772" priority="1532" operator="equal">
      <formula>"井上"</formula>
    </cfRule>
    <cfRule type="cellIs" dxfId="771" priority="1533" operator="equal">
      <formula>"振込み"</formula>
    </cfRule>
    <cfRule type="cellIs" dxfId="770" priority="1534" operator="equal">
      <formula>"振込"</formula>
    </cfRule>
  </conditionalFormatting>
  <conditionalFormatting sqref="A243">
    <cfRule type="cellIs" dxfId="769" priority="1524" operator="equal">
      <formula>"審判費"</formula>
    </cfRule>
    <cfRule type="cellIs" dxfId="768" priority="1525" operator="equal">
      <formula>"井上"</formula>
    </cfRule>
    <cfRule type="cellIs" dxfId="767" priority="1526" operator="equal">
      <formula>"ねんりん"</formula>
    </cfRule>
    <cfRule type="cellIs" dxfId="766" priority="1527" operator="equal">
      <formula>"千葉40"</formula>
    </cfRule>
    <cfRule type="cellIs" dxfId="765" priority="1528" operator="equal">
      <formula>"千葉50"</formula>
    </cfRule>
    <cfRule type="cellIs" dxfId="764" priority="1529" operator="equal">
      <formula>"55千葉"</formula>
    </cfRule>
    <cfRule type="cellIs" dxfId="763" priority="1530" operator="equal">
      <formula>"千葉6570"</formula>
    </cfRule>
    <cfRule type="cellIs" dxfId="762" priority="1531" operator="equal">
      <formula>"千葉60"</formula>
    </cfRule>
  </conditionalFormatting>
  <conditionalFormatting sqref="A243:A245 A247">
    <cfRule type="cellIs" dxfId="761" priority="1479" operator="equal">
      <formula>"鈴木一夫"</formula>
    </cfRule>
  </conditionalFormatting>
  <conditionalFormatting sqref="A245">
    <cfRule type="cellIs" dxfId="760" priority="1488" operator="equal">
      <formula>"井上"</formula>
    </cfRule>
    <cfRule type="cellIs" dxfId="759" priority="1489" operator="equal">
      <formula>"振込み"</formula>
    </cfRule>
    <cfRule type="cellIs" dxfId="758" priority="1490" operator="equal">
      <formula>"振込"</formula>
    </cfRule>
  </conditionalFormatting>
  <conditionalFormatting sqref="A247">
    <cfRule type="cellIs" dxfId="757" priority="1480" operator="equal">
      <formula>"審判費"</formula>
    </cfRule>
    <cfRule type="cellIs" dxfId="756" priority="1481" operator="equal">
      <formula>"井上"</formula>
    </cfRule>
    <cfRule type="cellIs" dxfId="755" priority="1482" operator="equal">
      <formula>"ねんりん"</formula>
    </cfRule>
    <cfRule type="cellIs" dxfId="754" priority="1483" operator="equal">
      <formula>"千葉40"</formula>
    </cfRule>
    <cfRule type="cellIs" dxfId="753" priority="1484" operator="equal">
      <formula>"千葉50"</formula>
    </cfRule>
    <cfRule type="cellIs" dxfId="752" priority="1485" operator="equal">
      <formula>"55千葉"</formula>
    </cfRule>
    <cfRule type="cellIs" dxfId="751" priority="1486" operator="equal">
      <formula>"千葉6570"</formula>
    </cfRule>
    <cfRule type="cellIs" dxfId="750" priority="1487" operator="equal">
      <formula>"千葉60"</formula>
    </cfRule>
  </conditionalFormatting>
  <conditionalFormatting sqref="A249:A250">
    <cfRule type="cellIs" dxfId="749" priority="1476" operator="equal">
      <formula>"井上"</formula>
    </cfRule>
    <cfRule type="cellIs" dxfId="748" priority="1477" operator="equal">
      <formula>"振込み"</formula>
    </cfRule>
    <cfRule type="cellIs" dxfId="747" priority="1478" operator="equal">
      <formula>"振込"</formula>
    </cfRule>
  </conditionalFormatting>
  <conditionalFormatting sqref="A249:A251">
    <cfRule type="cellIs" dxfId="746" priority="1423" operator="equal">
      <formula>"鈴木一夫"</formula>
    </cfRule>
  </conditionalFormatting>
  <conditionalFormatting sqref="A251">
    <cfRule type="cellIs" dxfId="745" priority="1424" operator="equal">
      <formula>"審判費"</formula>
    </cfRule>
    <cfRule type="cellIs" dxfId="744" priority="1425" operator="equal">
      <formula>"井上"</formula>
    </cfRule>
    <cfRule type="cellIs" dxfId="743" priority="1426" operator="equal">
      <formula>"ねんりん"</formula>
    </cfRule>
    <cfRule type="cellIs" dxfId="742" priority="1427" operator="equal">
      <formula>"千葉40"</formula>
    </cfRule>
    <cfRule type="cellIs" dxfId="741" priority="1428" operator="equal">
      <formula>"千葉50"</formula>
    </cfRule>
    <cfRule type="cellIs" dxfId="740" priority="1429" operator="equal">
      <formula>"55千葉"</formula>
    </cfRule>
    <cfRule type="cellIs" dxfId="739" priority="1430" operator="equal">
      <formula>"千葉6570"</formula>
    </cfRule>
    <cfRule type="cellIs" dxfId="738" priority="1431" operator="equal">
      <formula>"千葉60"</formula>
    </cfRule>
  </conditionalFormatting>
  <conditionalFormatting sqref="A253">
    <cfRule type="cellIs" dxfId="737" priority="1464" operator="equal">
      <formula>"井上"</formula>
    </cfRule>
    <cfRule type="cellIs" dxfId="736" priority="1465" operator="equal">
      <formula>"振込み"</formula>
    </cfRule>
    <cfRule type="cellIs" dxfId="735" priority="1466" operator="equal">
      <formula>"振込"</formula>
    </cfRule>
    <cfRule type="cellIs" dxfId="734" priority="1467" operator="equal">
      <formula>"鈴木一夫"</formula>
    </cfRule>
  </conditionalFormatting>
  <conditionalFormatting sqref="A255">
    <cfRule type="cellIs" dxfId="733" priority="1456" operator="equal">
      <formula>"審判費"</formula>
    </cfRule>
    <cfRule type="cellIs" dxfId="732" priority="1457" operator="equal">
      <formula>"井上"</formula>
    </cfRule>
    <cfRule type="cellIs" dxfId="731" priority="1458" operator="equal">
      <formula>"ねんりん"</formula>
    </cfRule>
    <cfRule type="cellIs" dxfId="730" priority="1459" operator="equal">
      <formula>"千葉40"</formula>
    </cfRule>
    <cfRule type="cellIs" dxfId="729" priority="1460" operator="equal">
      <formula>"千葉50"</formula>
    </cfRule>
    <cfRule type="cellIs" dxfId="728" priority="1461" operator="equal">
      <formula>"55千葉"</formula>
    </cfRule>
    <cfRule type="cellIs" dxfId="727" priority="1462" operator="equal">
      <formula>"千葉6570"</formula>
    </cfRule>
    <cfRule type="cellIs" dxfId="726" priority="1463" operator="equal">
      <formula>"千葉60"</formula>
    </cfRule>
  </conditionalFormatting>
  <conditionalFormatting sqref="A255:A257">
    <cfRule type="cellIs" dxfId="725" priority="1455" operator="equal">
      <formula>"鈴木一夫"</formula>
    </cfRule>
  </conditionalFormatting>
  <conditionalFormatting sqref="A257">
    <cfRule type="cellIs" dxfId="724" priority="1521" operator="equal">
      <formula>"井上"</formula>
    </cfRule>
    <cfRule type="cellIs" dxfId="723" priority="1522" operator="equal">
      <formula>"振込み"</formula>
    </cfRule>
    <cfRule type="cellIs" dxfId="722" priority="1523" operator="equal">
      <formula>"振込"</formula>
    </cfRule>
  </conditionalFormatting>
  <conditionalFormatting sqref="A259">
    <cfRule type="cellIs" dxfId="721" priority="1512" operator="equal">
      <formula>"鈴木一夫"</formula>
    </cfRule>
    <cfRule type="cellIs" dxfId="720" priority="1513" operator="equal">
      <formula>"審判費"</formula>
    </cfRule>
    <cfRule type="cellIs" dxfId="719" priority="1514" operator="equal">
      <formula>"井上"</formula>
    </cfRule>
    <cfRule type="cellIs" dxfId="718" priority="1515" operator="equal">
      <formula>"ねんりん"</formula>
    </cfRule>
    <cfRule type="cellIs" dxfId="717" priority="1516" operator="equal">
      <formula>"千葉40"</formula>
    </cfRule>
    <cfRule type="cellIs" dxfId="716" priority="1517" operator="equal">
      <formula>"千葉50"</formula>
    </cfRule>
    <cfRule type="cellIs" dxfId="715" priority="1518" operator="equal">
      <formula>"55千葉"</formula>
    </cfRule>
    <cfRule type="cellIs" dxfId="714" priority="1519" operator="equal">
      <formula>"千葉6570"</formula>
    </cfRule>
    <cfRule type="cellIs" dxfId="713" priority="1520" operator="equal">
      <formula>"千葉60"</formula>
    </cfRule>
  </conditionalFormatting>
  <conditionalFormatting sqref="A261">
    <cfRule type="cellIs" dxfId="712" priority="1444" operator="equal">
      <formula>"井上"</formula>
    </cfRule>
    <cfRule type="cellIs" dxfId="711" priority="1445" operator="equal">
      <formula>"振込み"</formula>
    </cfRule>
    <cfRule type="cellIs" dxfId="710" priority="1446" operator="equal">
      <formula>"振込"</formula>
    </cfRule>
  </conditionalFormatting>
  <conditionalFormatting sqref="A261:A267">
    <cfRule type="cellIs" dxfId="709" priority="1432" operator="equal">
      <formula>"鈴木一夫"</formula>
    </cfRule>
  </conditionalFormatting>
  <conditionalFormatting sqref="A262:A264">
    <cfRule type="cellIs" dxfId="708" priority="1447" operator="equal">
      <formula>"審判費"</formula>
    </cfRule>
    <cfRule type="cellIs" dxfId="707" priority="1448" operator="equal">
      <formula>"井上"</formula>
    </cfRule>
    <cfRule type="cellIs" dxfId="706" priority="1449" operator="equal">
      <formula>"ねんりん"</formula>
    </cfRule>
    <cfRule type="cellIs" dxfId="705" priority="1450" operator="equal">
      <formula>"千葉40"</formula>
    </cfRule>
    <cfRule type="cellIs" dxfId="704" priority="1451" operator="equal">
      <formula>"千葉50"</formula>
    </cfRule>
    <cfRule type="cellIs" dxfId="703" priority="1452" operator="equal">
      <formula>"55千葉"</formula>
    </cfRule>
    <cfRule type="cellIs" dxfId="702" priority="1453" operator="equal">
      <formula>"千葉6570"</formula>
    </cfRule>
    <cfRule type="cellIs" dxfId="701" priority="1454" operator="equal">
      <formula>"千葉60"</formula>
    </cfRule>
  </conditionalFormatting>
  <conditionalFormatting sqref="A265:A266">
    <cfRule type="cellIs" dxfId="700" priority="1441" operator="equal">
      <formula>"井上"</formula>
    </cfRule>
    <cfRule type="cellIs" dxfId="699" priority="1442" operator="equal">
      <formula>"振込み"</formula>
    </cfRule>
    <cfRule type="cellIs" dxfId="698" priority="1443" operator="equal">
      <formula>"振込"</formula>
    </cfRule>
  </conditionalFormatting>
  <conditionalFormatting sqref="A267">
    <cfRule type="cellIs" dxfId="697" priority="1433" operator="equal">
      <formula>"審判費"</formula>
    </cfRule>
    <cfRule type="cellIs" dxfId="696" priority="1434" operator="equal">
      <formula>"井上"</formula>
    </cfRule>
    <cfRule type="cellIs" dxfId="695" priority="1435" operator="equal">
      <formula>"ねんりん"</formula>
    </cfRule>
    <cfRule type="cellIs" dxfId="694" priority="1436" operator="equal">
      <formula>"千葉40"</formula>
    </cfRule>
    <cfRule type="cellIs" dxfId="693" priority="1437" operator="equal">
      <formula>"千葉50"</formula>
    </cfRule>
    <cfRule type="cellIs" dxfId="692" priority="1438" operator="equal">
      <formula>"55千葉"</formula>
    </cfRule>
    <cfRule type="cellIs" dxfId="691" priority="1439" operator="equal">
      <formula>"千葉6570"</formula>
    </cfRule>
    <cfRule type="cellIs" dxfId="690" priority="1440" operator="equal">
      <formula>"千葉60"</formula>
    </cfRule>
  </conditionalFormatting>
  <conditionalFormatting sqref="A269:A270">
    <cfRule type="cellIs" dxfId="689" priority="1420" operator="equal">
      <formula>"井上"</formula>
    </cfRule>
    <cfRule type="cellIs" dxfId="688" priority="1421" operator="equal">
      <formula>"振込み"</formula>
    </cfRule>
    <cfRule type="cellIs" dxfId="687" priority="1422" operator="equal">
      <formula>"振込"</formula>
    </cfRule>
  </conditionalFormatting>
  <conditionalFormatting sqref="A269:A271">
    <cfRule type="cellIs" dxfId="686" priority="1411" operator="equal">
      <formula>"鈴木一夫"</formula>
    </cfRule>
  </conditionalFormatting>
  <conditionalFormatting sqref="A271">
    <cfRule type="cellIs" dxfId="685" priority="1412" operator="equal">
      <formula>"審判費"</formula>
    </cfRule>
    <cfRule type="cellIs" dxfId="684" priority="1413" operator="equal">
      <formula>"井上"</formula>
    </cfRule>
    <cfRule type="cellIs" dxfId="683" priority="1414" operator="equal">
      <formula>"ねんりん"</formula>
    </cfRule>
    <cfRule type="cellIs" dxfId="682" priority="1415" operator="equal">
      <formula>"千葉40"</formula>
    </cfRule>
    <cfRule type="cellIs" dxfId="681" priority="1416" operator="equal">
      <formula>"千葉50"</formula>
    </cfRule>
    <cfRule type="cellIs" dxfId="680" priority="1417" operator="equal">
      <formula>"55千葉"</formula>
    </cfRule>
    <cfRule type="cellIs" dxfId="679" priority="1418" operator="equal">
      <formula>"千葉6570"</formula>
    </cfRule>
    <cfRule type="cellIs" dxfId="678" priority="1419" operator="equal">
      <formula>"千葉60"</formula>
    </cfRule>
  </conditionalFormatting>
  <conditionalFormatting sqref="A273">
    <cfRule type="cellIs" dxfId="677" priority="2091" operator="equal">
      <formula>"井上"</formula>
    </cfRule>
    <cfRule type="cellIs" dxfId="676" priority="2092" operator="equal">
      <formula>"鈴木一夫"</formula>
    </cfRule>
    <cfRule type="cellIs" dxfId="675" priority="2093" operator="equal">
      <formula>"振込み"</formula>
    </cfRule>
    <cfRule type="cellIs" dxfId="674" priority="2094" operator="equal">
      <formula>"振込"</formula>
    </cfRule>
  </conditionalFormatting>
  <conditionalFormatting sqref="A274">
    <cfRule type="cellIs" dxfId="673" priority="2089" operator="equal">
      <formula>"S・確定後"</formula>
    </cfRule>
    <cfRule type="cellIs" dxfId="672" priority="2090" operator="equal">
      <formula>"委員会"</formula>
    </cfRule>
  </conditionalFormatting>
  <conditionalFormatting sqref="A277">
    <cfRule type="cellIs" dxfId="671" priority="1399" operator="equal">
      <formula>"井上"</formula>
    </cfRule>
    <cfRule type="cellIs" dxfId="670" priority="1400" operator="equal">
      <formula>"振込み"</formula>
    </cfRule>
    <cfRule type="cellIs" dxfId="669" priority="1401" operator="equal">
      <formula>"振込"</formula>
    </cfRule>
    <cfRule type="cellIs" dxfId="668" priority="1402" operator="equal">
      <formula>"鈴木一夫"</formula>
    </cfRule>
  </conditionalFormatting>
  <conditionalFormatting sqref="A279">
    <cfRule type="cellIs" dxfId="667" priority="1388" operator="equal">
      <formula>"審判費"</formula>
    </cfRule>
    <cfRule type="cellIs" dxfId="666" priority="1389" operator="equal">
      <formula>"井上"</formula>
    </cfRule>
    <cfRule type="cellIs" dxfId="665" priority="1390" operator="equal">
      <formula>"ねんりん"</formula>
    </cfRule>
    <cfRule type="cellIs" dxfId="664" priority="1391" operator="equal">
      <formula>"千葉40"</formula>
    </cfRule>
    <cfRule type="cellIs" dxfId="663" priority="1392" operator="equal">
      <formula>"千葉50"</formula>
    </cfRule>
    <cfRule type="cellIs" dxfId="662" priority="1393" operator="equal">
      <formula>"55千葉"</formula>
    </cfRule>
    <cfRule type="cellIs" dxfId="661" priority="1394" operator="equal">
      <formula>"千葉6570"</formula>
    </cfRule>
    <cfRule type="cellIs" dxfId="660" priority="1395" operator="equal">
      <formula>"千葉60"</formula>
    </cfRule>
  </conditionalFormatting>
  <conditionalFormatting sqref="A279:A281">
    <cfRule type="cellIs" dxfId="659" priority="1387" operator="equal">
      <formula>"鈴木一夫"</formula>
    </cfRule>
  </conditionalFormatting>
  <conditionalFormatting sqref="A281">
    <cfRule type="cellIs" dxfId="658" priority="1396" operator="equal">
      <formula>"井上"</formula>
    </cfRule>
    <cfRule type="cellIs" dxfId="657" priority="1397" operator="equal">
      <formula>"振込み"</formula>
    </cfRule>
    <cfRule type="cellIs" dxfId="656" priority="1398" operator="equal">
      <formula>"振込"</formula>
    </cfRule>
  </conditionalFormatting>
  <conditionalFormatting sqref="A283">
    <cfRule type="cellIs" dxfId="655" priority="1379" operator="equal">
      <formula>"審判費"</formula>
    </cfRule>
    <cfRule type="cellIs" dxfId="654" priority="1380" operator="equal">
      <formula>"井上"</formula>
    </cfRule>
    <cfRule type="cellIs" dxfId="653" priority="1381" operator="equal">
      <formula>"ねんりん"</formula>
    </cfRule>
    <cfRule type="cellIs" dxfId="652" priority="1382" operator="equal">
      <formula>"千葉40"</formula>
    </cfRule>
    <cfRule type="cellIs" dxfId="651" priority="1383" operator="equal">
      <formula>"千葉50"</formula>
    </cfRule>
    <cfRule type="cellIs" dxfId="650" priority="1384" operator="equal">
      <formula>"55千葉"</formula>
    </cfRule>
    <cfRule type="cellIs" dxfId="649" priority="1385" operator="equal">
      <formula>"千葉6570"</formula>
    </cfRule>
    <cfRule type="cellIs" dxfId="648" priority="1386" operator="equal">
      <formula>"千葉60"</formula>
    </cfRule>
  </conditionalFormatting>
  <conditionalFormatting sqref="A283:A291">
    <cfRule type="cellIs" dxfId="647" priority="1356" operator="equal">
      <formula>"鈴木一夫"</formula>
    </cfRule>
  </conditionalFormatting>
  <conditionalFormatting sqref="A285">
    <cfRule type="cellIs" dxfId="646" priority="1368" operator="equal">
      <formula>"井上"</formula>
    </cfRule>
    <cfRule type="cellIs" dxfId="645" priority="1369" operator="equal">
      <formula>"振込み"</formula>
    </cfRule>
    <cfRule type="cellIs" dxfId="644" priority="1370" operator="equal">
      <formula>"振込"</formula>
    </cfRule>
  </conditionalFormatting>
  <conditionalFormatting sqref="A286:A288">
    <cfRule type="cellIs" dxfId="643" priority="1371" operator="equal">
      <formula>"審判費"</formula>
    </cfRule>
    <cfRule type="cellIs" dxfId="642" priority="1372" operator="equal">
      <formula>"井上"</formula>
    </cfRule>
    <cfRule type="cellIs" dxfId="641" priority="1373" operator="equal">
      <formula>"ねんりん"</formula>
    </cfRule>
    <cfRule type="cellIs" dxfId="640" priority="1374" operator="equal">
      <formula>"千葉40"</formula>
    </cfRule>
    <cfRule type="cellIs" dxfId="639" priority="1375" operator="equal">
      <formula>"千葉50"</formula>
    </cfRule>
    <cfRule type="cellIs" dxfId="638" priority="1376" operator="equal">
      <formula>"55千葉"</formula>
    </cfRule>
    <cfRule type="cellIs" dxfId="637" priority="1377" operator="equal">
      <formula>"千葉6570"</formula>
    </cfRule>
    <cfRule type="cellIs" dxfId="636" priority="1378" operator="equal">
      <formula>"千葉60"</formula>
    </cfRule>
  </conditionalFormatting>
  <conditionalFormatting sqref="A289:A290">
    <cfRule type="cellIs" dxfId="635" priority="1365" operator="equal">
      <formula>"井上"</formula>
    </cfRule>
    <cfRule type="cellIs" dxfId="634" priority="1366" operator="equal">
      <formula>"振込み"</formula>
    </cfRule>
    <cfRule type="cellIs" dxfId="633" priority="1367" operator="equal">
      <formula>"振込"</formula>
    </cfRule>
  </conditionalFormatting>
  <conditionalFormatting sqref="A291">
    <cfRule type="cellIs" dxfId="632" priority="1357" operator="equal">
      <formula>"審判費"</formula>
    </cfRule>
    <cfRule type="cellIs" dxfId="631" priority="1358" operator="equal">
      <formula>"井上"</formula>
    </cfRule>
    <cfRule type="cellIs" dxfId="630" priority="1359" operator="equal">
      <formula>"ねんりん"</formula>
    </cfRule>
    <cfRule type="cellIs" dxfId="629" priority="1360" operator="equal">
      <formula>"千葉40"</formula>
    </cfRule>
    <cfRule type="cellIs" dxfId="628" priority="1361" operator="equal">
      <formula>"千葉50"</formula>
    </cfRule>
    <cfRule type="cellIs" dxfId="627" priority="1362" operator="equal">
      <formula>"55千葉"</formula>
    </cfRule>
    <cfRule type="cellIs" dxfId="626" priority="1363" operator="equal">
      <formula>"千葉6570"</formula>
    </cfRule>
    <cfRule type="cellIs" dxfId="625" priority="1364" operator="equal">
      <formula>"千葉60"</formula>
    </cfRule>
  </conditionalFormatting>
  <conditionalFormatting sqref="A28:B28 A32:B32 A36:B36">
    <cfRule type="cellIs" dxfId="624" priority="2051" operator="equal">
      <formula>"審判費"</formula>
    </cfRule>
    <cfRule type="cellIs" dxfId="623" priority="2052" operator="equal">
      <formula>"井上"</formula>
    </cfRule>
    <cfRule type="cellIs" dxfId="622" priority="2053" operator="equal">
      <formula>"ねんりん"</formula>
    </cfRule>
    <cfRule type="cellIs" dxfId="621" priority="2054" operator="equal">
      <formula>"千葉40"</formula>
    </cfRule>
    <cfRule type="cellIs" dxfId="620" priority="2055" operator="equal">
      <formula>"千葉50"</formula>
    </cfRule>
    <cfRule type="cellIs" dxfId="619" priority="2056" operator="equal">
      <formula>"55千葉"</formula>
    </cfRule>
    <cfRule type="cellIs" dxfId="618" priority="2057" operator="equal">
      <formula>"千葉6570"</formula>
    </cfRule>
    <cfRule type="cellIs" dxfId="617" priority="2058" operator="equal">
      <formula>"千葉60"</formula>
    </cfRule>
  </conditionalFormatting>
  <conditionalFormatting sqref="A212:B212 A216:B216">
    <cfRule type="cellIs" dxfId="608" priority="1618" operator="equal">
      <formula>"審判費"</formula>
    </cfRule>
    <cfRule type="cellIs" dxfId="607" priority="1619" operator="equal">
      <formula>"井上"</formula>
    </cfRule>
    <cfRule type="cellIs" dxfId="606" priority="1620" operator="equal">
      <formula>"ねんりん"</formula>
    </cfRule>
    <cfRule type="cellIs" dxfId="605" priority="1621" operator="equal">
      <formula>"千葉40"</formula>
    </cfRule>
    <cfRule type="cellIs" dxfId="604" priority="1622" operator="equal">
      <formula>"千葉50"</formula>
    </cfRule>
    <cfRule type="cellIs" dxfId="603" priority="1623" operator="equal">
      <formula>"55千葉"</formula>
    </cfRule>
    <cfRule type="cellIs" dxfId="602" priority="1624" operator="equal">
      <formula>"千葉6570"</formula>
    </cfRule>
    <cfRule type="cellIs" dxfId="601" priority="1625" operator="equal">
      <formula>"千葉60"</formula>
    </cfRule>
  </conditionalFormatting>
  <conditionalFormatting sqref="A240:B240">
    <cfRule type="cellIs" dxfId="600" priority="1504" operator="equal">
      <formula>"審判費"</formula>
    </cfRule>
    <cfRule type="cellIs" dxfId="599" priority="1505" operator="equal">
      <formula>"井上"</formula>
    </cfRule>
    <cfRule type="cellIs" dxfId="598" priority="1506" operator="equal">
      <formula>"ねんりん"</formula>
    </cfRule>
    <cfRule type="cellIs" dxfId="597" priority="1507" operator="equal">
      <formula>"千葉40"</formula>
    </cfRule>
    <cfRule type="cellIs" dxfId="596" priority="1508" operator="equal">
      <formula>"千葉50"</formula>
    </cfRule>
    <cfRule type="cellIs" dxfId="595" priority="1509" operator="equal">
      <formula>"55千葉"</formula>
    </cfRule>
    <cfRule type="cellIs" dxfId="594" priority="1510" operator="equal">
      <formula>"千葉6570"</formula>
    </cfRule>
    <cfRule type="cellIs" dxfId="593" priority="1511" operator="equal">
      <formula>"千葉60"</formula>
    </cfRule>
  </conditionalFormatting>
  <conditionalFormatting sqref="A244:B244">
    <cfRule type="cellIs" dxfId="592" priority="1535" operator="equal">
      <formula>"審判費"</formula>
    </cfRule>
    <cfRule type="cellIs" dxfId="591" priority="1536" operator="equal">
      <formula>"井上"</formula>
    </cfRule>
    <cfRule type="cellIs" dxfId="590" priority="1537" operator="equal">
      <formula>"ねんりん"</formula>
    </cfRule>
    <cfRule type="cellIs" dxfId="589" priority="1538" operator="equal">
      <formula>"千葉40"</formula>
    </cfRule>
    <cfRule type="cellIs" dxfId="588" priority="1539" operator="equal">
      <formula>"千葉50"</formula>
    </cfRule>
    <cfRule type="cellIs" dxfId="587" priority="1540" operator="equal">
      <formula>"55千葉"</formula>
    </cfRule>
    <cfRule type="cellIs" dxfId="586" priority="1541" operator="equal">
      <formula>"千葉6570"</formula>
    </cfRule>
    <cfRule type="cellIs" dxfId="585" priority="1542" operator="equal">
      <formula>"千葉60"</formula>
    </cfRule>
  </conditionalFormatting>
  <conditionalFormatting sqref="A256:B256">
    <cfRule type="cellIs" dxfId="584" priority="1468" operator="equal">
      <formula>"審判費"</formula>
    </cfRule>
    <cfRule type="cellIs" dxfId="583" priority="1469" operator="equal">
      <formula>"井上"</formula>
    </cfRule>
    <cfRule type="cellIs" dxfId="582" priority="1470" operator="equal">
      <formula>"ねんりん"</formula>
    </cfRule>
    <cfRule type="cellIs" dxfId="581" priority="1471" operator="equal">
      <formula>"千葉40"</formula>
    </cfRule>
    <cfRule type="cellIs" dxfId="580" priority="1472" operator="equal">
      <formula>"千葉50"</formula>
    </cfRule>
    <cfRule type="cellIs" dxfId="579" priority="1473" operator="equal">
      <formula>"55千葉"</formula>
    </cfRule>
    <cfRule type="cellIs" dxfId="578" priority="1474" operator="equal">
      <formula>"千葉6570"</formula>
    </cfRule>
    <cfRule type="cellIs" dxfId="577" priority="1475" operator="equal">
      <formula>"千葉60"</formula>
    </cfRule>
  </conditionalFormatting>
  <conditionalFormatting sqref="A280:B280 A284:B284">
    <cfRule type="cellIs" dxfId="576" priority="1403" operator="equal">
      <formula>"審判費"</formula>
    </cfRule>
    <cfRule type="cellIs" dxfId="575" priority="1404" operator="equal">
      <formula>"井上"</formula>
    </cfRule>
    <cfRule type="cellIs" dxfId="574" priority="1405" operator="equal">
      <formula>"ねんりん"</formula>
    </cfRule>
    <cfRule type="cellIs" dxfId="573" priority="1406" operator="equal">
      <formula>"千葉40"</formula>
    </cfRule>
    <cfRule type="cellIs" dxfId="572" priority="1407" operator="equal">
      <formula>"千葉50"</formula>
    </cfRule>
    <cfRule type="cellIs" dxfId="571" priority="1408" operator="equal">
      <formula>"55千葉"</formula>
    </cfRule>
    <cfRule type="cellIs" dxfId="570" priority="1409" operator="equal">
      <formula>"千葉6570"</formula>
    </cfRule>
    <cfRule type="cellIs" dxfId="569" priority="1410" operator="equal">
      <formula>"千葉60"</formula>
    </cfRule>
  </conditionalFormatting>
  <conditionalFormatting sqref="A49:A51">
    <cfRule type="cellIs" dxfId="560" priority="543" operator="equal">
      <formula>"鈴木一夫"</formula>
    </cfRule>
  </conditionalFormatting>
  <conditionalFormatting sqref="A49:A50">
    <cfRule type="cellIs" dxfId="559" priority="552" operator="equal">
      <formula>"井上"</formula>
    </cfRule>
    <cfRule type="cellIs" dxfId="558" priority="553" operator="equal">
      <formula>"振込み"</formula>
    </cfRule>
    <cfRule type="cellIs" dxfId="557" priority="554" operator="equal">
      <formula>"振込"</formula>
    </cfRule>
  </conditionalFormatting>
  <conditionalFormatting sqref="A51">
    <cfRule type="cellIs" dxfId="556" priority="544" operator="equal">
      <formula>"審判費"</formula>
    </cfRule>
    <cfRule type="cellIs" dxfId="555" priority="545" operator="equal">
      <formula>"井上"</formula>
    </cfRule>
    <cfRule type="cellIs" dxfId="554" priority="546" operator="equal">
      <formula>"ねんりん"</formula>
    </cfRule>
    <cfRule type="cellIs" dxfId="553" priority="547" operator="equal">
      <formula>"千葉40"</formula>
    </cfRule>
    <cfRule type="cellIs" dxfId="552" priority="548" operator="equal">
      <formula>"千葉50"</formula>
    </cfRule>
    <cfRule type="cellIs" dxfId="551" priority="549" operator="equal">
      <formula>"55千葉"</formula>
    </cfRule>
    <cfRule type="cellIs" dxfId="550" priority="550" operator="equal">
      <formula>"千葉6570"</formula>
    </cfRule>
    <cfRule type="cellIs" dxfId="549" priority="551" operator="equal">
      <formula>"千葉60"</formula>
    </cfRule>
  </conditionalFormatting>
  <conditionalFormatting sqref="A53">
    <cfRule type="cellIs" dxfId="548" priority="531" operator="equal">
      <formula>"井上"</formula>
    </cfRule>
    <cfRule type="cellIs" dxfId="547" priority="532" operator="equal">
      <formula>"振込み"</formula>
    </cfRule>
    <cfRule type="cellIs" dxfId="546" priority="533" operator="equal">
      <formula>"振込"</formula>
    </cfRule>
    <cfRule type="cellIs" dxfId="545" priority="534" operator="equal">
      <formula>"鈴木一夫"</formula>
    </cfRule>
  </conditionalFormatting>
  <conditionalFormatting sqref="A55">
    <cfRule type="cellIs" dxfId="544" priority="517" operator="equal">
      <formula>"審判費"</formula>
    </cfRule>
    <cfRule type="cellIs" dxfId="543" priority="518" operator="equal">
      <formula>"井上"</formula>
    </cfRule>
    <cfRule type="cellIs" dxfId="542" priority="519" operator="equal">
      <formula>"ねんりん"</formula>
    </cfRule>
    <cfRule type="cellIs" dxfId="541" priority="520" operator="equal">
      <formula>"千葉40"</formula>
    </cfRule>
    <cfRule type="cellIs" dxfId="540" priority="521" operator="equal">
      <formula>"千葉50"</formula>
    </cfRule>
    <cfRule type="cellIs" dxfId="539" priority="522" operator="equal">
      <formula>"55千葉"</formula>
    </cfRule>
    <cfRule type="cellIs" dxfId="538" priority="523" operator="equal">
      <formula>"千葉6570"</formula>
    </cfRule>
    <cfRule type="cellIs" dxfId="537" priority="524" operator="equal">
      <formula>"千葉60"</formula>
    </cfRule>
  </conditionalFormatting>
  <conditionalFormatting sqref="A55:A57">
    <cfRule type="cellIs" dxfId="536" priority="516" operator="equal">
      <formula>"鈴木一夫"</formula>
    </cfRule>
  </conditionalFormatting>
  <conditionalFormatting sqref="A57">
    <cfRule type="cellIs" dxfId="535" priority="528" operator="equal">
      <formula>"井上"</formula>
    </cfRule>
    <cfRule type="cellIs" dxfId="534" priority="529" operator="equal">
      <formula>"振込み"</formula>
    </cfRule>
    <cfRule type="cellIs" dxfId="533" priority="530" operator="equal">
      <formula>"振込"</formula>
    </cfRule>
  </conditionalFormatting>
  <conditionalFormatting sqref="A59">
    <cfRule type="cellIs" dxfId="532" priority="507" operator="equal">
      <formula>"鈴木一夫"</formula>
    </cfRule>
    <cfRule type="cellIs" dxfId="531" priority="508" operator="equal">
      <formula>"審判費"</formula>
    </cfRule>
    <cfRule type="cellIs" dxfId="530" priority="509" operator="equal">
      <formula>"井上"</formula>
    </cfRule>
    <cfRule type="cellIs" dxfId="529" priority="510" operator="equal">
      <formula>"ねんりん"</formula>
    </cfRule>
    <cfRule type="cellIs" dxfId="528" priority="511" operator="equal">
      <formula>"千葉40"</formula>
    </cfRule>
    <cfRule type="cellIs" dxfId="527" priority="512" operator="equal">
      <formula>"千葉50"</formula>
    </cfRule>
    <cfRule type="cellIs" dxfId="526" priority="513" operator="equal">
      <formula>"55千葉"</formula>
    </cfRule>
    <cfRule type="cellIs" dxfId="525" priority="514" operator="equal">
      <formula>"千葉6570"</formula>
    </cfRule>
    <cfRule type="cellIs" dxfId="524" priority="515" operator="equal">
      <formula>"千葉60"</formula>
    </cfRule>
  </conditionalFormatting>
  <conditionalFormatting sqref="A61:A62">
    <cfRule type="cellIs" dxfId="523" priority="525" operator="equal">
      <formula>"井上"</formula>
    </cfRule>
    <cfRule type="cellIs" dxfId="522" priority="526" operator="equal">
      <formula>"振込み"</formula>
    </cfRule>
    <cfRule type="cellIs" dxfId="521" priority="527" operator="equal">
      <formula>"振込"</formula>
    </cfRule>
  </conditionalFormatting>
  <conditionalFormatting sqref="A61:A64">
    <cfRule type="cellIs" dxfId="520" priority="498" operator="equal">
      <formula>"鈴木一夫"</formula>
    </cfRule>
  </conditionalFormatting>
  <conditionalFormatting sqref="A63:A64">
    <cfRule type="cellIs" dxfId="519" priority="499" operator="equal">
      <formula>"審判費"</formula>
    </cfRule>
    <cfRule type="cellIs" dxfId="518" priority="500" operator="equal">
      <formula>"井上"</formula>
    </cfRule>
    <cfRule type="cellIs" dxfId="517" priority="501" operator="equal">
      <formula>"ねんりん"</formula>
    </cfRule>
    <cfRule type="cellIs" dxfId="516" priority="502" operator="equal">
      <formula>"千葉40"</formula>
    </cfRule>
    <cfRule type="cellIs" dxfId="515" priority="503" operator="equal">
      <formula>"千葉50"</formula>
    </cfRule>
    <cfRule type="cellIs" dxfId="514" priority="504" operator="equal">
      <formula>"55千葉"</formula>
    </cfRule>
    <cfRule type="cellIs" dxfId="513" priority="505" operator="equal">
      <formula>"千葉6570"</formula>
    </cfRule>
    <cfRule type="cellIs" dxfId="512" priority="506" operator="equal">
      <formula>"千葉60"</formula>
    </cfRule>
  </conditionalFormatting>
  <conditionalFormatting sqref="A56:B56">
    <cfRule type="cellIs" dxfId="511" priority="535" operator="equal">
      <formula>"審判費"</formula>
    </cfRule>
    <cfRule type="cellIs" dxfId="510" priority="536" operator="equal">
      <formula>"井上"</formula>
    </cfRule>
    <cfRule type="cellIs" dxfId="509" priority="537" operator="equal">
      <formula>"ねんりん"</formula>
    </cfRule>
    <cfRule type="cellIs" dxfId="508" priority="538" operator="equal">
      <formula>"千葉40"</formula>
    </cfRule>
    <cfRule type="cellIs" dxfId="507" priority="539" operator="equal">
      <formula>"千葉50"</formula>
    </cfRule>
    <cfRule type="cellIs" dxfId="506" priority="540" operator="equal">
      <formula>"55千葉"</formula>
    </cfRule>
    <cfRule type="cellIs" dxfId="505" priority="541" operator="equal">
      <formula>"千葉6570"</formula>
    </cfRule>
    <cfRule type="cellIs" dxfId="504" priority="542" operator="equal">
      <formula>"千葉60"</formula>
    </cfRule>
  </conditionalFormatting>
  <conditionalFormatting sqref="A65">
    <cfRule type="cellIs" dxfId="503" priority="478" operator="equal">
      <formula>"鈴木一夫"</formula>
    </cfRule>
  </conditionalFormatting>
  <conditionalFormatting sqref="A65">
    <cfRule type="cellIs" dxfId="502" priority="487" operator="equal">
      <formula>"井上"</formula>
    </cfRule>
    <cfRule type="cellIs" dxfId="501" priority="488" operator="equal">
      <formula>"振込み"</formula>
    </cfRule>
    <cfRule type="cellIs" dxfId="500" priority="489" operator="equal">
      <formula>"振込"</formula>
    </cfRule>
  </conditionalFormatting>
  <conditionalFormatting sqref="A67">
    <cfRule type="cellIs" dxfId="499" priority="470" operator="equal">
      <formula>"審判費"</formula>
    </cfRule>
    <cfRule type="cellIs" dxfId="498" priority="471" operator="equal">
      <formula>"井上"</formula>
    </cfRule>
    <cfRule type="cellIs" dxfId="497" priority="472" operator="equal">
      <formula>"ねんりん"</formula>
    </cfRule>
    <cfRule type="cellIs" dxfId="496" priority="473" operator="equal">
      <formula>"千葉40"</formula>
    </cfRule>
    <cfRule type="cellIs" dxfId="495" priority="474" operator="equal">
      <formula>"千葉50"</formula>
    </cfRule>
    <cfRule type="cellIs" dxfId="494" priority="475" operator="equal">
      <formula>"55千葉"</formula>
    </cfRule>
    <cfRule type="cellIs" dxfId="493" priority="476" operator="equal">
      <formula>"千葉6570"</formula>
    </cfRule>
    <cfRule type="cellIs" dxfId="492" priority="477" operator="equal">
      <formula>"千葉60"</formula>
    </cfRule>
  </conditionalFormatting>
  <conditionalFormatting sqref="A67:A69">
    <cfRule type="cellIs" dxfId="491" priority="469" operator="equal">
      <formula>"鈴木一夫"</formula>
    </cfRule>
  </conditionalFormatting>
  <conditionalFormatting sqref="A69">
    <cfRule type="cellIs" dxfId="490" priority="484" operator="equal">
      <formula>"井上"</formula>
    </cfRule>
    <cfRule type="cellIs" dxfId="489" priority="485" operator="equal">
      <formula>"振込み"</formula>
    </cfRule>
    <cfRule type="cellIs" dxfId="488" priority="486" operator="equal">
      <formula>"振込"</formula>
    </cfRule>
  </conditionalFormatting>
  <conditionalFormatting sqref="A71">
    <cfRule type="cellIs" dxfId="487" priority="461" operator="equal">
      <formula>"審判費"</formula>
    </cfRule>
    <cfRule type="cellIs" dxfId="486" priority="462" operator="equal">
      <formula>"井上"</formula>
    </cfRule>
    <cfRule type="cellIs" dxfId="485" priority="463" operator="equal">
      <formula>"ねんりん"</formula>
    </cfRule>
    <cfRule type="cellIs" dxfId="484" priority="464" operator="equal">
      <formula>"千葉40"</formula>
    </cfRule>
    <cfRule type="cellIs" dxfId="483" priority="465" operator="equal">
      <formula>"千葉50"</formula>
    </cfRule>
    <cfRule type="cellIs" dxfId="482" priority="466" operator="equal">
      <formula>"55千葉"</formula>
    </cfRule>
    <cfRule type="cellIs" dxfId="481" priority="467" operator="equal">
      <formula>"千葉6570"</formula>
    </cfRule>
    <cfRule type="cellIs" dxfId="480" priority="468" operator="equal">
      <formula>"千葉60"</formula>
    </cfRule>
  </conditionalFormatting>
  <conditionalFormatting sqref="A71:A73">
    <cfRule type="cellIs" dxfId="479" priority="460" operator="equal">
      <formula>"鈴木一夫"</formula>
    </cfRule>
  </conditionalFormatting>
  <conditionalFormatting sqref="A73">
    <cfRule type="cellIs" dxfId="478" priority="482" operator="equal">
      <formula>"井上"</formula>
    </cfRule>
    <cfRule type="cellIs" dxfId="477" priority="483" operator="equal">
      <formula>"振込"</formula>
    </cfRule>
  </conditionalFormatting>
  <conditionalFormatting sqref="A73:A74">
    <cfRule type="cellIs" dxfId="476" priority="441" operator="equal">
      <formula>"振込み"</formula>
    </cfRule>
  </conditionalFormatting>
  <conditionalFormatting sqref="A74">
    <cfRule type="cellIs" dxfId="475" priority="439" operator="equal">
      <formula>"鈴木一夫"</formula>
    </cfRule>
    <cfRule type="cellIs" dxfId="474" priority="440" operator="equal">
      <formula>"鈴木一夫"</formula>
    </cfRule>
  </conditionalFormatting>
  <conditionalFormatting sqref="A75">
    <cfRule type="cellIs" dxfId="473" priority="451" operator="equal">
      <formula>"鈴木一夫"</formula>
    </cfRule>
    <cfRule type="cellIs" dxfId="472" priority="452" operator="equal">
      <formula>"審判費"</formula>
    </cfRule>
    <cfRule type="cellIs" dxfId="471" priority="453" operator="equal">
      <formula>"井上"</formula>
    </cfRule>
    <cfRule type="cellIs" dxfId="470" priority="454" operator="equal">
      <formula>"ねんりん"</formula>
    </cfRule>
    <cfRule type="cellIs" dxfId="469" priority="455" operator="equal">
      <formula>"千葉40"</formula>
    </cfRule>
    <cfRule type="cellIs" dxfId="468" priority="456" operator="equal">
      <formula>"千葉50"</formula>
    </cfRule>
    <cfRule type="cellIs" dxfId="467" priority="457" operator="equal">
      <formula>"55千葉"</formula>
    </cfRule>
    <cfRule type="cellIs" dxfId="466" priority="458" operator="equal">
      <formula>"千葉6570"</formula>
    </cfRule>
    <cfRule type="cellIs" dxfId="465" priority="459" operator="equal">
      <formula>"千葉60"</formula>
    </cfRule>
  </conditionalFormatting>
  <conditionalFormatting sqref="A77">
    <cfRule type="cellIs" dxfId="464" priority="479" operator="equal">
      <formula>"井上"</formula>
    </cfRule>
    <cfRule type="cellIs" dxfId="463" priority="480" operator="equal">
      <formula>"振込み"</formula>
    </cfRule>
    <cfRule type="cellIs" dxfId="462" priority="481" operator="equal">
      <formula>"振込"</formula>
    </cfRule>
  </conditionalFormatting>
  <conditionalFormatting sqref="A77:A80">
    <cfRule type="cellIs" dxfId="461" priority="442" operator="equal">
      <formula>"鈴木一夫"</formula>
    </cfRule>
  </conditionalFormatting>
  <conditionalFormatting sqref="A78:A80">
    <cfRule type="cellIs" dxfId="460" priority="443" operator="equal">
      <formula>"審判費"</formula>
    </cfRule>
    <cfRule type="cellIs" dxfId="459" priority="444" operator="equal">
      <formula>"井上"</formula>
    </cfRule>
    <cfRule type="cellIs" dxfId="458" priority="445" operator="equal">
      <formula>"ねんりん"</formula>
    </cfRule>
    <cfRule type="cellIs" dxfId="457" priority="446" operator="equal">
      <formula>"千葉40"</formula>
    </cfRule>
    <cfRule type="cellIs" dxfId="456" priority="447" operator="equal">
      <formula>"千葉50"</formula>
    </cfRule>
    <cfRule type="cellIs" dxfId="455" priority="448" operator="equal">
      <formula>"55千葉"</formula>
    </cfRule>
    <cfRule type="cellIs" dxfId="454" priority="449" operator="equal">
      <formula>"千葉6570"</formula>
    </cfRule>
    <cfRule type="cellIs" dxfId="453" priority="450" operator="equal">
      <formula>"千葉60"</formula>
    </cfRule>
  </conditionalFormatting>
  <conditionalFormatting sqref="A68:B68 A72:B72">
    <cfRule type="cellIs" dxfId="452" priority="490" operator="equal">
      <formula>"審判費"</formula>
    </cfRule>
    <cfRule type="cellIs" dxfId="451" priority="491" operator="equal">
      <formula>"井上"</formula>
    </cfRule>
    <cfRule type="cellIs" dxfId="450" priority="492" operator="equal">
      <formula>"ねんりん"</formula>
    </cfRule>
    <cfRule type="cellIs" dxfId="449" priority="493" operator="equal">
      <formula>"千葉40"</formula>
    </cfRule>
    <cfRule type="cellIs" dxfId="448" priority="494" operator="equal">
      <formula>"千葉50"</formula>
    </cfRule>
    <cfRule type="cellIs" dxfId="447" priority="495" operator="equal">
      <formula>"55千葉"</formula>
    </cfRule>
    <cfRule type="cellIs" dxfId="446" priority="496" operator="equal">
      <formula>"千葉6570"</formula>
    </cfRule>
    <cfRule type="cellIs" dxfId="445" priority="497" operator="equal">
      <formula>"千葉60"</formula>
    </cfRule>
  </conditionalFormatting>
  <conditionalFormatting sqref="A82:A83">
    <cfRule type="cellIs" dxfId="444" priority="408" operator="equal">
      <formula>"振込み"</formula>
    </cfRule>
    <cfRule type="cellIs" dxfId="443" priority="409" operator="equal">
      <formula>"井上"</formula>
    </cfRule>
    <cfRule type="cellIs" dxfId="442" priority="410" operator="equal">
      <formula>"振込"</formula>
    </cfRule>
  </conditionalFormatting>
  <conditionalFormatting sqref="A82:A88">
    <cfRule type="cellIs" dxfId="441" priority="411" operator="equal">
      <formula>"鈴木一夫"</formula>
    </cfRule>
  </conditionalFormatting>
  <conditionalFormatting sqref="A83">
    <cfRule type="cellIs" dxfId="440" priority="406" operator="equal">
      <formula>"鈴木一夫"</formula>
    </cfRule>
    <cfRule type="cellIs" dxfId="439" priority="407" operator="equal">
      <formula>"鈴木一夫"</formula>
    </cfRule>
  </conditionalFormatting>
  <conditionalFormatting sqref="A84">
    <cfRule type="cellIs" dxfId="438" priority="423" operator="equal">
      <formula>"審判費"</formula>
    </cfRule>
    <cfRule type="cellIs" dxfId="437" priority="424" operator="equal">
      <formula>"井上"</formula>
    </cfRule>
    <cfRule type="cellIs" dxfId="436" priority="425" operator="equal">
      <formula>"ねんりん"</formula>
    </cfRule>
    <cfRule type="cellIs" dxfId="435" priority="426" operator="equal">
      <formula>"千葉40"</formula>
    </cfRule>
    <cfRule type="cellIs" dxfId="434" priority="427" operator="equal">
      <formula>"千葉50"</formula>
    </cfRule>
    <cfRule type="cellIs" dxfId="433" priority="428" operator="equal">
      <formula>"55千葉"</formula>
    </cfRule>
    <cfRule type="cellIs" dxfId="432" priority="429" operator="equal">
      <formula>"千葉6570"</formula>
    </cfRule>
    <cfRule type="cellIs" dxfId="431" priority="430" operator="equal">
      <formula>"千葉60"</formula>
    </cfRule>
  </conditionalFormatting>
  <conditionalFormatting sqref="A86:A87">
    <cfRule type="cellIs" dxfId="430" priority="420" operator="equal">
      <formula>"井上"</formula>
    </cfRule>
    <cfRule type="cellIs" dxfId="429" priority="421" operator="equal">
      <formula>"振込み"</formula>
    </cfRule>
    <cfRule type="cellIs" dxfId="428" priority="422" operator="equal">
      <formula>"振込"</formula>
    </cfRule>
  </conditionalFormatting>
  <conditionalFormatting sqref="A88">
    <cfRule type="cellIs" dxfId="427" priority="412" operator="equal">
      <formula>"審判費"</formula>
    </cfRule>
    <cfRule type="cellIs" dxfId="426" priority="413" operator="equal">
      <formula>"井上"</formula>
    </cfRule>
    <cfRule type="cellIs" dxfId="425" priority="414" operator="equal">
      <formula>"ねんりん"</formula>
    </cfRule>
    <cfRule type="cellIs" dxfId="424" priority="415" operator="equal">
      <formula>"千葉40"</formula>
    </cfRule>
    <cfRule type="cellIs" dxfId="423" priority="416" operator="equal">
      <formula>"千葉50"</formula>
    </cfRule>
    <cfRule type="cellIs" dxfId="422" priority="417" operator="equal">
      <formula>"55千葉"</formula>
    </cfRule>
    <cfRule type="cellIs" dxfId="421" priority="418" operator="equal">
      <formula>"千葉6570"</formula>
    </cfRule>
    <cfRule type="cellIs" dxfId="420" priority="419" operator="equal">
      <formula>"千葉60"</formula>
    </cfRule>
  </conditionalFormatting>
  <conditionalFormatting sqref="A90">
    <cfRule type="cellIs" dxfId="419" priority="403" operator="equal">
      <formula>"鈴木一夫"</formula>
    </cfRule>
    <cfRule type="cellIs" dxfId="418" priority="404" operator="equal">
      <formula>"井上"</formula>
    </cfRule>
    <cfRule type="cellIs" dxfId="417" priority="405" operator="equal">
      <formula>"振込"</formula>
    </cfRule>
  </conditionalFormatting>
  <conditionalFormatting sqref="A90:A109">
    <cfRule type="cellIs" dxfId="416" priority="333" operator="equal">
      <formula>"鈴木一夫"</formula>
    </cfRule>
    <cfRule type="cellIs" dxfId="415" priority="338" operator="equal">
      <formula>"鈴木一夫"</formula>
    </cfRule>
    <cfRule type="cellIs" dxfId="414" priority="339" operator="equal">
      <formula>"振込み"</formula>
    </cfRule>
  </conditionalFormatting>
  <conditionalFormatting sqref="A92">
    <cfRule type="cellIs" dxfId="413" priority="367" operator="equal">
      <formula>"鈴木一夫"</formula>
    </cfRule>
    <cfRule type="cellIs" dxfId="412" priority="368" operator="equal">
      <formula>"審判費"</formula>
    </cfRule>
    <cfRule type="cellIs" dxfId="411" priority="369" operator="equal">
      <formula>"井上"</formula>
    </cfRule>
    <cfRule type="cellIs" dxfId="410" priority="370" operator="equal">
      <formula>"ねんりん"</formula>
    </cfRule>
    <cfRule type="cellIs" dxfId="409" priority="371" operator="equal">
      <formula>"千葉40"</formula>
    </cfRule>
    <cfRule type="cellIs" dxfId="408" priority="372" operator="equal">
      <formula>"千葉50"</formula>
    </cfRule>
    <cfRule type="cellIs" dxfId="407" priority="373" operator="equal">
      <formula>"55千葉"</formula>
    </cfRule>
    <cfRule type="cellIs" dxfId="406" priority="374" operator="equal">
      <formula>"千葉6570"</formula>
    </cfRule>
    <cfRule type="cellIs" dxfId="405" priority="375" operator="equal">
      <formula>"千葉60"</formula>
    </cfRule>
  </conditionalFormatting>
  <conditionalFormatting sqref="A94">
    <cfRule type="cellIs" dxfId="404" priority="400" operator="equal">
      <formula>"鈴木一夫"</formula>
    </cfRule>
    <cfRule type="cellIs" dxfId="403" priority="401" operator="equal">
      <formula>"井上"</formula>
    </cfRule>
    <cfRule type="cellIs" dxfId="402" priority="402" operator="equal">
      <formula>"振込"</formula>
    </cfRule>
  </conditionalFormatting>
  <conditionalFormatting sqref="A96">
    <cfRule type="cellIs" dxfId="401" priority="358" operator="equal">
      <formula>"鈴木一夫"</formula>
    </cfRule>
    <cfRule type="cellIs" dxfId="400" priority="359" operator="equal">
      <formula>"審判費"</formula>
    </cfRule>
    <cfRule type="cellIs" dxfId="399" priority="360" operator="equal">
      <formula>"井上"</formula>
    </cfRule>
    <cfRule type="cellIs" dxfId="398" priority="361" operator="equal">
      <formula>"ねんりん"</formula>
    </cfRule>
    <cfRule type="cellIs" dxfId="397" priority="362" operator="equal">
      <formula>"千葉40"</formula>
    </cfRule>
    <cfRule type="cellIs" dxfId="396" priority="363" operator="equal">
      <formula>"千葉50"</formula>
    </cfRule>
    <cfRule type="cellIs" dxfId="395" priority="364" operator="equal">
      <formula>"55千葉"</formula>
    </cfRule>
    <cfRule type="cellIs" dxfId="394" priority="365" operator="equal">
      <formula>"千葉6570"</formula>
    </cfRule>
    <cfRule type="cellIs" dxfId="393" priority="366" operator="equal">
      <formula>"千葉60"</formula>
    </cfRule>
  </conditionalFormatting>
  <conditionalFormatting sqref="A98">
    <cfRule type="cellIs" dxfId="392" priority="389" operator="equal">
      <formula>"井上"</formula>
    </cfRule>
    <cfRule type="cellIs" dxfId="391" priority="390" operator="equal">
      <formula>"振込"</formula>
    </cfRule>
    <cfRule type="cellIs" dxfId="390" priority="391" operator="equal">
      <formula>"鈴木一夫"</formula>
    </cfRule>
  </conditionalFormatting>
  <conditionalFormatting sqref="A100">
    <cfRule type="cellIs" dxfId="389" priority="350" operator="equal">
      <formula>"審判費"</formula>
    </cfRule>
    <cfRule type="cellIs" dxfId="388" priority="351" operator="equal">
      <formula>"井上"</formula>
    </cfRule>
    <cfRule type="cellIs" dxfId="387" priority="352" operator="equal">
      <formula>"ねんりん"</formula>
    </cfRule>
    <cfRule type="cellIs" dxfId="386" priority="353" operator="equal">
      <formula>"千葉40"</formula>
    </cfRule>
    <cfRule type="cellIs" dxfId="385" priority="354" operator="equal">
      <formula>"千葉50"</formula>
    </cfRule>
    <cfRule type="cellIs" dxfId="384" priority="355" operator="equal">
      <formula>"55千葉"</formula>
    </cfRule>
    <cfRule type="cellIs" dxfId="383" priority="356" operator="equal">
      <formula>"千葉6570"</formula>
    </cfRule>
    <cfRule type="cellIs" dxfId="382" priority="357" operator="equal">
      <formula>"千葉60"</formula>
    </cfRule>
  </conditionalFormatting>
  <conditionalFormatting sqref="A100:A102">
    <cfRule type="cellIs" dxfId="381" priority="349" operator="equal">
      <formula>"鈴木一夫"</formula>
    </cfRule>
  </conditionalFormatting>
  <conditionalFormatting sqref="A102">
    <cfRule type="cellIs" dxfId="380" priority="387" operator="equal">
      <formula>"井上"</formula>
    </cfRule>
    <cfRule type="cellIs" dxfId="379" priority="388" operator="equal">
      <formula>"振込"</formula>
    </cfRule>
  </conditionalFormatting>
  <conditionalFormatting sqref="A104">
    <cfRule type="cellIs" dxfId="378" priority="379" operator="equal">
      <formula>"審判費"</formula>
    </cfRule>
    <cfRule type="cellIs" dxfId="377" priority="380" operator="equal">
      <formula>"井上"</formula>
    </cfRule>
    <cfRule type="cellIs" dxfId="376" priority="381" operator="equal">
      <formula>"ねんりん"</formula>
    </cfRule>
    <cfRule type="cellIs" dxfId="375" priority="382" operator="equal">
      <formula>"千葉40"</formula>
    </cfRule>
    <cfRule type="cellIs" dxfId="374" priority="383" operator="equal">
      <formula>"千葉50"</formula>
    </cfRule>
    <cfRule type="cellIs" dxfId="373" priority="384" operator="equal">
      <formula>"55千葉"</formula>
    </cfRule>
    <cfRule type="cellIs" dxfId="372" priority="385" operator="equal">
      <formula>"千葉6570"</formula>
    </cfRule>
    <cfRule type="cellIs" dxfId="371" priority="386" operator="equal">
      <formula>"千葉60"</formula>
    </cfRule>
  </conditionalFormatting>
  <conditionalFormatting sqref="A104:A106">
    <cfRule type="cellIs" dxfId="370" priority="376" operator="equal">
      <formula>"鈴木一夫"</formula>
    </cfRule>
  </conditionalFormatting>
  <conditionalFormatting sqref="A106">
    <cfRule type="cellIs" dxfId="369" priority="377" operator="equal">
      <formula>"井上"</formula>
    </cfRule>
    <cfRule type="cellIs" dxfId="368" priority="378" operator="equal">
      <formula>"振込"</formula>
    </cfRule>
  </conditionalFormatting>
  <conditionalFormatting sqref="A108">
    <cfRule type="cellIs" dxfId="367" priority="340" operator="equal">
      <formula>"鈴木一夫"</formula>
    </cfRule>
    <cfRule type="cellIs" dxfId="366" priority="341" operator="equal">
      <formula>"審判費"</formula>
    </cfRule>
    <cfRule type="cellIs" dxfId="365" priority="342" operator="equal">
      <formula>"井上"</formula>
    </cfRule>
    <cfRule type="cellIs" dxfId="364" priority="343" operator="equal">
      <formula>"ねんりん"</formula>
    </cfRule>
    <cfRule type="cellIs" dxfId="363" priority="344" operator="equal">
      <formula>"千葉40"</formula>
    </cfRule>
    <cfRule type="cellIs" dxfId="362" priority="345" operator="equal">
      <formula>"千葉50"</formula>
    </cfRule>
    <cfRule type="cellIs" dxfId="361" priority="346" operator="equal">
      <formula>"55千葉"</formula>
    </cfRule>
    <cfRule type="cellIs" dxfId="360" priority="347" operator="equal">
      <formula>"千葉6570"</formula>
    </cfRule>
    <cfRule type="cellIs" dxfId="359" priority="348" operator="equal">
      <formula>"千葉60"</formula>
    </cfRule>
  </conditionalFormatting>
  <conditionalFormatting sqref="A85:B85">
    <cfRule type="cellIs" dxfId="358" priority="431" operator="equal">
      <formula>"審判費"</formula>
    </cfRule>
    <cfRule type="cellIs" dxfId="357" priority="432" operator="equal">
      <formula>"井上"</formula>
    </cfRule>
    <cfRule type="cellIs" dxfId="356" priority="433" operator="equal">
      <formula>"ねんりん"</formula>
    </cfRule>
    <cfRule type="cellIs" dxfId="355" priority="434" operator="equal">
      <formula>"千葉40"</formula>
    </cfRule>
    <cfRule type="cellIs" dxfId="354" priority="435" operator="equal">
      <formula>"千葉50"</formula>
    </cfRule>
    <cfRule type="cellIs" dxfId="353" priority="436" operator="equal">
      <formula>"55千葉"</formula>
    </cfRule>
    <cfRule type="cellIs" dxfId="352" priority="437" operator="equal">
      <formula>"千葉6570"</formula>
    </cfRule>
    <cfRule type="cellIs" dxfId="351" priority="438" operator="equal">
      <formula>"千葉60"</formula>
    </cfRule>
  </conditionalFormatting>
  <conditionalFormatting sqref="A101:B101 A105:B105">
    <cfRule type="cellIs" dxfId="350" priority="392" operator="equal">
      <formula>"審判費"</formula>
    </cfRule>
    <cfRule type="cellIs" dxfId="349" priority="393" operator="equal">
      <formula>"井上"</formula>
    </cfRule>
    <cfRule type="cellIs" dxfId="348" priority="394" operator="equal">
      <formula>"ねんりん"</formula>
    </cfRule>
    <cfRule type="cellIs" dxfId="347" priority="395" operator="equal">
      <formula>"千葉40"</formula>
    </cfRule>
    <cfRule type="cellIs" dxfId="346" priority="396" operator="equal">
      <formula>"千葉50"</formula>
    </cfRule>
    <cfRule type="cellIs" dxfId="345" priority="397" operator="equal">
      <formula>"55千葉"</formula>
    </cfRule>
    <cfRule type="cellIs" dxfId="344" priority="398" operator="equal">
      <formula>"千葉6570"</formula>
    </cfRule>
    <cfRule type="cellIs" dxfId="343" priority="399" operator="equal">
      <formula>"千葉60"</formula>
    </cfRule>
  </conditionalFormatting>
  <conditionalFormatting sqref="B91">
    <cfRule type="cellIs" dxfId="342" priority="336" operator="equal">
      <formula>"鈴木一夫"</formula>
    </cfRule>
    <cfRule type="cellIs" dxfId="341" priority="337" operator="equal">
      <formula>"振込み"</formula>
    </cfRule>
  </conditionalFormatting>
  <conditionalFormatting sqref="B95">
    <cfRule type="cellIs" dxfId="340" priority="334" operator="equal">
      <formula>"鈴木一夫"</formula>
    </cfRule>
    <cfRule type="cellIs" dxfId="339" priority="335" operator="equal">
      <formula>"振込み"</formula>
    </cfRule>
  </conditionalFormatting>
  <conditionalFormatting sqref="A112">
    <cfRule type="cellIs" dxfId="338" priority="331" operator="equal">
      <formula>"井上"</formula>
    </cfRule>
    <cfRule type="cellIs" dxfId="337" priority="332" operator="equal">
      <formula>"振込"</formula>
    </cfRule>
  </conditionalFormatting>
  <conditionalFormatting sqref="A112:A113">
    <cfRule type="cellIs" dxfId="336" priority="321" operator="equal">
      <formula>"振込み"</formula>
    </cfRule>
  </conditionalFormatting>
  <conditionalFormatting sqref="A112:A115">
    <cfRule type="cellIs" dxfId="335" priority="322" operator="equal">
      <formula>"鈴木一夫"</formula>
    </cfRule>
  </conditionalFormatting>
  <conditionalFormatting sqref="A113">
    <cfRule type="cellIs" dxfId="334" priority="319" operator="equal">
      <formula>"鈴木一夫"</formula>
    </cfRule>
    <cfRule type="cellIs" dxfId="333" priority="320" operator="equal">
      <formula>"鈴木一夫"</formula>
    </cfRule>
  </conditionalFormatting>
  <conditionalFormatting sqref="A113:A115">
    <cfRule type="cellIs" dxfId="332" priority="323" operator="equal">
      <formula>"審判費"</formula>
    </cfRule>
    <cfRule type="cellIs" dxfId="331" priority="324" operator="equal">
      <formula>"井上"</formula>
    </cfRule>
    <cfRule type="cellIs" dxfId="330" priority="325" operator="equal">
      <formula>"ねんりん"</formula>
    </cfRule>
    <cfRule type="cellIs" dxfId="329" priority="326" operator="equal">
      <formula>"千葉40"</formula>
    </cfRule>
    <cfRule type="cellIs" dxfId="328" priority="327" operator="equal">
      <formula>"千葉50"</formula>
    </cfRule>
    <cfRule type="cellIs" dxfId="327" priority="328" operator="equal">
      <formula>"55千葉"</formula>
    </cfRule>
    <cfRule type="cellIs" dxfId="326" priority="329" operator="equal">
      <formula>"千葉6570"</formula>
    </cfRule>
    <cfRule type="cellIs" dxfId="325" priority="330" operator="equal">
      <formula>"千葉60"</formula>
    </cfRule>
  </conditionalFormatting>
  <conditionalFormatting sqref="A116">
    <cfRule type="cellIs" dxfId="324" priority="223" operator="equal">
      <formula>"鈴木一夫"</formula>
    </cfRule>
    <cfRule type="cellIs" dxfId="323" priority="309" operator="equal">
      <formula>"井上"</formula>
    </cfRule>
    <cfRule type="cellIs" dxfId="322" priority="310" operator="equal">
      <formula>"振込"</formula>
    </cfRule>
  </conditionalFormatting>
  <conditionalFormatting sqref="A116:A151">
    <cfRule type="cellIs" dxfId="321" priority="197" operator="equal">
      <formula>"鈴木一夫"</formula>
    </cfRule>
    <cfRule type="cellIs" dxfId="320" priority="204" operator="equal">
      <formula>"鈴木一夫"</formula>
    </cfRule>
    <cfRule type="cellIs" dxfId="319" priority="205" operator="equal">
      <formula>"振込み"</formula>
    </cfRule>
  </conditionalFormatting>
  <conditionalFormatting sqref="A118">
    <cfRule type="cellIs" dxfId="318" priority="268" operator="equal">
      <formula>"審判費"</formula>
    </cfRule>
    <cfRule type="cellIs" dxfId="317" priority="269" operator="equal">
      <formula>"井上"</formula>
    </cfRule>
    <cfRule type="cellIs" dxfId="316" priority="270" operator="equal">
      <formula>"ねんりん"</formula>
    </cfRule>
    <cfRule type="cellIs" dxfId="315" priority="271" operator="equal">
      <formula>"千葉40"</formula>
    </cfRule>
    <cfRule type="cellIs" dxfId="314" priority="272" operator="equal">
      <formula>"千葉50"</formula>
    </cfRule>
    <cfRule type="cellIs" dxfId="313" priority="273" operator="equal">
      <formula>"55千葉"</formula>
    </cfRule>
    <cfRule type="cellIs" dxfId="312" priority="274" operator="equal">
      <formula>"千葉6570"</formula>
    </cfRule>
    <cfRule type="cellIs" dxfId="311" priority="275" operator="equal">
      <formula>"千葉60"</formula>
    </cfRule>
  </conditionalFormatting>
  <conditionalFormatting sqref="A118:A120">
    <cfRule type="cellIs" dxfId="310" priority="267" operator="equal">
      <formula>"鈴木一夫"</formula>
    </cfRule>
  </conditionalFormatting>
  <conditionalFormatting sqref="A120">
    <cfRule type="cellIs" dxfId="309" priority="307" operator="equal">
      <formula>"井上"</formula>
    </cfRule>
    <cfRule type="cellIs" dxfId="308" priority="308" operator="equal">
      <formula>"振込"</formula>
    </cfRule>
  </conditionalFormatting>
  <conditionalFormatting sqref="A122">
    <cfRule type="cellIs" dxfId="307" priority="243" operator="equal">
      <formula>"審判費"</formula>
    </cfRule>
    <cfRule type="cellIs" dxfId="306" priority="244" operator="equal">
      <formula>"井上"</formula>
    </cfRule>
    <cfRule type="cellIs" dxfId="305" priority="245" operator="equal">
      <formula>"ねんりん"</formula>
    </cfRule>
    <cfRule type="cellIs" dxfId="304" priority="246" operator="equal">
      <formula>"千葉40"</formula>
    </cfRule>
    <cfRule type="cellIs" dxfId="303" priority="247" operator="equal">
      <formula>"千葉50"</formula>
    </cfRule>
    <cfRule type="cellIs" dxfId="302" priority="248" operator="equal">
      <formula>"55千葉"</formula>
    </cfRule>
    <cfRule type="cellIs" dxfId="301" priority="249" operator="equal">
      <formula>"千葉6570"</formula>
    </cfRule>
    <cfRule type="cellIs" dxfId="300" priority="250" operator="equal">
      <formula>"千葉60"</formula>
    </cfRule>
  </conditionalFormatting>
  <conditionalFormatting sqref="A122:A124">
    <cfRule type="cellIs" dxfId="299" priority="242" operator="equal">
      <formula>"鈴木一夫"</formula>
    </cfRule>
  </conditionalFormatting>
  <conditionalFormatting sqref="A124">
    <cfRule type="cellIs" dxfId="298" priority="297" operator="equal">
      <formula>"井上"</formula>
    </cfRule>
    <cfRule type="cellIs" dxfId="297" priority="298" operator="equal">
      <formula>"振込"</formula>
    </cfRule>
  </conditionalFormatting>
  <conditionalFormatting sqref="A126">
    <cfRule type="cellIs" dxfId="296" priority="289" operator="equal">
      <formula>"審判費"</formula>
    </cfRule>
    <cfRule type="cellIs" dxfId="295" priority="290" operator="equal">
      <formula>"井上"</formula>
    </cfRule>
    <cfRule type="cellIs" dxfId="294" priority="291" operator="equal">
      <formula>"ねんりん"</formula>
    </cfRule>
    <cfRule type="cellIs" dxfId="293" priority="292" operator="equal">
      <formula>"千葉40"</formula>
    </cfRule>
    <cfRule type="cellIs" dxfId="292" priority="293" operator="equal">
      <formula>"千葉50"</formula>
    </cfRule>
    <cfRule type="cellIs" dxfId="291" priority="294" operator="equal">
      <formula>"55千葉"</formula>
    </cfRule>
    <cfRule type="cellIs" dxfId="290" priority="295" operator="equal">
      <formula>"千葉6570"</formula>
    </cfRule>
    <cfRule type="cellIs" dxfId="289" priority="296" operator="equal">
      <formula>"千葉60"</formula>
    </cfRule>
  </conditionalFormatting>
  <conditionalFormatting sqref="A126:A142">
    <cfRule type="cellIs" dxfId="288" priority="206" operator="equal">
      <formula>"鈴木一夫"</formula>
    </cfRule>
  </conditionalFormatting>
  <conditionalFormatting sqref="A128:A129">
    <cfRule type="cellIs" dxfId="287" priority="287" operator="equal">
      <formula>"井上"</formula>
    </cfRule>
    <cfRule type="cellIs" dxfId="286" priority="288" operator="equal">
      <formula>"振込"</formula>
    </cfRule>
  </conditionalFormatting>
  <conditionalFormatting sqref="A130:A131">
    <cfRule type="cellIs" dxfId="285" priority="215" operator="equal">
      <formula>"審判費"</formula>
    </cfRule>
    <cfRule type="cellIs" dxfId="284" priority="216" operator="equal">
      <formula>"井上"</formula>
    </cfRule>
    <cfRule type="cellIs" dxfId="283" priority="217" operator="equal">
      <formula>"ねんりん"</formula>
    </cfRule>
    <cfRule type="cellIs" dxfId="282" priority="218" operator="equal">
      <formula>"千葉40"</formula>
    </cfRule>
    <cfRule type="cellIs" dxfId="281" priority="219" operator="equal">
      <formula>"千葉50"</formula>
    </cfRule>
    <cfRule type="cellIs" dxfId="280" priority="220" operator="equal">
      <formula>"55千葉"</formula>
    </cfRule>
    <cfRule type="cellIs" dxfId="279" priority="221" operator="equal">
      <formula>"千葉6570"</formula>
    </cfRule>
    <cfRule type="cellIs" dxfId="278" priority="222" operator="equal">
      <formula>"千葉60"</formula>
    </cfRule>
  </conditionalFormatting>
  <conditionalFormatting sqref="A132">
    <cfRule type="cellIs" dxfId="277" priority="285" operator="equal">
      <formula>"井上"</formula>
    </cfRule>
    <cfRule type="cellIs" dxfId="276" priority="286" operator="equal">
      <formula>"振込"</formula>
    </cfRule>
  </conditionalFormatting>
  <conditionalFormatting sqref="A133:A135">
    <cfRule type="cellIs" dxfId="275" priority="207" operator="equal">
      <formula>"審判費"</formula>
    </cfRule>
    <cfRule type="cellIs" dxfId="274" priority="208" operator="equal">
      <formula>"井上"</formula>
    </cfRule>
    <cfRule type="cellIs" dxfId="273" priority="209" operator="equal">
      <formula>"ねんりん"</formula>
    </cfRule>
    <cfRule type="cellIs" dxfId="272" priority="210" operator="equal">
      <formula>"千葉40"</formula>
    </cfRule>
    <cfRule type="cellIs" dxfId="271" priority="211" operator="equal">
      <formula>"千葉50"</formula>
    </cfRule>
    <cfRule type="cellIs" dxfId="270" priority="212" operator="equal">
      <formula>"55千葉"</formula>
    </cfRule>
    <cfRule type="cellIs" dxfId="269" priority="213" operator="equal">
      <formula>"千葉6570"</formula>
    </cfRule>
    <cfRule type="cellIs" dxfId="268" priority="214" operator="equal">
      <formula>"千葉60"</formula>
    </cfRule>
  </conditionalFormatting>
  <conditionalFormatting sqref="A136">
    <cfRule type="cellIs" dxfId="267" priority="283" operator="equal">
      <formula>"井上"</formula>
    </cfRule>
    <cfRule type="cellIs" dxfId="266" priority="284" operator="equal">
      <formula>"振込"</formula>
    </cfRule>
  </conditionalFormatting>
  <conditionalFormatting sqref="A137:A139">
    <cfRule type="cellIs" dxfId="265" priority="259" operator="equal">
      <formula>"審判費"</formula>
    </cfRule>
    <cfRule type="cellIs" dxfId="264" priority="260" operator="equal">
      <formula>"井上"</formula>
    </cfRule>
    <cfRule type="cellIs" dxfId="263" priority="261" operator="equal">
      <formula>"ねんりん"</formula>
    </cfRule>
    <cfRule type="cellIs" dxfId="262" priority="262" operator="equal">
      <formula>"千葉40"</formula>
    </cfRule>
    <cfRule type="cellIs" dxfId="261" priority="263" operator="equal">
      <formula>"千葉50"</formula>
    </cfRule>
    <cfRule type="cellIs" dxfId="260" priority="264" operator="equal">
      <formula>"55千葉"</formula>
    </cfRule>
    <cfRule type="cellIs" dxfId="259" priority="265" operator="equal">
      <formula>"千葉6570"</formula>
    </cfRule>
    <cfRule type="cellIs" dxfId="258" priority="266" operator="equal">
      <formula>"千葉60"</formula>
    </cfRule>
  </conditionalFormatting>
  <conditionalFormatting sqref="A140:A141">
    <cfRule type="cellIs" dxfId="257" priority="278" operator="equal">
      <formula>"井上"</formula>
    </cfRule>
    <cfRule type="cellIs" dxfId="256" priority="279" operator="equal">
      <formula>"振込"</formula>
    </cfRule>
  </conditionalFormatting>
  <conditionalFormatting sqref="A142">
    <cfRule type="cellIs" dxfId="255" priority="251" operator="equal">
      <formula>"審判費"</formula>
    </cfRule>
    <cfRule type="cellIs" dxfId="254" priority="252" operator="equal">
      <formula>"井上"</formula>
    </cfRule>
    <cfRule type="cellIs" dxfId="253" priority="253" operator="equal">
      <formula>"ねんりん"</formula>
    </cfRule>
    <cfRule type="cellIs" dxfId="252" priority="254" operator="equal">
      <formula>"千葉40"</formula>
    </cfRule>
    <cfRule type="cellIs" dxfId="251" priority="255" operator="equal">
      <formula>"千葉50"</formula>
    </cfRule>
    <cfRule type="cellIs" dxfId="250" priority="256" operator="equal">
      <formula>"55千葉"</formula>
    </cfRule>
    <cfRule type="cellIs" dxfId="249" priority="257" operator="equal">
      <formula>"千葉6570"</formula>
    </cfRule>
    <cfRule type="cellIs" dxfId="248" priority="258" operator="equal">
      <formula>"千葉60"</formula>
    </cfRule>
  </conditionalFormatting>
  <conditionalFormatting sqref="A144">
    <cfRule type="cellIs" dxfId="247" priority="280" operator="equal">
      <formula>"鈴木一夫"</formula>
    </cfRule>
    <cfRule type="cellIs" dxfId="246" priority="281" operator="equal">
      <formula>"井上"</formula>
    </cfRule>
    <cfRule type="cellIs" dxfId="245" priority="282" operator="equal">
      <formula>"振込"</formula>
    </cfRule>
  </conditionalFormatting>
  <conditionalFormatting sqref="A146">
    <cfRule type="cellIs" dxfId="244" priority="224" operator="equal">
      <formula>"鈴木一夫"</formula>
    </cfRule>
    <cfRule type="cellIs" dxfId="243" priority="225" operator="equal">
      <formula>"審判費"</formula>
    </cfRule>
    <cfRule type="cellIs" dxfId="242" priority="226" operator="equal">
      <formula>"井上"</formula>
    </cfRule>
    <cfRule type="cellIs" dxfId="241" priority="227" operator="equal">
      <formula>"ねんりん"</formula>
    </cfRule>
    <cfRule type="cellIs" dxfId="240" priority="228" operator="equal">
      <formula>"千葉40"</formula>
    </cfRule>
    <cfRule type="cellIs" dxfId="239" priority="229" operator="equal">
      <formula>"千葉50"</formula>
    </cfRule>
    <cfRule type="cellIs" dxfId="238" priority="230" operator="equal">
      <formula>"55千葉"</formula>
    </cfRule>
    <cfRule type="cellIs" dxfId="237" priority="231" operator="equal">
      <formula>"千葉6570"</formula>
    </cfRule>
    <cfRule type="cellIs" dxfId="236" priority="232" operator="equal">
      <formula>"千葉60"</formula>
    </cfRule>
  </conditionalFormatting>
  <conditionalFormatting sqref="A148">
    <cfRule type="cellIs" dxfId="235" priority="276" operator="equal">
      <formula>"井上"</formula>
    </cfRule>
    <cfRule type="cellIs" dxfId="234" priority="277" operator="equal">
      <formula>"振込"</formula>
    </cfRule>
  </conditionalFormatting>
  <conditionalFormatting sqref="A148:A151">
    <cfRule type="cellIs" dxfId="233" priority="233" operator="equal">
      <formula>"鈴木一夫"</formula>
    </cfRule>
  </conditionalFormatting>
  <conditionalFormatting sqref="A149:A151">
    <cfRule type="cellIs" dxfId="232" priority="234" operator="equal">
      <formula>"審判費"</formula>
    </cfRule>
    <cfRule type="cellIs" dxfId="231" priority="235" operator="equal">
      <formula>"井上"</formula>
    </cfRule>
    <cfRule type="cellIs" dxfId="230" priority="236" operator="equal">
      <formula>"ねんりん"</formula>
    </cfRule>
    <cfRule type="cellIs" dxfId="229" priority="237" operator="equal">
      <formula>"千葉40"</formula>
    </cfRule>
    <cfRule type="cellIs" dxfId="228" priority="238" operator="equal">
      <formula>"千葉50"</formula>
    </cfRule>
    <cfRule type="cellIs" dxfId="227" priority="239" operator="equal">
      <formula>"55千葉"</formula>
    </cfRule>
    <cfRule type="cellIs" dxfId="226" priority="240" operator="equal">
      <formula>"千葉6570"</formula>
    </cfRule>
    <cfRule type="cellIs" dxfId="225" priority="241" operator="equal">
      <formula>"千葉60"</formula>
    </cfRule>
  </conditionalFormatting>
  <conditionalFormatting sqref="A119:B119 A123:B123">
    <cfRule type="cellIs" dxfId="224" priority="311" operator="equal">
      <formula>"審判費"</formula>
    </cfRule>
    <cfRule type="cellIs" dxfId="223" priority="312" operator="equal">
      <formula>"井上"</formula>
    </cfRule>
    <cfRule type="cellIs" dxfId="222" priority="313" operator="equal">
      <formula>"ねんりん"</formula>
    </cfRule>
    <cfRule type="cellIs" dxfId="221" priority="314" operator="equal">
      <formula>"千葉40"</formula>
    </cfRule>
    <cfRule type="cellIs" dxfId="220" priority="315" operator="equal">
      <formula>"千葉50"</formula>
    </cfRule>
    <cfRule type="cellIs" dxfId="219" priority="316" operator="equal">
      <formula>"55千葉"</formula>
    </cfRule>
    <cfRule type="cellIs" dxfId="218" priority="317" operator="equal">
      <formula>"千葉6570"</formula>
    </cfRule>
    <cfRule type="cellIs" dxfId="217" priority="318" operator="equal">
      <formula>"千葉60"</formula>
    </cfRule>
  </conditionalFormatting>
  <conditionalFormatting sqref="A127:B127">
    <cfRule type="cellIs" dxfId="216" priority="299" operator="equal">
      <formula>"審判費"</formula>
    </cfRule>
    <cfRule type="cellIs" dxfId="215" priority="300" operator="equal">
      <formula>"井上"</formula>
    </cfRule>
    <cfRule type="cellIs" dxfId="214" priority="301" operator="equal">
      <formula>"ねんりん"</formula>
    </cfRule>
    <cfRule type="cellIs" dxfId="213" priority="302" operator="equal">
      <formula>"千葉40"</formula>
    </cfRule>
    <cfRule type="cellIs" dxfId="212" priority="303" operator="equal">
      <formula>"千葉50"</formula>
    </cfRule>
    <cfRule type="cellIs" dxfId="211" priority="304" operator="equal">
      <formula>"55千葉"</formula>
    </cfRule>
    <cfRule type="cellIs" dxfId="210" priority="305" operator="equal">
      <formula>"千葉6570"</formula>
    </cfRule>
    <cfRule type="cellIs" dxfId="209" priority="306" operator="equal">
      <formula>"千葉60"</formula>
    </cfRule>
  </conditionalFormatting>
  <conditionalFormatting sqref="B117">
    <cfRule type="cellIs" dxfId="208" priority="202" operator="equal">
      <formula>"鈴木一夫"</formula>
    </cfRule>
    <cfRule type="cellIs" dxfId="207" priority="203" operator="equal">
      <formula>"振込み"</formula>
    </cfRule>
  </conditionalFormatting>
  <conditionalFormatting sqref="B121">
    <cfRule type="cellIs" dxfId="206" priority="200" operator="equal">
      <formula>"鈴木一夫"</formula>
    </cfRule>
    <cfRule type="cellIs" dxfId="205" priority="201" operator="equal">
      <formula>"振込み"</formula>
    </cfRule>
  </conditionalFormatting>
  <conditionalFormatting sqref="B145">
    <cfRule type="cellIs" dxfId="204" priority="198" operator="equal">
      <formula>"鈴木一夫"</formula>
    </cfRule>
    <cfRule type="cellIs" dxfId="203" priority="199" operator="equal">
      <formula>"振込み"</formula>
    </cfRule>
  </conditionalFormatting>
  <conditionalFormatting sqref="A153">
    <cfRule type="cellIs" dxfId="202" priority="194" operator="equal">
      <formula>"井上"</formula>
    </cfRule>
    <cfRule type="cellIs" dxfId="201" priority="195" operator="equal">
      <formula>"振込"</formula>
    </cfRule>
    <cfRule type="cellIs" dxfId="200" priority="196" operator="equal">
      <formula>"鈴木一夫"</formula>
    </cfRule>
  </conditionalFormatting>
  <conditionalFormatting sqref="A153:A168">
    <cfRule type="cellIs" dxfId="199" priority="167" operator="equal">
      <formula>"鈴木一夫"</formula>
    </cfRule>
  </conditionalFormatting>
  <conditionalFormatting sqref="A153:A208">
    <cfRule type="cellIs" dxfId="198" priority="1" operator="equal">
      <formula>"鈴木一夫"</formula>
    </cfRule>
  </conditionalFormatting>
  <conditionalFormatting sqref="A153:A208">
    <cfRule type="cellIs" dxfId="197" priority="7" operator="equal">
      <formula>"振込み"</formula>
    </cfRule>
  </conditionalFormatting>
  <conditionalFormatting sqref="A155">
    <cfRule type="cellIs" dxfId="196" priority="185" operator="equal">
      <formula>"鈴木一夫"</formula>
    </cfRule>
    <cfRule type="cellIs" dxfId="195" priority="186" operator="equal">
      <formula>"審判費"</formula>
    </cfRule>
    <cfRule type="cellIs" dxfId="194" priority="187" operator="equal">
      <formula>"井上"</formula>
    </cfRule>
    <cfRule type="cellIs" dxfId="193" priority="188" operator="equal">
      <formula>"ねんりん"</formula>
    </cfRule>
    <cfRule type="cellIs" dxfId="192" priority="189" operator="equal">
      <formula>"千葉40"</formula>
    </cfRule>
    <cfRule type="cellIs" dxfId="191" priority="190" operator="equal">
      <formula>"千葉50"</formula>
    </cfRule>
    <cfRule type="cellIs" dxfId="190" priority="191" operator="equal">
      <formula>"55千葉"</formula>
    </cfRule>
    <cfRule type="cellIs" dxfId="189" priority="192" operator="equal">
      <formula>"千葉6570"</formula>
    </cfRule>
    <cfRule type="cellIs" dxfId="188" priority="193" operator="equal">
      <formula>"千葉60"</formula>
    </cfRule>
  </conditionalFormatting>
  <conditionalFormatting sqref="A157 A159">
    <cfRule type="cellIs" dxfId="187" priority="179" operator="equal">
      <formula>"鈴木一夫"</formula>
    </cfRule>
  </conditionalFormatting>
  <conditionalFormatting sqref="A157">
    <cfRule type="cellIs" dxfId="186" priority="180" operator="equal">
      <formula>"井上"</formula>
    </cfRule>
    <cfRule type="cellIs" dxfId="185" priority="181" operator="equal">
      <formula>"振込"</formula>
    </cfRule>
  </conditionalFormatting>
  <conditionalFormatting sqref="A159">
    <cfRule type="cellIs" dxfId="184" priority="158" operator="equal">
      <formula>"鈴木一夫"</formula>
    </cfRule>
    <cfRule type="cellIs" dxfId="183" priority="159" operator="equal">
      <formula>"審判費"</formula>
    </cfRule>
    <cfRule type="cellIs" dxfId="182" priority="160" operator="equal">
      <formula>"井上"</formula>
    </cfRule>
    <cfRule type="cellIs" dxfId="181" priority="161" operator="equal">
      <formula>"ねんりん"</formula>
    </cfRule>
    <cfRule type="cellIs" dxfId="180" priority="162" operator="equal">
      <formula>"千葉40"</formula>
    </cfRule>
    <cfRule type="cellIs" dxfId="179" priority="163" operator="equal">
      <formula>"千葉50"</formula>
    </cfRule>
    <cfRule type="cellIs" dxfId="178" priority="164" operator="equal">
      <formula>"55千葉"</formula>
    </cfRule>
    <cfRule type="cellIs" dxfId="177" priority="165" operator="equal">
      <formula>"千葉6570"</formula>
    </cfRule>
    <cfRule type="cellIs" dxfId="176" priority="166" operator="equal">
      <formula>"千葉60"</formula>
    </cfRule>
  </conditionalFormatting>
  <conditionalFormatting sqref="A161 A163">
    <cfRule type="cellIs" dxfId="175" priority="182" operator="equal">
      <formula>"鈴木一夫"</formula>
    </cfRule>
  </conditionalFormatting>
  <conditionalFormatting sqref="A161">
    <cfRule type="cellIs" dxfId="174" priority="183" operator="equal">
      <formula>"井上"</formula>
    </cfRule>
    <cfRule type="cellIs" dxfId="173" priority="184" operator="equal">
      <formula>"振込"</formula>
    </cfRule>
  </conditionalFormatting>
  <conditionalFormatting sqref="A163">
    <cfRule type="cellIs" dxfId="172" priority="149" operator="equal">
      <formula>"鈴木一夫"</formula>
    </cfRule>
    <cfRule type="cellIs" dxfId="171" priority="150" operator="equal">
      <formula>"審判費"</formula>
    </cfRule>
    <cfRule type="cellIs" dxfId="170" priority="151" operator="equal">
      <formula>"井上"</formula>
    </cfRule>
    <cfRule type="cellIs" dxfId="169" priority="152" operator="equal">
      <formula>"ねんりん"</formula>
    </cfRule>
    <cfRule type="cellIs" dxfId="168" priority="153" operator="equal">
      <formula>"千葉40"</formula>
    </cfRule>
    <cfRule type="cellIs" dxfId="167" priority="154" operator="equal">
      <formula>"千葉50"</formula>
    </cfRule>
    <cfRule type="cellIs" dxfId="166" priority="155" operator="equal">
      <formula>"55千葉"</formula>
    </cfRule>
    <cfRule type="cellIs" dxfId="165" priority="156" operator="equal">
      <formula>"千葉6570"</formula>
    </cfRule>
    <cfRule type="cellIs" dxfId="164" priority="157" operator="equal">
      <formula>"千葉60"</formula>
    </cfRule>
  </conditionalFormatting>
  <conditionalFormatting sqref="A165">
    <cfRule type="cellIs" dxfId="163" priority="169" operator="equal">
      <formula>"井上"</formula>
    </cfRule>
    <cfRule type="cellIs" dxfId="162" priority="170" operator="equal">
      <formula>"振込"</formula>
    </cfRule>
  </conditionalFormatting>
  <conditionalFormatting sqref="A165:A168">
    <cfRule type="cellIs" dxfId="161" priority="168" operator="equal">
      <formula>"鈴木一夫"</formula>
    </cfRule>
  </conditionalFormatting>
  <conditionalFormatting sqref="A166:A168">
    <cfRule type="cellIs" dxfId="160" priority="171" operator="equal">
      <formula>"審判費"</formula>
    </cfRule>
    <cfRule type="cellIs" dxfId="159" priority="172" operator="equal">
      <formula>"井上"</formula>
    </cfRule>
    <cfRule type="cellIs" dxfId="158" priority="173" operator="equal">
      <formula>"ねんりん"</formula>
    </cfRule>
    <cfRule type="cellIs" dxfId="157" priority="174" operator="equal">
      <formula>"千葉40"</formula>
    </cfRule>
    <cfRule type="cellIs" dxfId="156" priority="175" operator="equal">
      <formula>"千葉50"</formula>
    </cfRule>
    <cfRule type="cellIs" dxfId="155" priority="176" operator="equal">
      <formula>"55千葉"</formula>
    </cfRule>
    <cfRule type="cellIs" dxfId="154" priority="177" operator="equal">
      <formula>"千葉6570"</formula>
    </cfRule>
    <cfRule type="cellIs" dxfId="153" priority="178" operator="equal">
      <formula>"千葉60"</formula>
    </cfRule>
  </conditionalFormatting>
  <conditionalFormatting sqref="A169 A171">
    <cfRule type="cellIs" dxfId="152" priority="138" operator="equal">
      <formula>"鈴木一夫"</formula>
    </cfRule>
  </conditionalFormatting>
  <conditionalFormatting sqref="A169">
    <cfRule type="cellIs" dxfId="151" priority="147" operator="equal">
      <formula>"井上"</formula>
    </cfRule>
    <cfRule type="cellIs" dxfId="150" priority="148" operator="equal">
      <formula>"振込"</formula>
    </cfRule>
  </conditionalFormatting>
  <conditionalFormatting sqref="A169:A184">
    <cfRule type="cellIs" dxfId="149" priority="112" operator="equal">
      <formula>"鈴木一夫"</formula>
    </cfRule>
  </conditionalFormatting>
  <conditionalFormatting sqref="A171">
    <cfRule type="cellIs" dxfId="148" priority="139" operator="equal">
      <formula>"審判費"</formula>
    </cfRule>
    <cfRule type="cellIs" dxfId="147" priority="140" operator="equal">
      <formula>"井上"</formula>
    </cfRule>
    <cfRule type="cellIs" dxfId="146" priority="141" operator="equal">
      <formula>"ねんりん"</formula>
    </cfRule>
    <cfRule type="cellIs" dxfId="145" priority="142" operator="equal">
      <formula>"千葉40"</formula>
    </cfRule>
    <cfRule type="cellIs" dxfId="144" priority="143" operator="equal">
      <formula>"千葉50"</formula>
    </cfRule>
    <cfRule type="cellIs" dxfId="143" priority="144" operator="equal">
      <formula>"55千葉"</formula>
    </cfRule>
    <cfRule type="cellIs" dxfId="142" priority="145" operator="equal">
      <formula>"千葉6570"</formula>
    </cfRule>
    <cfRule type="cellIs" dxfId="141" priority="146" operator="equal">
      <formula>"千葉60"</formula>
    </cfRule>
  </conditionalFormatting>
  <conditionalFormatting sqref="A173">
    <cfRule type="cellIs" dxfId="140" priority="127" operator="equal">
      <formula>"井上"</formula>
    </cfRule>
    <cfRule type="cellIs" dxfId="139" priority="128" operator="equal">
      <formula>"振込"</formula>
    </cfRule>
    <cfRule type="cellIs" dxfId="138" priority="129" operator="equal">
      <formula>"鈴木一夫"</formula>
    </cfRule>
  </conditionalFormatting>
  <conditionalFormatting sqref="A174:A175">
    <cfRule type="cellIs" dxfId="137" priority="84" operator="equal">
      <formula>"審判費"</formula>
    </cfRule>
    <cfRule type="cellIs" dxfId="136" priority="85" operator="equal">
      <formula>"井上"</formula>
    </cfRule>
    <cfRule type="cellIs" dxfId="135" priority="86" operator="equal">
      <formula>"ねんりん"</formula>
    </cfRule>
    <cfRule type="cellIs" dxfId="134" priority="87" operator="equal">
      <formula>"千葉40"</formula>
    </cfRule>
    <cfRule type="cellIs" dxfId="133" priority="88" operator="equal">
      <formula>"千葉50"</formula>
    </cfRule>
    <cfRule type="cellIs" dxfId="132" priority="89" operator="equal">
      <formula>"55千葉"</formula>
    </cfRule>
    <cfRule type="cellIs" dxfId="131" priority="90" operator="equal">
      <formula>"千葉6570"</formula>
    </cfRule>
    <cfRule type="cellIs" dxfId="130" priority="91" operator="equal">
      <formula>"千葉60"</formula>
    </cfRule>
  </conditionalFormatting>
  <conditionalFormatting sqref="A175:A177">
    <cfRule type="cellIs" dxfId="129" priority="114" operator="equal">
      <formula>"鈴木一夫"</formula>
    </cfRule>
  </conditionalFormatting>
  <conditionalFormatting sqref="A177">
    <cfRule type="cellIs" dxfId="128" priority="125" operator="equal">
      <formula>"井上"</formula>
    </cfRule>
    <cfRule type="cellIs" dxfId="127" priority="126" operator="equal">
      <formula>"振込"</formula>
    </cfRule>
  </conditionalFormatting>
  <conditionalFormatting sqref="A179">
    <cfRule type="cellIs" dxfId="126" priority="103" operator="equal">
      <formula>"鈴木一夫"</formula>
    </cfRule>
    <cfRule type="cellIs" dxfId="125" priority="104" operator="equal">
      <formula>"審判費"</formula>
    </cfRule>
    <cfRule type="cellIs" dxfId="124" priority="105" operator="equal">
      <formula>"井上"</formula>
    </cfRule>
    <cfRule type="cellIs" dxfId="123" priority="106" operator="equal">
      <formula>"ねんりん"</formula>
    </cfRule>
    <cfRule type="cellIs" dxfId="122" priority="107" operator="equal">
      <formula>"千葉40"</formula>
    </cfRule>
    <cfRule type="cellIs" dxfId="121" priority="108" operator="equal">
      <formula>"千葉50"</formula>
    </cfRule>
    <cfRule type="cellIs" dxfId="120" priority="109" operator="equal">
      <formula>"55千葉"</formula>
    </cfRule>
    <cfRule type="cellIs" dxfId="119" priority="110" operator="equal">
      <formula>"千葉6570"</formula>
    </cfRule>
    <cfRule type="cellIs" dxfId="118" priority="111" operator="equal">
      <formula>"千葉60"</formula>
    </cfRule>
  </conditionalFormatting>
  <conditionalFormatting sqref="A179:A183">
    <cfRule type="cellIs" dxfId="117" priority="113" operator="equal">
      <formula>"鈴木一夫"</formula>
    </cfRule>
  </conditionalFormatting>
  <conditionalFormatting sqref="A181:A182">
    <cfRule type="cellIs" dxfId="116" priority="123" operator="equal">
      <formula>"井上"</formula>
    </cfRule>
    <cfRule type="cellIs" dxfId="115" priority="124" operator="equal">
      <formula>"振込"</formula>
    </cfRule>
  </conditionalFormatting>
  <conditionalFormatting sqref="A183">
    <cfRule type="cellIs" dxfId="114" priority="115" operator="equal">
      <formula>"審判費"</formula>
    </cfRule>
    <cfRule type="cellIs" dxfId="113" priority="116" operator="equal">
      <formula>"井上"</formula>
    </cfRule>
    <cfRule type="cellIs" dxfId="112" priority="117" operator="equal">
      <formula>"ねんりん"</formula>
    </cfRule>
    <cfRule type="cellIs" dxfId="111" priority="118" operator="equal">
      <formula>"千葉40"</formula>
    </cfRule>
    <cfRule type="cellIs" dxfId="110" priority="119" operator="equal">
      <formula>"千葉50"</formula>
    </cfRule>
    <cfRule type="cellIs" dxfId="109" priority="120" operator="equal">
      <formula>"55千葉"</formula>
    </cfRule>
    <cfRule type="cellIs" dxfId="108" priority="121" operator="equal">
      <formula>"千葉6570"</formula>
    </cfRule>
    <cfRule type="cellIs" dxfId="107" priority="122" operator="equal">
      <formula>"千葉60"</formula>
    </cfRule>
  </conditionalFormatting>
  <conditionalFormatting sqref="A185">
    <cfRule type="cellIs" dxfId="106" priority="69" operator="equal">
      <formula>"鈴木一夫"</formula>
    </cfRule>
    <cfRule type="cellIs" dxfId="105" priority="78" operator="equal">
      <formula>"井上"</formula>
    </cfRule>
    <cfRule type="cellIs" dxfId="104" priority="79" operator="equal">
      <formula>"振込"</formula>
    </cfRule>
  </conditionalFormatting>
  <conditionalFormatting sqref="A185:A208">
    <cfRule type="cellIs" dxfId="103" priority="6" operator="equal">
      <formula>"鈴木一夫"</formula>
    </cfRule>
  </conditionalFormatting>
  <conditionalFormatting sqref="A187:A188">
    <cfRule type="cellIs" dxfId="102" priority="70" operator="equal">
      <formula>"審判費"</formula>
    </cfRule>
    <cfRule type="cellIs" dxfId="101" priority="71" operator="equal">
      <formula>"井上"</formula>
    </cfRule>
    <cfRule type="cellIs" dxfId="100" priority="72" operator="equal">
      <formula>"ねんりん"</formula>
    </cfRule>
    <cfRule type="cellIs" dxfId="99" priority="73" operator="equal">
      <formula>"千葉40"</formula>
    </cfRule>
    <cfRule type="cellIs" dxfId="98" priority="74" operator="equal">
      <formula>"千葉50"</formula>
    </cfRule>
    <cfRule type="cellIs" dxfId="97" priority="75" operator="equal">
      <formula>"55千葉"</formula>
    </cfRule>
    <cfRule type="cellIs" dxfId="96" priority="76" operator="equal">
      <formula>"千葉6570"</formula>
    </cfRule>
    <cfRule type="cellIs" dxfId="95" priority="77" operator="equal">
      <formula>"千葉60"</formula>
    </cfRule>
  </conditionalFormatting>
  <conditionalFormatting sqref="A187:A189 A191">
    <cfRule type="cellIs" dxfId="94" priority="58" operator="equal">
      <formula>"鈴木一夫"</formula>
    </cfRule>
  </conditionalFormatting>
  <conditionalFormatting sqref="A189">
    <cfRule type="cellIs" dxfId="93" priority="67" operator="equal">
      <formula>"井上"</formula>
    </cfRule>
    <cfRule type="cellIs" dxfId="92" priority="68" operator="equal">
      <formula>"振込"</formula>
    </cfRule>
  </conditionalFormatting>
  <conditionalFormatting sqref="A191">
    <cfRule type="cellIs" dxfId="91" priority="59" operator="equal">
      <formula>"審判費"</formula>
    </cfRule>
    <cfRule type="cellIs" dxfId="90" priority="60" operator="equal">
      <formula>"井上"</formula>
    </cfRule>
    <cfRule type="cellIs" dxfId="89" priority="61" operator="equal">
      <formula>"ねんりん"</formula>
    </cfRule>
    <cfRule type="cellIs" dxfId="88" priority="62" operator="equal">
      <formula>"千葉40"</formula>
    </cfRule>
    <cfRule type="cellIs" dxfId="87" priority="63" operator="equal">
      <formula>"千葉50"</formula>
    </cfRule>
    <cfRule type="cellIs" dxfId="86" priority="64" operator="equal">
      <formula>"55千葉"</formula>
    </cfRule>
    <cfRule type="cellIs" dxfId="85" priority="65" operator="equal">
      <formula>"千葉6570"</formula>
    </cfRule>
    <cfRule type="cellIs" dxfId="84" priority="66" operator="equal">
      <formula>"千葉60"</formula>
    </cfRule>
  </conditionalFormatting>
  <conditionalFormatting sqref="A193">
    <cfRule type="cellIs" dxfId="83" priority="37" operator="equal">
      <formula>"井上"</formula>
    </cfRule>
    <cfRule type="cellIs" dxfId="82" priority="38" operator="equal">
      <formula>"振込"</formula>
    </cfRule>
    <cfRule type="cellIs" dxfId="81" priority="39" operator="equal">
      <formula>"鈴木一夫"</formula>
    </cfRule>
  </conditionalFormatting>
  <conditionalFormatting sqref="A195:A196">
    <cfRule type="cellIs" dxfId="80" priority="18" operator="equal">
      <formula>"審判費"</formula>
    </cfRule>
    <cfRule type="cellIs" dxfId="79" priority="19" operator="equal">
      <formula>"井上"</formula>
    </cfRule>
    <cfRule type="cellIs" dxfId="78" priority="20" operator="equal">
      <formula>"ねんりん"</formula>
    </cfRule>
    <cfRule type="cellIs" dxfId="77" priority="21" operator="equal">
      <formula>"千葉40"</formula>
    </cfRule>
    <cfRule type="cellIs" dxfId="76" priority="22" operator="equal">
      <formula>"千葉50"</formula>
    </cfRule>
    <cfRule type="cellIs" dxfId="75" priority="23" operator="equal">
      <formula>"55千葉"</formula>
    </cfRule>
    <cfRule type="cellIs" dxfId="74" priority="24" operator="equal">
      <formula>"千葉6570"</formula>
    </cfRule>
    <cfRule type="cellIs" dxfId="73" priority="25" operator="equal">
      <formula>"千葉60"</formula>
    </cfRule>
  </conditionalFormatting>
  <conditionalFormatting sqref="A195:A197">
    <cfRule type="cellIs" dxfId="72" priority="17" operator="equal">
      <formula>"鈴木一夫"</formula>
    </cfRule>
  </conditionalFormatting>
  <conditionalFormatting sqref="A197">
    <cfRule type="cellIs" dxfId="71" priority="35" operator="equal">
      <formula>"井上"</formula>
    </cfRule>
    <cfRule type="cellIs" dxfId="70" priority="36" operator="equal">
      <formula>"振込"</formula>
    </cfRule>
  </conditionalFormatting>
  <conditionalFormatting sqref="A199:A200">
    <cfRule type="cellIs" dxfId="69" priority="9" operator="equal">
      <formula>"審判費"</formula>
    </cfRule>
    <cfRule type="cellIs" dxfId="68" priority="10" operator="equal">
      <formula>"井上"</formula>
    </cfRule>
    <cfRule type="cellIs" dxfId="67" priority="11" operator="equal">
      <formula>"ねんりん"</formula>
    </cfRule>
    <cfRule type="cellIs" dxfId="66" priority="12" operator="equal">
      <formula>"千葉40"</formula>
    </cfRule>
    <cfRule type="cellIs" dxfId="65" priority="13" operator="equal">
      <formula>"千葉50"</formula>
    </cfRule>
    <cfRule type="cellIs" dxfId="64" priority="14" operator="equal">
      <formula>"55千葉"</formula>
    </cfRule>
    <cfRule type="cellIs" dxfId="63" priority="15" operator="equal">
      <formula>"千葉6570"</formula>
    </cfRule>
    <cfRule type="cellIs" dxfId="62" priority="16" operator="equal">
      <formula>"千葉60"</formula>
    </cfRule>
  </conditionalFormatting>
  <conditionalFormatting sqref="A199:A203">
    <cfRule type="cellIs" dxfId="61" priority="8" operator="equal">
      <formula>"鈴木一夫"</formula>
    </cfRule>
  </conditionalFormatting>
  <conditionalFormatting sqref="A201:A202">
    <cfRule type="cellIs" dxfId="60" priority="56" operator="equal">
      <formula>"井上"</formula>
    </cfRule>
    <cfRule type="cellIs" dxfId="59" priority="57" operator="equal">
      <formula>"振込"</formula>
    </cfRule>
  </conditionalFormatting>
  <conditionalFormatting sqref="A203">
    <cfRule type="cellIs" dxfId="58" priority="48" operator="equal">
      <formula>"審判費"</formula>
    </cfRule>
    <cfRule type="cellIs" dxfId="57" priority="49" operator="equal">
      <formula>"井上"</formula>
    </cfRule>
    <cfRule type="cellIs" dxfId="56" priority="50" operator="equal">
      <formula>"ねんりん"</formula>
    </cfRule>
    <cfRule type="cellIs" dxfId="55" priority="51" operator="equal">
      <formula>"千葉40"</formula>
    </cfRule>
    <cfRule type="cellIs" dxfId="54" priority="52" operator="equal">
      <formula>"千葉50"</formula>
    </cfRule>
    <cfRule type="cellIs" dxfId="53" priority="53" operator="equal">
      <formula>"55千葉"</formula>
    </cfRule>
    <cfRule type="cellIs" dxfId="52" priority="54" operator="equal">
      <formula>"千葉6570"</formula>
    </cfRule>
    <cfRule type="cellIs" dxfId="51" priority="55" operator="equal">
      <formula>"千葉60"</formula>
    </cfRule>
  </conditionalFormatting>
  <conditionalFormatting sqref="A205">
    <cfRule type="cellIs" dxfId="50" priority="80" operator="equal">
      <formula>"井上"</formula>
    </cfRule>
    <cfRule type="cellIs" dxfId="49" priority="81" operator="equal">
      <formula>"鈴木一夫"</formula>
    </cfRule>
    <cfRule type="cellIs" dxfId="48" priority="82" operator="equal">
      <formula>"振込"</formula>
    </cfRule>
  </conditionalFormatting>
  <conditionalFormatting sqref="A207">
    <cfRule type="cellIs" dxfId="47" priority="26" operator="equal">
      <formula>"鈴木一夫"</formula>
    </cfRule>
    <cfRule type="cellIs" dxfId="46" priority="27" operator="equal">
      <formula>"審判費"</formula>
    </cfRule>
    <cfRule type="cellIs" dxfId="45" priority="28" operator="equal">
      <formula>"井上"</formula>
    </cfRule>
    <cfRule type="cellIs" dxfId="44" priority="29" operator="equal">
      <formula>"ねんりん"</formula>
    </cfRule>
    <cfRule type="cellIs" dxfId="43" priority="30" operator="equal">
      <formula>"千葉40"</formula>
    </cfRule>
    <cfRule type="cellIs" dxfId="42" priority="31" operator="equal">
      <formula>"千葉50"</formula>
    </cfRule>
    <cfRule type="cellIs" dxfId="41" priority="32" operator="equal">
      <formula>"55千葉"</formula>
    </cfRule>
    <cfRule type="cellIs" dxfId="40" priority="33" operator="equal">
      <formula>"千葉6570"</formula>
    </cfRule>
    <cfRule type="cellIs" dxfId="39" priority="34" operator="equal">
      <formula>"千葉60"</formula>
    </cfRule>
  </conditionalFormatting>
  <conditionalFormatting sqref="A174:B174">
    <cfRule type="cellIs" dxfId="38" priority="83" operator="equal">
      <formula>"鈴木一夫"</formula>
    </cfRule>
  </conditionalFormatting>
  <conditionalFormatting sqref="A176:B176 A180:B180">
    <cfRule type="cellIs" dxfId="37" priority="130" operator="equal">
      <formula>"審判費"</formula>
    </cfRule>
    <cfRule type="cellIs" dxfId="36" priority="131" operator="equal">
      <formula>"井上"</formula>
    </cfRule>
    <cfRule type="cellIs" dxfId="35" priority="132" operator="equal">
      <formula>"ねんりん"</formula>
    </cfRule>
    <cfRule type="cellIs" dxfId="34" priority="133" operator="equal">
      <formula>"千葉40"</formula>
    </cfRule>
    <cfRule type="cellIs" dxfId="33" priority="134" operator="equal">
      <formula>"千葉50"</formula>
    </cfRule>
    <cfRule type="cellIs" dxfId="32" priority="135" operator="equal">
      <formula>"55千葉"</formula>
    </cfRule>
    <cfRule type="cellIs" dxfId="31" priority="136" operator="equal">
      <formula>"千葉6570"</formula>
    </cfRule>
    <cfRule type="cellIs" dxfId="30" priority="137" operator="equal">
      <formula>"千葉60"</formula>
    </cfRule>
  </conditionalFormatting>
  <conditionalFormatting sqref="B174">
    <cfRule type="cellIs" dxfId="29" priority="92" operator="equal">
      <formula>"審判費"</formula>
    </cfRule>
    <cfRule type="cellIs" dxfId="28" priority="93" operator="equal">
      <formula>"井上"</formula>
    </cfRule>
    <cfRule type="cellIs" dxfId="27" priority="94" operator="equal">
      <formula>"ねんりん"</formula>
    </cfRule>
    <cfRule type="cellIs" dxfId="26" priority="95" operator="equal">
      <formula>"千葉40"</formula>
    </cfRule>
    <cfRule type="cellIs" dxfId="25" priority="96" operator="equal">
      <formula>"千葉50"</formula>
    </cfRule>
    <cfRule type="cellIs" dxfId="24" priority="97" operator="equal">
      <formula>"55千葉"</formula>
    </cfRule>
    <cfRule type="cellIs" dxfId="23" priority="98" operator="equal">
      <formula>"千葉6570"</formula>
    </cfRule>
    <cfRule type="cellIs" dxfId="22" priority="99" operator="equal">
      <formula>"千葉60"</formula>
    </cfRule>
    <cfRule type="cellIs" dxfId="21" priority="100" operator="equal">
      <formula>"鈴木一夫"</formula>
    </cfRule>
    <cfRule type="cellIs" dxfId="20" priority="101" operator="equal">
      <formula>"振込み"</formula>
    </cfRule>
    <cfRule type="cellIs" dxfId="19" priority="102" operator="equal">
      <formula>"鈴木一夫"</formula>
    </cfRule>
  </conditionalFormatting>
  <conditionalFormatting sqref="B194">
    <cfRule type="cellIs" dxfId="18" priority="2" operator="equal">
      <formula>"鈴木一夫"</formula>
    </cfRule>
    <cfRule type="cellIs" dxfId="17" priority="3" operator="equal">
      <formula>"振込み"</formula>
    </cfRule>
  </conditionalFormatting>
  <conditionalFormatting sqref="B196 B200">
    <cfRule type="cellIs" dxfId="16" priority="40" operator="equal">
      <formula>"審判費"</formula>
    </cfRule>
    <cfRule type="cellIs" dxfId="15" priority="41" operator="equal">
      <formula>"井上"</formula>
    </cfRule>
    <cfRule type="cellIs" dxfId="14" priority="42" operator="equal">
      <formula>"ねんりん"</formula>
    </cfRule>
    <cfRule type="cellIs" dxfId="13" priority="43" operator="equal">
      <formula>"千葉40"</formula>
    </cfRule>
    <cfRule type="cellIs" dxfId="12" priority="44" operator="equal">
      <formula>"千葉50"</formula>
    </cfRule>
    <cfRule type="cellIs" dxfId="11" priority="45" operator="equal">
      <formula>"55千葉"</formula>
    </cfRule>
    <cfRule type="cellIs" dxfId="10" priority="46" operator="equal">
      <formula>"千葉6570"</formula>
    </cfRule>
    <cfRule type="cellIs" dxfId="9" priority="47" operator="equal">
      <formula>"千葉60"</formula>
    </cfRule>
  </conditionalFormatting>
  <conditionalFormatting sqref="B198">
    <cfRule type="cellIs" dxfId="8" priority="4" operator="equal">
      <formula>"鈴木一夫"</formula>
    </cfRule>
    <cfRule type="cellIs" dxfId="7" priority="5" operator="equal">
      <formula>"振込み"</formula>
    </cfRule>
  </conditionalFormatting>
  <dataValidations count="4">
    <dataValidation imeMode="hiragana" allowBlank="1" showInputMessage="1" showErrorMessage="1" sqref="B1" xr:uid="{2640D91F-DF3F-40D9-B4DA-7D6D46978E4E}"/>
    <dataValidation imeMode="off" allowBlank="1" showInputMessage="1" showErrorMessage="1" sqref="F2:G2" xr:uid="{76CC827D-2504-4EA0-819C-D4C26155A9A9}"/>
    <dataValidation allowBlank="1" sqref="D3:O3 F6 N6 D7:Q8 Q6 P275:Q275 H9 P143:Q143 H275:H276 J134:Q134 F118 L275:M275 J287:J288 F31 D12 F219 H12 L11:Q11 F12 J15:Q15 D16:D17 F15:F17 L20:L22 L24 J19:Q19 F19:F21 J20:J22 H16:H17 L16:L18 J16:J18 D20:D21 F23:F24 H20:H21 J23:Q23 J24 H24 D24 D32:M32 F27 L27:Q27 D28:M28 L31:Q31 F35 D36:M36 L219:Q219 D220:M220 L223:Q223 J223:J224 H224 D224 F223:F224 L35:Q35 L228 L227:Q227 F227:F228 J228 H228 D228 L264 F231 L231:Q231 D232:M232 F235 L235:Q235 F263:F264 L255:Q255 F243 L243:Q243 D240:M240 F259 L259:Q259 D236:M236 F239 L239:Q239 D244:M244 F247 L247:Q247 D248:M248 J263:J264 L251:Q251 D252 H252 J252 F251:F252 D256:M256 F255 D260:M260 L263:Q263 D264 D52 F64 J59 M55 F59 M63 O63 D9 J9:J12 F9 L9:L12 H264 L71:M71 F51:F52 H288 L288 D292 H292 J292 L291:Q291 L114:Q114 D115 H52 H115 J114:J115 F271:F273 J272:J273 H272:H273 D272:D273 D40:M40 L267:Q267 H268 D268 D68:M68 F71 F39 P68:Q68 F267:F268 F114:F115 M39:Q39 O40 J268 F100 F108 D101:M101 D105:M105 L96:M96 D293:M293 L271:Q271 L108:Q108 D97:M97 J100:Q100 L92:M92 D119:M119 D109:M109 F283 L283:Q283 F279 F67 D72:M72 F75 L279:Q279 D284:M284 D288 L287:Q287 F287:F288 P72:Q72 D76:M76 L75:M75 J79:J80 F79:F81 F122 L80 J110 F110:F111 P119:Q119 D123:M123 J142:J143 L110:Q111 D80 H80 J51:J52 L52 P123:Q123 J126:Q126 F126 M51 J135:M135 L142:O142 D135 H135 D127:K127 F134:F135 P131:Q131 H139 J138:J139 F138:F139 L139 D139 L151:M151 P80:Q80 L138:O138 L79:O79 L146:Q146 F143 P139:Q139 D142:D143 H142:H143 L143:M143 F146 D147:M147 J150:J152 F150:F152 D151 D280:M280 J275:J276 F275:F276 L224 D275:D276 L122:M122 P151:Q151 L130:O130 L118:M118 L115 F130:F131 D131 H131 L150:O150 H150:H151 F291:F292 L152:Q152 F215 L215:Q215 F211 L211:Q211 D212:M212 D216:M216 P76:Q76 L67:M67 L47:Q47 H48 J47:J48 F47:F48 L48 M43:Q43 L44:M44 F43:F44 D44 H44 J44 D48 L89 J81:Q81 L84:Q84 F84 D85:K85 L88:Q88 F88:F89 D89 D56:K56 H89 J89 F96 D93:M93 P97:Q97 P93:Q93 F104 L104:Q104 D60:M60 L64 P64:Q64 D64 M59 H64 J64 L131 J131 P208:Q208 Q207 L207:O207 D200:M200 D188:M188 L159:Q159 D176:M176 F155 F163 L155:Q155 D160:M160 L187:M187 F159 D156:M156 J171:Q171 D172:M172 F167:F168 J163:Q163 D164:M164 F171 J168 L179:Q179 L175:Q175 F179 D180:M180 F191 L183:Q183 F183:F184 D184 H184 J184 F187 L191:Q191 L203:Q203 L184:M184 D192:M192 L199:Q199 F195 L195:Q195 D196:M196 F199 H207:H208 D207:D208 F207:F208 L208 J207:J208 F203:F205 D204:D205 H204:H205 J204:J205 D168 H168 J167:Q167 L168:M168 N187:Q188" xr:uid="{3E71522D-C588-4856-B62D-FD5B17E3EF01}"/>
    <dataValidation imeMode="halfAlpha" allowBlank="1" showInputMessage="1" showErrorMessage="1" sqref="L2:M2 U1:U5 R1:T1 P2:S2 D110:D111 D152 U9:U293 A2:B152 A209:B293 B153:B161 A153:A208 B163:B169 B171:B208" xr:uid="{90D3F458-7AE6-45A1-9300-8B1E12908F45}"/>
  </dataValidations>
  <pageMargins left="0.39370078740157483" right="0.11811023622047245" top="0.11811023622047245" bottom="0.11811023622047245" header="0.11811023622047245" footer="0.51181102362204722"/>
  <pageSetup paperSize="9" scale="90" fitToHeight="0" orientation="landscape" horizontalDpi="4294967293" r:id="rId1"/>
  <headerFooter alignWithMargins="0"/>
  <rowBreaks count="7" manualBreakCount="7">
    <brk id="44" max="20" man="1"/>
    <brk id="115" max="20" man="1"/>
    <brk id="139" max="20" man="1"/>
    <brk id="168" max="20" man="1"/>
    <brk id="204" max="20" man="1"/>
    <brk id="240" max="20" man="1"/>
    <brk id="272" max="20" man="1"/>
  </rowBreaks>
  <extLst>
    <ext xmlns:x14="http://schemas.microsoft.com/office/spreadsheetml/2009/9/main" uri="{CCE6A557-97BC-4b89-ADB6-D9C93CAAB3DF}">
      <x14:dataValidations xmlns:xm="http://schemas.microsoft.com/office/excel/2006/main" count="1">
        <x14:dataValidation type="list" showInputMessage="1" showErrorMessage="1" xr:uid="{91F64747-1A14-438E-B403-619A51D29EC3}">
          <x14:formula1>
            <xm:f>'プルダウンリストマスター（チーム名・リーグ構成）'!$F$3:$F$172</xm:f>
          </x14:formula1>
          <xm:sqref>D5:Q5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8DF7-BFA4-4B79-856B-11CE495660C0}">
  <sheetPr>
    <tabColor rgb="FF92D050"/>
    <pageSetUpPr fitToPage="1"/>
  </sheetPr>
  <dimension ref="A1:R238"/>
  <sheetViews>
    <sheetView view="pageBreakPreview" zoomScale="90" zoomScaleNormal="100" zoomScaleSheetLayoutView="90" workbookViewId="0">
      <pane xSplit="2" ySplit="1" topLeftCell="C2" activePane="bottomRight" state="frozen"/>
      <selection activeCell="B71" sqref="B71:B72"/>
      <selection pane="topRight" activeCell="B71" sqref="B71:B72"/>
      <selection pane="bottomLeft" activeCell="B71" sqref="B71:B72"/>
      <selection pane="bottomRight"/>
    </sheetView>
  </sheetViews>
  <sheetFormatPr defaultColWidth="10.33203125" defaultRowHeight="14.4"/>
  <cols>
    <col min="1" max="1" width="4" style="12" customWidth="1"/>
    <col min="2" max="2" width="13" style="13" customWidth="1"/>
    <col min="3" max="12" width="7.6640625" style="14" customWidth="1"/>
    <col min="13" max="14" width="7.6640625" style="19" customWidth="1"/>
    <col min="15" max="15" width="7.5546875" style="19" customWidth="1"/>
    <col min="16" max="18" width="7.109375" style="13" customWidth="1"/>
    <col min="19" max="19" width="5.6640625" style="13" customWidth="1"/>
    <col min="20" max="20" width="5.88671875" style="13" customWidth="1"/>
    <col min="21" max="24" width="4.33203125" style="13" customWidth="1"/>
    <col min="25" max="25" width="5.109375" style="13" customWidth="1"/>
    <col min="26" max="26" width="4" style="13" customWidth="1"/>
    <col min="27" max="27" width="4.109375" style="13" customWidth="1"/>
    <col min="28" max="28" width="5.88671875" style="13" customWidth="1"/>
    <col min="29" max="16384" width="10.33203125" style="13"/>
  </cols>
  <sheetData>
    <row r="1" spans="1:17" s="2" customFormat="1" ht="18.75" customHeight="1">
      <c r="A1" s="1"/>
      <c r="B1" s="2" t="s">
        <v>366</v>
      </c>
      <c r="C1" s="3"/>
      <c r="D1" s="3" t="s">
        <v>16</v>
      </c>
      <c r="E1" s="4" t="s">
        <v>17</v>
      </c>
      <c r="F1" s="5" t="s">
        <v>274</v>
      </c>
      <c r="G1" s="6" t="s">
        <v>18</v>
      </c>
      <c r="H1" s="7" t="s">
        <v>19</v>
      </c>
      <c r="I1" s="7" t="s">
        <v>20</v>
      </c>
      <c r="J1" s="7" t="s">
        <v>21</v>
      </c>
      <c r="K1" s="6" t="s">
        <v>275</v>
      </c>
      <c r="L1" s="8" t="s">
        <v>144</v>
      </c>
      <c r="M1" s="8" t="s">
        <v>276</v>
      </c>
      <c r="N1" s="9" t="s">
        <v>22</v>
      </c>
      <c r="O1" s="608">
        <v>46047</v>
      </c>
      <c r="P1" s="10" t="s">
        <v>23</v>
      </c>
      <c r="Q1" s="11" t="s">
        <v>24</v>
      </c>
    </row>
    <row r="2" spans="1:17" ht="15.75" customHeight="1" thickBot="1">
      <c r="B2" s="13" t="s">
        <v>209</v>
      </c>
      <c r="F2" s="14" t="s">
        <v>25</v>
      </c>
      <c r="G2" s="15">
        <f>COUNTIF(C4:N15,"")-Q4-1</f>
        <v>66</v>
      </c>
      <c r="H2" s="14">
        <f>J2-G2</f>
        <v>0</v>
      </c>
      <c r="J2" s="16">
        <f>Q15</f>
        <v>66</v>
      </c>
      <c r="K2" s="14" t="s">
        <v>26</v>
      </c>
      <c r="L2" s="17" t="s">
        <v>27</v>
      </c>
      <c r="M2" s="18">
        <v>46040</v>
      </c>
      <c r="O2" s="20"/>
      <c r="P2" s="21"/>
    </row>
    <row r="3" spans="1:17" ht="20.25" customHeight="1" thickTop="1">
      <c r="B3" s="271"/>
      <c r="C3" s="22" t="str">
        <f>B4</f>
        <v>船橋40</v>
      </c>
      <c r="D3" s="23" t="str">
        <f>B5</f>
        <v>MVCC</v>
      </c>
      <c r="E3" s="23" t="str">
        <f>B6</f>
        <v>MITシニア</v>
      </c>
      <c r="F3" s="24" t="str">
        <f>B7</f>
        <v>トキガネ</v>
      </c>
      <c r="G3" s="24" t="str">
        <f>B8</f>
        <v>Y-AJA40</v>
      </c>
      <c r="H3" s="24" t="str">
        <f>B9</f>
        <v>浦安シ40</v>
      </c>
      <c r="I3" s="25" t="str">
        <f>B10</f>
        <v>ブラゼンチン</v>
      </c>
      <c r="J3" s="24" t="str">
        <f>B11</f>
        <v>レーベン</v>
      </c>
      <c r="K3" s="24" t="str">
        <f>B12</f>
        <v>商大ク40</v>
      </c>
      <c r="L3" s="24" t="str">
        <f>B13</f>
        <v>習台シ40</v>
      </c>
      <c r="M3" s="24" t="str">
        <f>B14</f>
        <v>市原シニア</v>
      </c>
      <c r="N3" s="26" t="str">
        <f>B15</f>
        <v>古河シ40</v>
      </c>
      <c r="O3" s="286"/>
      <c r="P3" s="296"/>
      <c r="Q3" s="44" t="s">
        <v>28</v>
      </c>
    </row>
    <row r="4" spans="1:17" ht="18.75" customHeight="1">
      <c r="A4" s="12" t="s">
        <v>29</v>
      </c>
      <c r="B4" s="268" t="s">
        <v>146</v>
      </c>
      <c r="C4" s="272"/>
      <c r="D4" s="449"/>
      <c r="E4" s="449"/>
      <c r="F4" s="449"/>
      <c r="G4" s="505"/>
      <c r="H4" s="506"/>
      <c r="I4" s="506"/>
      <c r="J4" s="506"/>
      <c r="K4" s="506"/>
      <c r="L4" s="506"/>
      <c r="M4" s="507"/>
      <c r="N4" s="508"/>
      <c r="O4" s="263"/>
      <c r="P4" s="297"/>
      <c r="Q4" s="243">
        <v>11</v>
      </c>
    </row>
    <row r="5" spans="1:17" ht="18.75" customHeight="1">
      <c r="A5" s="12" t="s">
        <v>30</v>
      </c>
      <c r="B5" s="269" t="s">
        <v>277</v>
      </c>
      <c r="C5" s="489">
        <f>D4</f>
        <v>0</v>
      </c>
      <c r="D5" s="274"/>
      <c r="E5" s="451"/>
      <c r="F5" s="451"/>
      <c r="G5" s="451"/>
      <c r="H5" s="455"/>
      <c r="I5" s="509"/>
      <c r="J5" s="455"/>
      <c r="K5" s="453"/>
      <c r="L5" s="451"/>
      <c r="M5" s="461"/>
      <c r="N5" s="510"/>
      <c r="O5" s="282"/>
      <c r="P5" s="298"/>
      <c r="Q5" s="243">
        <v>10</v>
      </c>
    </row>
    <row r="6" spans="1:17" ht="18.75" customHeight="1">
      <c r="A6" s="12" t="s">
        <v>31</v>
      </c>
      <c r="B6" s="269" t="s">
        <v>147</v>
      </c>
      <c r="C6" s="489">
        <f>E4</f>
        <v>0</v>
      </c>
      <c r="D6" s="451">
        <f>E5</f>
        <v>0</v>
      </c>
      <c r="E6" s="274"/>
      <c r="F6" s="455"/>
      <c r="G6" s="452"/>
      <c r="H6" s="451"/>
      <c r="I6" s="455"/>
      <c r="J6" s="451"/>
      <c r="K6" s="461"/>
      <c r="L6" s="451"/>
      <c r="M6" s="452"/>
      <c r="N6" s="511"/>
      <c r="O6" s="284"/>
      <c r="P6" s="299"/>
      <c r="Q6" s="243">
        <v>9</v>
      </c>
    </row>
    <row r="7" spans="1:17" ht="18.75" customHeight="1">
      <c r="A7" s="12" t="s">
        <v>32</v>
      </c>
      <c r="B7" s="269" t="s">
        <v>97</v>
      </c>
      <c r="C7" s="489">
        <f>F4</f>
        <v>0</v>
      </c>
      <c r="D7" s="451">
        <f>F5</f>
        <v>0</v>
      </c>
      <c r="E7" s="451">
        <f>F6</f>
        <v>0</v>
      </c>
      <c r="F7" s="274"/>
      <c r="G7" s="451"/>
      <c r="H7" s="451"/>
      <c r="I7" s="451"/>
      <c r="J7" s="452"/>
      <c r="K7" s="451"/>
      <c r="L7" s="461"/>
      <c r="M7" s="451"/>
      <c r="N7" s="512"/>
      <c r="O7" s="283"/>
      <c r="P7" s="300"/>
      <c r="Q7" s="243">
        <v>8</v>
      </c>
    </row>
    <row r="8" spans="1:17" ht="18.75" customHeight="1">
      <c r="A8" s="12" t="s">
        <v>33</v>
      </c>
      <c r="B8" s="269" t="s">
        <v>179</v>
      </c>
      <c r="C8" s="489">
        <f>G4</f>
        <v>0</v>
      </c>
      <c r="D8" s="451">
        <f>G5</f>
        <v>0</v>
      </c>
      <c r="E8" s="451">
        <f>G6</f>
        <v>0</v>
      </c>
      <c r="F8" s="451">
        <f>G7</f>
        <v>0</v>
      </c>
      <c r="G8" s="274"/>
      <c r="H8" s="451"/>
      <c r="I8" s="451"/>
      <c r="J8" s="451"/>
      <c r="K8" s="451"/>
      <c r="L8" s="455"/>
      <c r="M8" s="452"/>
      <c r="N8" s="502"/>
      <c r="O8" s="283"/>
      <c r="P8" s="300"/>
      <c r="Q8" s="243">
        <v>7</v>
      </c>
    </row>
    <row r="9" spans="1:17" ht="18.75" customHeight="1">
      <c r="A9" s="12" t="s">
        <v>34</v>
      </c>
      <c r="B9" s="269" t="s">
        <v>182</v>
      </c>
      <c r="C9" s="489">
        <f>H4</f>
        <v>0</v>
      </c>
      <c r="D9" s="451">
        <f>H5</f>
        <v>0</v>
      </c>
      <c r="E9" s="451">
        <f>H6</f>
        <v>0</v>
      </c>
      <c r="F9" s="451">
        <f>H7</f>
        <v>0</v>
      </c>
      <c r="G9" s="451">
        <f>H8</f>
        <v>0</v>
      </c>
      <c r="H9" s="274"/>
      <c r="I9" s="451"/>
      <c r="J9" s="451"/>
      <c r="K9" s="478"/>
      <c r="L9" s="451"/>
      <c r="M9" s="452"/>
      <c r="N9" s="502"/>
      <c r="O9" s="283"/>
      <c r="P9" s="300"/>
      <c r="Q9" s="243">
        <v>6</v>
      </c>
    </row>
    <row r="10" spans="1:17" ht="18.75" customHeight="1">
      <c r="A10" s="12" t="s">
        <v>35</v>
      </c>
      <c r="B10" s="269" t="s">
        <v>11</v>
      </c>
      <c r="C10" s="489">
        <f>I4</f>
        <v>0</v>
      </c>
      <c r="D10" s="451">
        <f>I5</f>
        <v>0</v>
      </c>
      <c r="E10" s="451">
        <f>I6</f>
        <v>0</v>
      </c>
      <c r="F10" s="451">
        <f>I7</f>
        <v>0</v>
      </c>
      <c r="G10" s="451">
        <f>I8</f>
        <v>0</v>
      </c>
      <c r="H10" s="451">
        <f>I9</f>
        <v>0</v>
      </c>
      <c r="I10" s="274"/>
      <c r="J10" s="451"/>
      <c r="K10" s="451"/>
      <c r="L10" s="452"/>
      <c r="M10" s="451"/>
      <c r="N10" s="502"/>
      <c r="O10" s="283"/>
      <c r="P10" s="300"/>
      <c r="Q10" s="243">
        <v>5</v>
      </c>
    </row>
    <row r="11" spans="1:17" ht="18.75" customHeight="1">
      <c r="A11" s="12" t="s">
        <v>36</v>
      </c>
      <c r="B11" s="269" t="s">
        <v>98</v>
      </c>
      <c r="C11" s="489">
        <f>J4</f>
        <v>0</v>
      </c>
      <c r="D11" s="451">
        <f>J5</f>
        <v>0</v>
      </c>
      <c r="E11" s="451">
        <f>J6</f>
        <v>0</v>
      </c>
      <c r="F11" s="451">
        <f>J7</f>
        <v>0</v>
      </c>
      <c r="G11" s="451">
        <f>J8</f>
        <v>0</v>
      </c>
      <c r="H11" s="451">
        <f>J9</f>
        <v>0</v>
      </c>
      <c r="I11" s="451">
        <f>J10</f>
        <v>0</v>
      </c>
      <c r="J11" s="274"/>
      <c r="K11" s="451"/>
      <c r="L11" s="451"/>
      <c r="M11" s="455"/>
      <c r="N11" s="510"/>
      <c r="O11" s="282"/>
      <c r="P11" s="298"/>
      <c r="Q11" s="243">
        <v>4</v>
      </c>
    </row>
    <row r="12" spans="1:17" ht="18.75" customHeight="1">
      <c r="A12" s="12" t="s">
        <v>37</v>
      </c>
      <c r="B12" s="873" t="s">
        <v>185</v>
      </c>
      <c r="C12" s="489">
        <f>K4</f>
        <v>0</v>
      </c>
      <c r="D12" s="451">
        <f>K5</f>
        <v>0</v>
      </c>
      <c r="E12" s="451">
        <f>K6</f>
        <v>0</v>
      </c>
      <c r="F12" s="451">
        <f>K7</f>
        <v>0</v>
      </c>
      <c r="G12" s="451">
        <f>K8</f>
        <v>0</v>
      </c>
      <c r="H12" s="451">
        <f>K9</f>
        <v>0</v>
      </c>
      <c r="I12" s="451">
        <f>K10</f>
        <v>0</v>
      </c>
      <c r="J12" s="451">
        <f>K11</f>
        <v>0</v>
      </c>
      <c r="K12" s="274"/>
      <c r="L12" s="451"/>
      <c r="M12" s="451"/>
      <c r="N12" s="502"/>
      <c r="O12" s="283"/>
      <c r="P12" s="300"/>
      <c r="Q12" s="243">
        <v>3</v>
      </c>
    </row>
    <row r="13" spans="1:17" ht="18.75" customHeight="1">
      <c r="A13" s="12" t="s">
        <v>38</v>
      </c>
      <c r="B13" s="269" t="s">
        <v>183</v>
      </c>
      <c r="C13" s="489">
        <f>L4</f>
        <v>0</v>
      </c>
      <c r="D13" s="451">
        <f>L5</f>
        <v>0</v>
      </c>
      <c r="E13" s="451">
        <f>L6</f>
        <v>0</v>
      </c>
      <c r="F13" s="451">
        <f>L7</f>
        <v>0</v>
      </c>
      <c r="G13" s="451">
        <f>L8</f>
        <v>0</v>
      </c>
      <c r="H13" s="451">
        <f>L9</f>
        <v>0</v>
      </c>
      <c r="I13" s="451">
        <f>L10</f>
        <v>0</v>
      </c>
      <c r="J13" s="451">
        <f>L11</f>
        <v>0</v>
      </c>
      <c r="K13" s="451">
        <f>L12</f>
        <v>0</v>
      </c>
      <c r="L13" s="274"/>
      <c r="M13" s="455"/>
      <c r="N13" s="502"/>
      <c r="O13" s="283"/>
      <c r="P13" s="300"/>
      <c r="Q13" s="243">
        <v>2</v>
      </c>
    </row>
    <row r="14" spans="1:17" ht="18.75" customHeight="1">
      <c r="A14" s="12" t="s">
        <v>39</v>
      </c>
      <c r="B14" s="269" t="s">
        <v>333</v>
      </c>
      <c r="C14" s="489">
        <f>M4</f>
        <v>0</v>
      </c>
      <c r="D14" s="451">
        <f>M5</f>
        <v>0</v>
      </c>
      <c r="E14" s="451">
        <f>M6</f>
        <v>0</v>
      </c>
      <c r="F14" s="451">
        <f>M7</f>
        <v>0</v>
      </c>
      <c r="G14" s="451">
        <f>M8</f>
        <v>0</v>
      </c>
      <c r="H14" s="451">
        <f>M9</f>
        <v>0</v>
      </c>
      <c r="I14" s="451">
        <f>M10</f>
        <v>0</v>
      </c>
      <c r="J14" s="451">
        <f>M11</f>
        <v>0</v>
      </c>
      <c r="K14" s="451">
        <f>M12</f>
        <v>0</v>
      </c>
      <c r="L14" s="451">
        <f>M13</f>
        <v>0</v>
      </c>
      <c r="M14" s="274"/>
      <c r="N14" s="502"/>
      <c r="O14" s="287"/>
      <c r="P14" s="301"/>
      <c r="Q14" s="244">
        <v>1</v>
      </c>
    </row>
    <row r="15" spans="1:17" ht="18.75" customHeight="1" thickBot="1">
      <c r="A15" s="12" t="s">
        <v>40</v>
      </c>
      <c r="B15" s="270" t="s">
        <v>186</v>
      </c>
      <c r="C15" s="491">
        <f>N4</f>
        <v>0</v>
      </c>
      <c r="D15" s="492">
        <f>N5</f>
        <v>0</v>
      </c>
      <c r="E15" s="492">
        <f>N6</f>
        <v>0</v>
      </c>
      <c r="F15" s="492">
        <f>N7</f>
        <v>0</v>
      </c>
      <c r="G15" s="492">
        <f>N8</f>
        <v>0</v>
      </c>
      <c r="H15" s="492">
        <f>N9</f>
        <v>0</v>
      </c>
      <c r="I15" s="492">
        <f>N10</f>
        <v>0</v>
      </c>
      <c r="J15" s="492">
        <f>N11</f>
        <v>0</v>
      </c>
      <c r="K15" s="492">
        <f>N12</f>
        <v>0</v>
      </c>
      <c r="L15" s="492">
        <f>N13</f>
        <v>0</v>
      </c>
      <c r="M15" s="492">
        <f>N14</f>
        <v>0</v>
      </c>
      <c r="N15" s="273"/>
      <c r="O15" s="279"/>
      <c r="P15" s="302"/>
      <c r="Q15" s="29">
        <f>SUM(Q4:Q14)</f>
        <v>66</v>
      </c>
    </row>
    <row r="16" spans="1:17" ht="8.25" customHeight="1" thickTop="1">
      <c r="B16" s="30"/>
      <c r="C16" s="31"/>
      <c r="D16" s="31"/>
      <c r="E16" s="31"/>
      <c r="F16" s="31"/>
      <c r="G16" s="31"/>
      <c r="H16" s="31"/>
      <c r="I16" s="31"/>
      <c r="J16" s="31"/>
      <c r="K16" s="31"/>
      <c r="L16" s="31"/>
      <c r="M16" s="31"/>
      <c r="N16" s="32"/>
      <c r="O16" s="32"/>
      <c r="P16" s="32"/>
      <c r="Q16" s="32"/>
    </row>
    <row r="17" spans="1:17" ht="17.25" customHeight="1" thickBot="1">
      <c r="B17" s="33" t="s">
        <v>208</v>
      </c>
      <c r="C17" s="34"/>
      <c r="D17" s="34"/>
      <c r="E17" s="34"/>
      <c r="F17" s="35" t="s">
        <v>25</v>
      </c>
      <c r="G17" s="15">
        <f>COUNTIF(C19:N30,"")-Q19-1</f>
        <v>56</v>
      </c>
      <c r="H17" s="14">
        <f>J17-G17</f>
        <v>10</v>
      </c>
      <c r="I17" s="35"/>
      <c r="J17" s="16">
        <f>Q30</f>
        <v>66</v>
      </c>
      <c r="K17" s="35" t="s">
        <v>26</v>
      </c>
      <c r="L17" s="36"/>
      <c r="M17" s="37"/>
      <c r="N17" s="37"/>
      <c r="O17" s="37"/>
      <c r="P17" s="38"/>
      <c r="Q17" s="38"/>
    </row>
    <row r="18" spans="1:17" ht="20.25" customHeight="1" thickTop="1">
      <c r="B18" s="271"/>
      <c r="C18" s="39" t="str">
        <f>B19</f>
        <v>袖ヶ浦シ40</v>
      </c>
      <c r="D18" s="40" t="str">
        <f>B20</f>
        <v>フォルテ40</v>
      </c>
      <c r="E18" s="40" t="str">
        <f>B21</f>
        <v>市船OB40</v>
      </c>
      <c r="F18" s="41" t="str">
        <f>B22</f>
        <v>八千代40</v>
      </c>
      <c r="G18" s="41" t="str">
        <f>B23</f>
        <v>カラクテル</v>
      </c>
      <c r="H18" s="41" t="str">
        <f>B24</f>
        <v>東京40</v>
      </c>
      <c r="I18" s="41" t="str">
        <f>B25</f>
        <v>ハルオ</v>
      </c>
      <c r="J18" s="41" t="str">
        <f>B26</f>
        <v>花園40</v>
      </c>
      <c r="K18" s="41" t="str">
        <f>B27</f>
        <v>九十九40</v>
      </c>
      <c r="L18" s="41" t="str">
        <f>B28</f>
        <v>AKECHI</v>
      </c>
      <c r="M18" s="42" t="str">
        <f>B29</f>
        <v>JSC</v>
      </c>
      <c r="N18" s="43" t="str">
        <f>IF(B30&lt;&gt;"",B30,"")</f>
        <v>千葉40</v>
      </c>
      <c r="O18" s="305"/>
      <c r="P18" s="306"/>
      <c r="Q18" s="44" t="s">
        <v>28</v>
      </c>
    </row>
    <row r="19" spans="1:17" ht="18.75" customHeight="1">
      <c r="A19" s="12" t="s">
        <v>29</v>
      </c>
      <c r="B19" s="268" t="s">
        <v>184</v>
      </c>
      <c r="C19" s="272"/>
      <c r="D19" s="447"/>
      <c r="E19" s="447"/>
      <c r="F19" s="447"/>
      <c r="G19" s="446"/>
      <c r="H19" s="447"/>
      <c r="I19" s="447"/>
      <c r="J19" s="448"/>
      <c r="K19" s="446"/>
      <c r="L19" s="446"/>
      <c r="M19" s="513"/>
      <c r="N19" s="514" t="s">
        <v>650</v>
      </c>
      <c r="O19" s="281"/>
      <c r="P19" s="303"/>
      <c r="Q19" s="243">
        <v>11</v>
      </c>
    </row>
    <row r="20" spans="1:17" ht="18.75" customHeight="1">
      <c r="A20" s="12" t="s">
        <v>30</v>
      </c>
      <c r="B20" s="873" t="s">
        <v>177</v>
      </c>
      <c r="C20" s="489">
        <f>D19</f>
        <v>0</v>
      </c>
      <c r="D20" s="274"/>
      <c r="E20" s="451" t="s">
        <v>651</v>
      </c>
      <c r="F20" s="452"/>
      <c r="G20" s="455"/>
      <c r="H20" s="451" t="s">
        <v>587</v>
      </c>
      <c r="I20" s="461"/>
      <c r="J20" s="451"/>
      <c r="K20" s="461"/>
      <c r="L20" s="455"/>
      <c r="M20" s="461" t="s">
        <v>652</v>
      </c>
      <c r="N20" s="510"/>
      <c r="O20" s="282"/>
      <c r="P20" s="298"/>
      <c r="Q20" s="243">
        <v>10</v>
      </c>
    </row>
    <row r="21" spans="1:17" ht="16.8" customHeight="1">
      <c r="A21" s="12" t="s">
        <v>31</v>
      </c>
      <c r="B21" s="873" t="s">
        <v>478</v>
      </c>
      <c r="C21" s="489">
        <f>E19</f>
        <v>0</v>
      </c>
      <c r="D21" s="451" t="str">
        <f>E20</f>
        <v>2/22 ｿﾃﾞ④</v>
      </c>
      <c r="E21" s="274"/>
      <c r="F21" s="455"/>
      <c r="G21" s="455"/>
      <c r="H21" s="451"/>
      <c r="I21" s="451"/>
      <c r="J21" s="452"/>
      <c r="K21" s="451"/>
      <c r="L21" s="461"/>
      <c r="M21" s="451" t="s">
        <v>588</v>
      </c>
      <c r="N21" s="502" t="s">
        <v>653</v>
      </c>
      <c r="O21" s="283"/>
      <c r="P21" s="300"/>
      <c r="Q21" s="243">
        <v>9</v>
      </c>
    </row>
    <row r="22" spans="1:17" ht="18.75" customHeight="1">
      <c r="A22" s="12" t="s">
        <v>32</v>
      </c>
      <c r="B22" s="269" t="s">
        <v>191</v>
      </c>
      <c r="C22" s="489">
        <f>F19</f>
        <v>0</v>
      </c>
      <c r="D22" s="451">
        <f>F20</f>
        <v>0</v>
      </c>
      <c r="E22" s="451">
        <f>F21</f>
        <v>0</v>
      </c>
      <c r="F22" s="274"/>
      <c r="G22" s="451"/>
      <c r="H22" s="452"/>
      <c r="I22" s="451"/>
      <c r="J22" s="451"/>
      <c r="K22" s="461"/>
      <c r="L22" s="451" t="s">
        <v>654</v>
      </c>
      <c r="M22" s="461"/>
      <c r="N22" s="502"/>
      <c r="O22" s="283"/>
      <c r="P22" s="300"/>
      <c r="Q22" s="243">
        <v>8</v>
      </c>
    </row>
    <row r="23" spans="1:17" ht="18.75" customHeight="1">
      <c r="A23" s="12" t="s">
        <v>33</v>
      </c>
      <c r="B23" s="269" t="s">
        <v>84</v>
      </c>
      <c r="C23" s="489">
        <f>G19</f>
        <v>0</v>
      </c>
      <c r="D23" s="451">
        <f>G20</f>
        <v>0</v>
      </c>
      <c r="E23" s="451">
        <f>G21</f>
        <v>0</v>
      </c>
      <c r="F23" s="451">
        <f>G22</f>
        <v>0</v>
      </c>
      <c r="G23" s="274"/>
      <c r="H23" s="461"/>
      <c r="I23" s="452"/>
      <c r="J23" s="451" t="s">
        <v>655</v>
      </c>
      <c r="K23" s="451"/>
      <c r="L23" s="451"/>
      <c r="M23" s="451"/>
      <c r="N23" s="502"/>
      <c r="O23" s="283"/>
      <c r="P23" s="300"/>
      <c r="Q23" s="243">
        <v>7</v>
      </c>
    </row>
    <row r="24" spans="1:17" ht="18.75" customHeight="1">
      <c r="A24" s="12" t="s">
        <v>34</v>
      </c>
      <c r="B24" s="873" t="s">
        <v>187</v>
      </c>
      <c r="C24" s="489">
        <f>H19</f>
        <v>0</v>
      </c>
      <c r="D24" s="451" t="str">
        <f>H20</f>
        <v>2/15ｶﾓ③</v>
      </c>
      <c r="E24" s="451">
        <f>H21</f>
        <v>0</v>
      </c>
      <c r="F24" s="451">
        <f>H22</f>
        <v>0</v>
      </c>
      <c r="G24" s="451">
        <f>H23</f>
        <v>0</v>
      </c>
      <c r="H24" s="274"/>
      <c r="I24" s="461" t="s">
        <v>656</v>
      </c>
      <c r="J24" s="451"/>
      <c r="K24" s="451"/>
      <c r="L24" s="451"/>
      <c r="M24" s="451" t="s">
        <v>589</v>
      </c>
      <c r="N24" s="512"/>
      <c r="O24" s="283"/>
      <c r="P24" s="300"/>
      <c r="Q24" s="243">
        <v>6</v>
      </c>
    </row>
    <row r="25" spans="1:17" ht="18.75" customHeight="1">
      <c r="A25" s="12" t="s">
        <v>35</v>
      </c>
      <c r="B25" s="269" t="s">
        <v>83</v>
      </c>
      <c r="C25" s="489">
        <f>I19</f>
        <v>0</v>
      </c>
      <c r="D25" s="451">
        <f>I20</f>
        <v>0</v>
      </c>
      <c r="E25" s="451">
        <f>I21</f>
        <v>0</v>
      </c>
      <c r="F25" s="451">
        <f>I22</f>
        <v>0</v>
      </c>
      <c r="G25" s="451">
        <f>I23</f>
        <v>0</v>
      </c>
      <c r="H25" s="451" t="str">
        <f>I24</f>
        <v>3/1 ATS④</v>
      </c>
      <c r="I25" s="274"/>
      <c r="J25" s="451"/>
      <c r="K25" s="451"/>
      <c r="L25" s="451"/>
      <c r="M25" s="451"/>
      <c r="N25" s="502"/>
      <c r="O25" s="283"/>
      <c r="P25" s="300"/>
      <c r="Q25" s="243">
        <v>5</v>
      </c>
    </row>
    <row r="26" spans="1:17" ht="18.75" customHeight="1">
      <c r="A26" s="12" t="s">
        <v>36</v>
      </c>
      <c r="B26" s="269" t="s">
        <v>468</v>
      </c>
      <c r="C26" s="489">
        <f>J19</f>
        <v>0</v>
      </c>
      <c r="D26" s="451">
        <f>J20</f>
        <v>0</v>
      </c>
      <c r="E26" s="451">
        <f>J21</f>
        <v>0</v>
      </c>
      <c r="F26" s="451">
        <f>J22</f>
        <v>0</v>
      </c>
      <c r="G26" s="451" t="str">
        <f>J23</f>
        <v>2/22 ｿﾃﾞ③</v>
      </c>
      <c r="H26" s="451">
        <f>J24</f>
        <v>0</v>
      </c>
      <c r="I26" s="451">
        <f>J25</f>
        <v>0</v>
      </c>
      <c r="J26" s="274"/>
      <c r="K26" s="461"/>
      <c r="L26" s="461"/>
      <c r="M26" s="452"/>
      <c r="N26" s="511"/>
      <c r="O26" s="284"/>
      <c r="P26" s="299"/>
      <c r="Q26" s="243">
        <v>4</v>
      </c>
    </row>
    <row r="27" spans="1:17" ht="18.75" customHeight="1">
      <c r="A27" s="12" t="s">
        <v>37</v>
      </c>
      <c r="B27" s="269" t="s">
        <v>178</v>
      </c>
      <c r="C27" s="489">
        <f>K19</f>
        <v>0</v>
      </c>
      <c r="D27" s="451">
        <f>K20</f>
        <v>0</v>
      </c>
      <c r="E27" s="451">
        <f>K21</f>
        <v>0</v>
      </c>
      <c r="F27" s="451">
        <f>K22</f>
        <v>0</v>
      </c>
      <c r="G27" s="451">
        <f>K23</f>
        <v>0</v>
      </c>
      <c r="H27" s="451">
        <f>K24</f>
        <v>0</v>
      </c>
      <c r="I27" s="451">
        <f>K25</f>
        <v>0</v>
      </c>
      <c r="J27" s="451">
        <f>K26</f>
        <v>0</v>
      </c>
      <c r="K27" s="274"/>
      <c r="L27" s="451"/>
      <c r="M27" s="478"/>
      <c r="N27" s="502"/>
      <c r="O27" s="283"/>
      <c r="P27" s="300"/>
      <c r="Q27" s="243">
        <v>3</v>
      </c>
    </row>
    <row r="28" spans="1:17" ht="18.75" customHeight="1">
      <c r="A28" s="12" t="s">
        <v>38</v>
      </c>
      <c r="B28" s="269" t="s">
        <v>309</v>
      </c>
      <c r="C28" s="489">
        <f>L19</f>
        <v>0</v>
      </c>
      <c r="D28" s="451">
        <f>L20</f>
        <v>0</v>
      </c>
      <c r="E28" s="451">
        <f>L21</f>
        <v>0</v>
      </c>
      <c r="F28" s="451" t="str">
        <f>L22</f>
        <v>2/22 ｿﾃﾞ②</v>
      </c>
      <c r="G28" s="451">
        <f>L23</f>
        <v>0</v>
      </c>
      <c r="H28" s="451">
        <f>L24</f>
        <v>0</v>
      </c>
      <c r="I28" s="451">
        <f>L25</f>
        <v>0</v>
      </c>
      <c r="J28" s="451">
        <f>L26</f>
        <v>0</v>
      </c>
      <c r="K28" s="451">
        <f>L27</f>
        <v>0</v>
      </c>
      <c r="L28" s="274"/>
      <c r="M28" s="450"/>
      <c r="N28" s="502"/>
      <c r="O28" s="283"/>
      <c r="P28" s="300"/>
      <c r="Q28" s="243">
        <v>2</v>
      </c>
    </row>
    <row r="29" spans="1:17" ht="18.75" customHeight="1">
      <c r="A29" s="12" t="s">
        <v>39</v>
      </c>
      <c r="B29" s="873" t="s">
        <v>310</v>
      </c>
      <c r="C29" s="489">
        <f>M19</f>
        <v>0</v>
      </c>
      <c r="D29" s="451" t="str">
        <f>M20</f>
        <v>3/8 ATS①</v>
      </c>
      <c r="E29" s="451" t="str">
        <f>M21</f>
        <v>2/15ﾅﾙ①</v>
      </c>
      <c r="F29" s="451">
        <f>M22</f>
        <v>0</v>
      </c>
      <c r="G29" s="451">
        <f>M23</f>
        <v>0</v>
      </c>
      <c r="H29" s="451" t="str">
        <f>M24</f>
        <v>2/8ATS③</v>
      </c>
      <c r="I29" s="451">
        <f>M25</f>
        <v>0</v>
      </c>
      <c r="J29" s="451">
        <f>M26</f>
        <v>0</v>
      </c>
      <c r="K29" s="451">
        <f>M27</f>
        <v>0</v>
      </c>
      <c r="L29" s="451">
        <f>M28</f>
        <v>0</v>
      </c>
      <c r="M29" s="274"/>
      <c r="N29" s="511"/>
      <c r="O29" s="285"/>
      <c r="P29" s="304"/>
      <c r="Q29" s="244">
        <v>1</v>
      </c>
    </row>
    <row r="30" spans="1:17" ht="18.75" customHeight="1" thickBot="1">
      <c r="A30" s="12" t="s">
        <v>41</v>
      </c>
      <c r="B30" s="874" t="s">
        <v>148</v>
      </c>
      <c r="C30" s="491" t="str">
        <f>N19</f>
        <v xml:space="preserve">2/22 ｿﾃﾞ① </v>
      </c>
      <c r="D30" s="492">
        <f>N20</f>
        <v>0</v>
      </c>
      <c r="E30" s="492" t="str">
        <f>N21</f>
        <v>3/8 ｲﾜ①</v>
      </c>
      <c r="F30" s="492">
        <f>N22</f>
        <v>0</v>
      </c>
      <c r="G30" s="492">
        <f>N23</f>
        <v>0</v>
      </c>
      <c r="H30" s="492">
        <f>N24</f>
        <v>0</v>
      </c>
      <c r="I30" s="492">
        <f>N25</f>
        <v>0</v>
      </c>
      <c r="J30" s="492">
        <f>N26</f>
        <v>0</v>
      </c>
      <c r="K30" s="492">
        <f>N27</f>
        <v>0</v>
      </c>
      <c r="L30" s="492">
        <f>N28</f>
        <v>0</v>
      </c>
      <c r="M30" s="492">
        <f>N29</f>
        <v>0</v>
      </c>
      <c r="N30" s="273"/>
      <c r="O30" s="279"/>
      <c r="P30" s="302"/>
      <c r="Q30" s="29">
        <f>SUM(Q19:Q29)</f>
        <v>66</v>
      </c>
    </row>
    <row r="31" spans="1:17" ht="10.5" customHeight="1" thickTop="1">
      <c r="C31" s="45"/>
      <c r="D31" s="19"/>
      <c r="E31" s="45"/>
      <c r="F31" s="45"/>
      <c r="G31" s="13"/>
      <c r="H31" s="13"/>
      <c r="I31" s="13"/>
      <c r="J31" s="13"/>
      <c r="K31" s="13"/>
      <c r="L31" s="45"/>
      <c r="N31" s="45"/>
      <c r="O31" s="332"/>
      <c r="P31" s="45"/>
      <c r="Q31" s="45"/>
    </row>
    <row r="32" spans="1:17" ht="18" customHeight="1" thickBot="1">
      <c r="B32" s="38" t="s">
        <v>222</v>
      </c>
      <c r="C32" s="34"/>
      <c r="D32" s="251"/>
      <c r="E32" s="34"/>
      <c r="F32" s="34" t="s">
        <v>25</v>
      </c>
      <c r="G32" s="15">
        <f>COUNTIF(C34:O46,"")-Q34-1</f>
        <v>64</v>
      </c>
      <c r="H32" s="14">
        <f>J32-G32</f>
        <v>14</v>
      </c>
      <c r="I32" s="34"/>
      <c r="J32" s="16">
        <f>Q47</f>
        <v>78</v>
      </c>
      <c r="K32" s="34" t="s">
        <v>26</v>
      </c>
      <c r="L32" s="37"/>
      <c r="M32" s="37"/>
      <c r="N32" s="37"/>
      <c r="O32" s="37"/>
      <c r="P32" s="38"/>
      <c r="Q32" s="38"/>
    </row>
    <row r="33" spans="1:17" ht="18" customHeight="1" thickTop="1">
      <c r="B33" s="271"/>
      <c r="C33" s="50" t="str">
        <f>B34</f>
        <v>H-AJA</v>
      </c>
      <c r="D33" s="48" t="str">
        <f>B35</f>
        <v>佐倉シ40</v>
      </c>
      <c r="E33" s="47" t="str">
        <f>B36</f>
        <v>45トキガネ</v>
      </c>
      <c r="F33" s="47" t="str">
        <f>B37</f>
        <v>エスペ40</v>
      </c>
      <c r="G33" s="48" t="str">
        <f>B38</f>
        <v>マクハリ40</v>
      </c>
      <c r="H33" s="47" t="str">
        <f>B39</f>
        <v>浜野シ40</v>
      </c>
      <c r="I33" s="47" t="str">
        <f>B40</f>
        <v>習志野40</v>
      </c>
      <c r="J33" s="47" t="str">
        <f>B41</f>
        <v>MCFC40</v>
      </c>
      <c r="K33" s="47" t="str">
        <f>B42</f>
        <v>大倉商40</v>
      </c>
      <c r="L33" s="47" t="str">
        <f>B43</f>
        <v>ZEAL</v>
      </c>
      <c r="M33" s="47" t="str">
        <f>B44</f>
        <v>Lien40</v>
      </c>
      <c r="N33" s="47" t="str">
        <f>B45</f>
        <v>ソルジャ</v>
      </c>
      <c r="O33" s="47" t="str">
        <f>B46</f>
        <v>45八千代</v>
      </c>
      <c r="P33" s="76" t="str">
        <f>IF(B47="","",B47)</f>
        <v/>
      </c>
      <c r="Q33" s="53" t="s">
        <v>28</v>
      </c>
    </row>
    <row r="34" spans="1:17" ht="18" customHeight="1">
      <c r="A34" s="12" t="s">
        <v>29</v>
      </c>
      <c r="B34" s="875" t="s">
        <v>491</v>
      </c>
      <c r="C34" s="272"/>
      <c r="D34" s="472"/>
      <c r="E34" s="473"/>
      <c r="F34" s="473"/>
      <c r="G34" s="472"/>
      <c r="H34" s="474"/>
      <c r="I34" s="473"/>
      <c r="J34" s="474"/>
      <c r="K34" s="473"/>
      <c r="L34" s="450" t="s">
        <v>657</v>
      </c>
      <c r="M34" s="450" t="s">
        <v>590</v>
      </c>
      <c r="N34" s="473" t="s">
        <v>591</v>
      </c>
      <c r="O34" s="475"/>
      <c r="P34" s="67"/>
      <c r="Q34" s="245">
        <v>12</v>
      </c>
    </row>
    <row r="35" spans="1:17" ht="18" customHeight="1">
      <c r="A35" s="12" t="s">
        <v>493</v>
      </c>
      <c r="B35" s="873" t="s">
        <v>189</v>
      </c>
      <c r="C35" s="489">
        <f>D34</f>
        <v>0</v>
      </c>
      <c r="D35" s="274"/>
      <c r="E35" s="452"/>
      <c r="F35" s="451"/>
      <c r="G35" s="455"/>
      <c r="H35" s="451"/>
      <c r="I35" s="478"/>
      <c r="J35" s="451"/>
      <c r="K35" s="451" t="s">
        <v>658</v>
      </c>
      <c r="L35" s="454"/>
      <c r="M35" s="479"/>
      <c r="N35" s="452" t="s">
        <v>659</v>
      </c>
      <c r="O35" s="27"/>
      <c r="P35" s="55"/>
      <c r="Q35" s="243">
        <v>11</v>
      </c>
    </row>
    <row r="36" spans="1:17" ht="18" customHeight="1">
      <c r="A36" s="12" t="s">
        <v>31</v>
      </c>
      <c r="B36" s="269" t="s">
        <v>279</v>
      </c>
      <c r="C36" s="489">
        <f>E34</f>
        <v>0</v>
      </c>
      <c r="D36" s="451">
        <f>E35</f>
        <v>0</v>
      </c>
      <c r="E36" s="274"/>
      <c r="F36" s="451"/>
      <c r="G36" s="452"/>
      <c r="H36" s="478"/>
      <c r="I36" s="451"/>
      <c r="J36" s="451"/>
      <c r="K36" s="461"/>
      <c r="L36" s="451"/>
      <c r="M36" s="454"/>
      <c r="N36" s="472"/>
      <c r="O36" s="482"/>
      <c r="P36" s="55"/>
      <c r="Q36" s="243">
        <v>10</v>
      </c>
    </row>
    <row r="37" spans="1:17" ht="18" customHeight="1">
      <c r="A37" s="12" t="s">
        <v>32</v>
      </c>
      <c r="B37" s="269" t="s">
        <v>190</v>
      </c>
      <c r="C37" s="489">
        <f>F34</f>
        <v>0</v>
      </c>
      <c r="D37" s="451">
        <f>F35</f>
        <v>0</v>
      </c>
      <c r="E37" s="451">
        <f>F36</f>
        <v>0</v>
      </c>
      <c r="F37" s="274"/>
      <c r="G37" s="451"/>
      <c r="H37" s="451"/>
      <c r="I37" s="455"/>
      <c r="J37" s="461" t="s">
        <v>660</v>
      </c>
      <c r="K37" s="451"/>
      <c r="L37" s="451" t="s">
        <v>661</v>
      </c>
      <c r="M37" s="472"/>
      <c r="N37" s="451"/>
      <c r="O37" s="27"/>
      <c r="P37" s="609"/>
      <c r="Q37" s="243">
        <v>9</v>
      </c>
    </row>
    <row r="38" spans="1:17" ht="18" customHeight="1">
      <c r="A38" s="12" t="s">
        <v>33</v>
      </c>
      <c r="B38" s="269" t="s">
        <v>152</v>
      </c>
      <c r="C38" s="489">
        <f>G34</f>
        <v>0</v>
      </c>
      <c r="D38" s="451">
        <f>G35</f>
        <v>0</v>
      </c>
      <c r="E38" s="451">
        <f>G36</f>
        <v>0</v>
      </c>
      <c r="F38" s="451">
        <f>G37</f>
        <v>0</v>
      </c>
      <c r="G38" s="274"/>
      <c r="H38" s="473"/>
      <c r="I38" s="452"/>
      <c r="J38" s="452" t="s">
        <v>662</v>
      </c>
      <c r="K38" s="27"/>
      <c r="L38" s="451"/>
      <c r="M38" s="485"/>
      <c r="N38" s="451"/>
      <c r="O38" s="27"/>
      <c r="P38" s="55"/>
      <c r="Q38" s="243">
        <v>8</v>
      </c>
    </row>
    <row r="39" spans="1:17" ht="18" customHeight="1">
      <c r="A39" s="12" t="s">
        <v>43</v>
      </c>
      <c r="B39" s="873" t="s">
        <v>188</v>
      </c>
      <c r="C39" s="489">
        <f>H34</f>
        <v>0</v>
      </c>
      <c r="D39" s="451">
        <f>H35</f>
        <v>0</v>
      </c>
      <c r="E39" s="451">
        <f>H36</f>
        <v>0</v>
      </c>
      <c r="F39" s="451">
        <f>H37</f>
        <v>0</v>
      </c>
      <c r="G39" s="451">
        <f>H38</f>
        <v>0</v>
      </c>
      <c r="H39" s="274"/>
      <c r="I39" s="451" t="s">
        <v>663</v>
      </c>
      <c r="J39" s="452" t="s">
        <v>664</v>
      </c>
      <c r="K39" s="451"/>
      <c r="L39" s="27"/>
      <c r="M39" s="452" t="s">
        <v>612</v>
      </c>
      <c r="N39" s="451" t="s">
        <v>613</v>
      </c>
      <c r="O39" s="27"/>
      <c r="P39" s="55"/>
      <c r="Q39" s="243">
        <v>7</v>
      </c>
    </row>
    <row r="40" spans="1:17" ht="18" customHeight="1">
      <c r="A40" s="12" t="s">
        <v>35</v>
      </c>
      <c r="B40" s="873" t="s">
        <v>298</v>
      </c>
      <c r="C40" s="489">
        <f>I34</f>
        <v>0</v>
      </c>
      <c r="D40" s="451">
        <f>I35</f>
        <v>0</v>
      </c>
      <c r="E40" s="451">
        <f>I36</f>
        <v>0</v>
      </c>
      <c r="F40" s="451">
        <f>I37</f>
        <v>0</v>
      </c>
      <c r="G40" s="451">
        <f>I38</f>
        <v>0</v>
      </c>
      <c r="H40" s="451" t="str">
        <f>I39</f>
        <v>3/1 ｿﾃﾞ④</v>
      </c>
      <c r="I40" s="274"/>
      <c r="J40" s="452"/>
      <c r="K40" s="451"/>
      <c r="L40" s="486" t="s">
        <v>614</v>
      </c>
      <c r="M40" s="452" t="s">
        <v>665</v>
      </c>
      <c r="N40" s="479"/>
      <c r="O40" s="451"/>
      <c r="P40" s="55"/>
      <c r="Q40" s="243">
        <v>6</v>
      </c>
    </row>
    <row r="41" spans="1:17" ht="18" customHeight="1">
      <c r="A41" s="12" t="s">
        <v>36</v>
      </c>
      <c r="B41" s="873" t="s">
        <v>278</v>
      </c>
      <c r="C41" s="489">
        <f>J34</f>
        <v>0</v>
      </c>
      <c r="D41" s="451">
        <f>J35</f>
        <v>0</v>
      </c>
      <c r="E41" s="451">
        <f>J36</f>
        <v>0</v>
      </c>
      <c r="F41" s="451" t="str">
        <f>J37</f>
        <v>2/22 ｿﾃﾞ⑤</v>
      </c>
      <c r="G41" s="451" t="str">
        <f>J38</f>
        <v>2/28 ﾔ④</v>
      </c>
      <c r="H41" s="451" t="str">
        <f>J39</f>
        <v>3/8 ATS②</v>
      </c>
      <c r="I41" s="451">
        <f>J40</f>
        <v>0</v>
      </c>
      <c r="J41" s="274"/>
      <c r="K41" s="451"/>
      <c r="L41" s="454"/>
      <c r="M41" s="451"/>
      <c r="N41" s="451"/>
      <c r="O41" s="451"/>
      <c r="P41" s="610"/>
      <c r="Q41" s="243">
        <v>5</v>
      </c>
    </row>
    <row r="42" spans="1:17" ht="18" customHeight="1">
      <c r="A42" s="12" t="s">
        <v>37</v>
      </c>
      <c r="B42" s="269" t="s">
        <v>151</v>
      </c>
      <c r="C42" s="489">
        <f>K34</f>
        <v>0</v>
      </c>
      <c r="D42" s="451" t="str">
        <f>K35</f>
        <v>3/1 ｿﾃﾞ②</v>
      </c>
      <c r="E42" s="451">
        <f>K36</f>
        <v>0</v>
      </c>
      <c r="F42" s="451">
        <f>K37</f>
        <v>0</v>
      </c>
      <c r="G42" s="451">
        <f>K38</f>
        <v>0</v>
      </c>
      <c r="H42" s="451">
        <f>K39</f>
        <v>0</v>
      </c>
      <c r="I42" s="451">
        <f>K40</f>
        <v>0</v>
      </c>
      <c r="J42" s="451">
        <f>K41</f>
        <v>0</v>
      </c>
      <c r="K42" s="274"/>
      <c r="L42" s="478"/>
      <c r="M42" s="485"/>
      <c r="N42" s="452"/>
      <c r="O42" s="482"/>
      <c r="P42" s="611"/>
      <c r="Q42" s="243">
        <v>4</v>
      </c>
    </row>
    <row r="43" spans="1:17" ht="18" customHeight="1">
      <c r="A43" s="12" t="s">
        <v>38</v>
      </c>
      <c r="B43" s="873" t="s">
        <v>408</v>
      </c>
      <c r="C43" s="489" t="str">
        <f>L34</f>
        <v>3/8 ATS③</v>
      </c>
      <c r="D43" s="451">
        <f>L35</f>
        <v>0</v>
      </c>
      <c r="E43" s="451">
        <f>L36</f>
        <v>0</v>
      </c>
      <c r="F43" s="451" t="str">
        <f>L37</f>
        <v>3/1 ｿﾃﾞ⑤</v>
      </c>
      <c r="G43" s="451">
        <f>L38</f>
        <v>0</v>
      </c>
      <c r="H43" s="451">
        <f>L39</f>
        <v>0</v>
      </c>
      <c r="I43" s="451" t="str">
        <f>L40</f>
        <v>2/8ナル③</v>
      </c>
      <c r="J43" s="451">
        <f>L41</f>
        <v>0</v>
      </c>
      <c r="K43" s="451">
        <f>L42</f>
        <v>0</v>
      </c>
      <c r="L43" s="274"/>
      <c r="M43" s="451"/>
      <c r="N43" s="27"/>
      <c r="O43" s="482"/>
      <c r="P43" s="610"/>
      <c r="Q43" s="243">
        <v>3</v>
      </c>
    </row>
    <row r="44" spans="1:17" ht="18" customHeight="1">
      <c r="A44" s="12" t="s">
        <v>39</v>
      </c>
      <c r="B44" s="873" t="s">
        <v>485</v>
      </c>
      <c r="C44" s="489" t="str">
        <f>M34</f>
        <v>2/15ﾅﾙ③</v>
      </c>
      <c r="D44" s="451">
        <f>M35</f>
        <v>0</v>
      </c>
      <c r="E44" s="451">
        <f>M36</f>
        <v>0</v>
      </c>
      <c r="F44" s="451">
        <f>M37</f>
        <v>0</v>
      </c>
      <c r="G44" s="451">
        <f>M38</f>
        <v>0</v>
      </c>
      <c r="H44" s="451" t="str">
        <f>M39</f>
        <v>2/8ATS①</v>
      </c>
      <c r="I44" s="451" t="str">
        <f>M40</f>
        <v>3/8 ｲﾜ②</v>
      </c>
      <c r="J44" s="451">
        <f>M41</f>
        <v>0</v>
      </c>
      <c r="K44" s="451">
        <f>M42</f>
        <v>0</v>
      </c>
      <c r="L44" s="451">
        <f>M43</f>
        <v>0</v>
      </c>
      <c r="M44" s="274"/>
      <c r="N44" s="451"/>
      <c r="O44" s="451"/>
      <c r="P44" s="609"/>
      <c r="Q44" s="243">
        <v>2</v>
      </c>
    </row>
    <row r="45" spans="1:17" ht="18" customHeight="1">
      <c r="A45" s="12" t="s">
        <v>41</v>
      </c>
      <c r="B45" s="873" t="s">
        <v>487</v>
      </c>
      <c r="C45" s="494" t="str">
        <f>N34</f>
        <v>2/8ナル①</v>
      </c>
      <c r="D45" s="451" t="str">
        <f>N35</f>
        <v>3/8 ｲﾜ④</v>
      </c>
      <c r="E45" s="451">
        <f>N36</f>
        <v>0</v>
      </c>
      <c r="F45" s="451">
        <f>N37</f>
        <v>0</v>
      </c>
      <c r="G45" s="451">
        <f>N38</f>
        <v>0</v>
      </c>
      <c r="H45" s="451" t="str">
        <f>N39</f>
        <v>2/15ｶﾓ①</v>
      </c>
      <c r="I45" s="451">
        <f>N40</f>
        <v>0</v>
      </c>
      <c r="J45" s="451">
        <f>N41</f>
        <v>0</v>
      </c>
      <c r="K45" s="451">
        <f>N42</f>
        <v>0</v>
      </c>
      <c r="L45" s="451">
        <f>N43</f>
        <v>0</v>
      </c>
      <c r="M45" s="451">
        <f>N44</f>
        <v>0</v>
      </c>
      <c r="N45" s="274"/>
      <c r="O45" s="482"/>
      <c r="P45" s="610"/>
      <c r="Q45" s="243">
        <v>1</v>
      </c>
    </row>
    <row r="46" spans="1:17" ht="18" customHeight="1">
      <c r="A46" s="12" t="s">
        <v>551</v>
      </c>
      <c r="B46" s="269" t="s">
        <v>465</v>
      </c>
      <c r="C46" s="489">
        <f>O34</f>
        <v>0</v>
      </c>
      <c r="D46" s="451">
        <f>O35</f>
        <v>0</v>
      </c>
      <c r="E46" s="451">
        <f>O36</f>
        <v>0</v>
      </c>
      <c r="F46" s="451">
        <f>O37</f>
        <v>0</v>
      </c>
      <c r="G46" s="451">
        <f>O38</f>
        <v>0</v>
      </c>
      <c r="H46" s="451">
        <f>O39</f>
        <v>0</v>
      </c>
      <c r="I46" s="451">
        <f>O40</f>
        <v>0</v>
      </c>
      <c r="J46" s="451">
        <f>O41</f>
        <v>0</v>
      </c>
      <c r="K46" s="451">
        <f>O42</f>
        <v>0</v>
      </c>
      <c r="L46" s="451">
        <f>O43</f>
        <v>0</v>
      </c>
      <c r="M46" s="451">
        <f>O44</f>
        <v>0</v>
      </c>
      <c r="N46" s="451">
        <f>O45</f>
        <v>0</v>
      </c>
      <c r="O46" s="274"/>
      <c r="P46" s="55"/>
      <c r="Q46" s="243"/>
    </row>
    <row r="47" spans="1:17" ht="18" customHeight="1" thickBot="1">
      <c r="B47" s="612"/>
      <c r="C47" s="613">
        <f>P34</f>
        <v>0</v>
      </c>
      <c r="D47" s="614">
        <f>P35</f>
        <v>0</v>
      </c>
      <c r="E47" s="614">
        <f>P36</f>
        <v>0</v>
      </c>
      <c r="F47" s="614">
        <f>P37</f>
        <v>0</v>
      </c>
      <c r="G47" s="614">
        <f>P38</f>
        <v>0</v>
      </c>
      <c r="H47" s="614">
        <f>P39</f>
        <v>0</v>
      </c>
      <c r="I47" s="614">
        <f>P40</f>
        <v>0</v>
      </c>
      <c r="J47" s="614">
        <f>P41</f>
        <v>0</v>
      </c>
      <c r="K47" s="614">
        <f>P42</f>
        <v>0</v>
      </c>
      <c r="L47" s="614">
        <f>P43</f>
        <v>0</v>
      </c>
      <c r="M47" s="614">
        <f>P44</f>
        <v>0</v>
      </c>
      <c r="N47" s="614">
        <f>P45</f>
        <v>0</v>
      </c>
      <c r="O47" s="614">
        <f>P46</f>
        <v>0</v>
      </c>
      <c r="P47" s="273"/>
      <c r="Q47" s="56">
        <f>SUM(Q34:Q46)</f>
        <v>78</v>
      </c>
    </row>
    <row r="48" spans="1:17" ht="12.6" customHeight="1" thickTop="1">
      <c r="B48" s="252" t="s">
        <v>225</v>
      </c>
      <c r="C48" s="15"/>
      <c r="D48" s="15"/>
      <c r="E48" s="15"/>
      <c r="F48" s="15"/>
      <c r="G48" s="15"/>
      <c r="H48" s="15"/>
      <c r="I48" s="15"/>
      <c r="J48" s="15"/>
      <c r="K48" s="15"/>
      <c r="L48" s="45"/>
      <c r="N48" s="45"/>
      <c r="O48" s="45"/>
    </row>
    <row r="49" spans="1:17" ht="18.75" customHeight="1" thickBot="1">
      <c r="B49" s="13" t="s">
        <v>210</v>
      </c>
      <c r="C49" s="15"/>
      <c r="D49" s="15"/>
      <c r="E49" s="15"/>
      <c r="F49" s="15" t="s">
        <v>25</v>
      </c>
      <c r="G49" s="15">
        <f>COUNTIF(C51:N62,"")-Q51-1</f>
        <v>60</v>
      </c>
      <c r="H49" s="14">
        <f>J49-G49</f>
        <v>6</v>
      </c>
      <c r="I49" s="60"/>
      <c r="J49" s="16">
        <f>Q62</f>
        <v>66</v>
      </c>
      <c r="K49" s="15" t="s">
        <v>26</v>
      </c>
      <c r="L49" s="19"/>
    </row>
    <row r="50" spans="1:17" ht="18.75" customHeight="1" thickTop="1">
      <c r="B50" s="271"/>
      <c r="C50" s="50" t="str">
        <f>B51</f>
        <v>船橋50</v>
      </c>
      <c r="D50" s="48" t="str">
        <f>B52</f>
        <v>八千代50</v>
      </c>
      <c r="E50" s="47" t="str">
        <f>B53</f>
        <v>古河シ50</v>
      </c>
      <c r="F50" s="47" t="str">
        <f>B54</f>
        <v>東京50</v>
      </c>
      <c r="G50" s="48" t="str">
        <f>B55</f>
        <v>袖ヶ浦シ50</v>
      </c>
      <c r="H50" s="47" t="str">
        <f>B56</f>
        <v>千葉50</v>
      </c>
      <c r="I50" s="47" t="str">
        <f>B57</f>
        <v>商大ク50</v>
      </c>
      <c r="J50" s="47" t="str">
        <f>B58</f>
        <v>Y-AJA50</v>
      </c>
      <c r="K50" s="47" t="str">
        <f>B59</f>
        <v>九十九50</v>
      </c>
      <c r="L50" s="47" t="str">
        <f>B60</f>
        <v>浦安シ50</v>
      </c>
      <c r="M50" s="51" t="str">
        <f>B61</f>
        <v>習台シ50</v>
      </c>
      <c r="N50" s="52" t="str">
        <f>B62</f>
        <v>マクハリ50</v>
      </c>
      <c r="O50" s="280"/>
      <c r="P50" s="307"/>
      <c r="Q50" s="53" t="s">
        <v>28</v>
      </c>
    </row>
    <row r="51" spans="1:17" ht="18.75" customHeight="1">
      <c r="A51" s="12" t="s">
        <v>29</v>
      </c>
      <c r="B51" s="268" t="s">
        <v>204</v>
      </c>
      <c r="C51" s="272"/>
      <c r="D51" s="473"/>
      <c r="E51" s="473"/>
      <c r="F51" s="473"/>
      <c r="G51" s="473"/>
      <c r="H51" s="473"/>
      <c r="I51" s="473"/>
      <c r="J51" s="451"/>
      <c r="K51" s="473"/>
      <c r="L51" s="450"/>
      <c r="M51" s="473"/>
      <c r="N51" s="477" t="s">
        <v>666</v>
      </c>
      <c r="O51" s="276"/>
      <c r="P51" s="308"/>
      <c r="Q51" s="245">
        <v>11</v>
      </c>
    </row>
    <row r="52" spans="1:17" ht="18.75" customHeight="1">
      <c r="A52" s="12" t="s">
        <v>30</v>
      </c>
      <c r="B52" s="269" t="s">
        <v>305</v>
      </c>
      <c r="C52" s="489">
        <f>D51</f>
        <v>0</v>
      </c>
      <c r="D52" s="274"/>
      <c r="E52" s="451"/>
      <c r="F52" s="451"/>
      <c r="G52" s="504"/>
      <c r="H52" s="451"/>
      <c r="I52" s="504"/>
      <c r="J52" s="451"/>
      <c r="K52" s="455"/>
      <c r="L52" s="454"/>
      <c r="M52" s="451" t="s">
        <v>667</v>
      </c>
      <c r="N52" s="481"/>
      <c r="O52" s="277"/>
      <c r="P52" s="309"/>
      <c r="Q52" s="243">
        <v>10</v>
      </c>
    </row>
    <row r="53" spans="1:17" ht="18.75" customHeight="1">
      <c r="A53" s="12" t="s">
        <v>31</v>
      </c>
      <c r="B53" s="269" t="s">
        <v>155</v>
      </c>
      <c r="C53" s="489">
        <f>E51</f>
        <v>0</v>
      </c>
      <c r="D53" s="451">
        <f>E52</f>
        <v>0</v>
      </c>
      <c r="E53" s="274"/>
      <c r="F53" s="451"/>
      <c r="G53" s="451"/>
      <c r="H53" s="455"/>
      <c r="I53" s="451"/>
      <c r="J53" s="451"/>
      <c r="K53" s="451"/>
      <c r="L53" s="454" t="s">
        <v>668</v>
      </c>
      <c r="M53" s="451"/>
      <c r="N53" s="481"/>
      <c r="O53" s="277"/>
      <c r="P53" s="309"/>
      <c r="Q53" s="243">
        <v>9</v>
      </c>
    </row>
    <row r="54" spans="1:17" ht="18.75" customHeight="1">
      <c r="A54" s="12" t="s">
        <v>32</v>
      </c>
      <c r="B54" s="873" t="s">
        <v>207</v>
      </c>
      <c r="C54" s="489">
        <f>F51</f>
        <v>0</v>
      </c>
      <c r="D54" s="451">
        <f>F52</f>
        <v>0</v>
      </c>
      <c r="E54" s="451">
        <f>F53</f>
        <v>0</v>
      </c>
      <c r="F54" s="274"/>
      <c r="G54" s="451"/>
      <c r="H54" s="451"/>
      <c r="I54" s="451"/>
      <c r="J54" s="451"/>
      <c r="K54" s="451" t="s">
        <v>669</v>
      </c>
      <c r="L54" s="473"/>
      <c r="M54" s="455"/>
      <c r="N54" s="481"/>
      <c r="O54" s="277"/>
      <c r="P54" s="309"/>
      <c r="Q54" s="243">
        <v>8</v>
      </c>
    </row>
    <row r="55" spans="1:17" ht="18.75" customHeight="1">
      <c r="A55" s="12" t="s">
        <v>33</v>
      </c>
      <c r="B55" s="269" t="s">
        <v>206</v>
      </c>
      <c r="C55" s="489">
        <f>G51</f>
        <v>0</v>
      </c>
      <c r="D55" s="451">
        <f>G52</f>
        <v>0</v>
      </c>
      <c r="E55" s="451">
        <f>G53</f>
        <v>0</v>
      </c>
      <c r="F55" s="451">
        <f>G54</f>
        <v>0</v>
      </c>
      <c r="G55" s="274"/>
      <c r="H55" s="451"/>
      <c r="I55" s="451"/>
      <c r="J55" s="451" t="s">
        <v>670</v>
      </c>
      <c r="K55" s="451"/>
      <c r="L55" s="455"/>
      <c r="M55" s="455"/>
      <c r="N55" s="481"/>
      <c r="O55" s="277"/>
      <c r="P55" s="309"/>
      <c r="Q55" s="243">
        <v>7</v>
      </c>
    </row>
    <row r="56" spans="1:17" ht="18.75" customHeight="1">
      <c r="A56" s="12" t="s">
        <v>34</v>
      </c>
      <c r="B56" s="269" t="s">
        <v>153</v>
      </c>
      <c r="C56" s="489">
        <f>H51</f>
        <v>0</v>
      </c>
      <c r="D56" s="451">
        <f>H52</f>
        <v>0</v>
      </c>
      <c r="E56" s="451">
        <f>H53</f>
        <v>0</v>
      </c>
      <c r="F56" s="451">
        <f>H54</f>
        <v>0</v>
      </c>
      <c r="G56" s="451">
        <f>H55</f>
        <v>0</v>
      </c>
      <c r="H56" s="274"/>
      <c r="I56" s="451" t="s">
        <v>671</v>
      </c>
      <c r="J56" s="451"/>
      <c r="L56" s="454"/>
      <c r="M56" s="451"/>
      <c r="N56" s="481"/>
      <c r="O56" s="277"/>
      <c r="P56" s="309"/>
      <c r="Q56" s="243">
        <v>6</v>
      </c>
    </row>
    <row r="57" spans="1:17" ht="18.75" customHeight="1">
      <c r="A57" s="12" t="s">
        <v>42</v>
      </c>
      <c r="B57" s="269" t="s">
        <v>205</v>
      </c>
      <c r="C57" s="489">
        <f>I51</f>
        <v>0</v>
      </c>
      <c r="D57" s="451">
        <f>I52</f>
        <v>0</v>
      </c>
      <c r="E57" s="451">
        <f>I53</f>
        <v>0</v>
      </c>
      <c r="F57" s="451">
        <f>I54</f>
        <v>0</v>
      </c>
      <c r="G57" s="451">
        <f>I55</f>
        <v>0</v>
      </c>
      <c r="H57" s="451" t="str">
        <f>I56</f>
        <v>3/1 ATS③</v>
      </c>
      <c r="I57" s="274"/>
      <c r="J57" s="451"/>
      <c r="K57" s="451"/>
      <c r="L57" s="451"/>
      <c r="M57" s="451"/>
      <c r="N57" s="481"/>
      <c r="O57" s="277"/>
      <c r="P57" s="309"/>
      <c r="Q57" s="243">
        <v>5</v>
      </c>
    </row>
    <row r="58" spans="1:17" ht="18.75" customHeight="1">
      <c r="A58" s="12" t="s">
        <v>36</v>
      </c>
      <c r="B58" s="269" t="s">
        <v>194</v>
      </c>
      <c r="C58" s="489">
        <f>J51</f>
        <v>0</v>
      </c>
      <c r="D58" s="451">
        <f>J52</f>
        <v>0</v>
      </c>
      <c r="E58" s="451">
        <f>J53</f>
        <v>0</v>
      </c>
      <c r="F58" s="451">
        <f>J54</f>
        <v>0</v>
      </c>
      <c r="G58" s="451" t="str">
        <f>J55</f>
        <v>3/1 ｿﾃﾞ①</v>
      </c>
      <c r="H58" s="451">
        <f>J56</f>
        <v>0</v>
      </c>
      <c r="I58" s="451">
        <f>J57</f>
        <v>0</v>
      </c>
      <c r="J58" s="274"/>
      <c r="K58" s="504"/>
      <c r="L58" s="451"/>
      <c r="M58" s="451"/>
      <c r="N58" s="484"/>
      <c r="O58" s="278"/>
      <c r="P58" s="310"/>
      <c r="Q58" s="244">
        <v>4</v>
      </c>
    </row>
    <row r="59" spans="1:17" ht="18.75" customHeight="1">
      <c r="A59" s="12" t="s">
        <v>37</v>
      </c>
      <c r="B59" s="269" t="s">
        <v>330</v>
      </c>
      <c r="C59" s="489">
        <f>K51</f>
        <v>0</v>
      </c>
      <c r="D59" s="451">
        <f>K52</f>
        <v>0</v>
      </c>
      <c r="E59" s="451">
        <f>K53</f>
        <v>0</v>
      </c>
      <c r="F59" s="451" t="str">
        <f>K54</f>
        <v>3/1 ATS②</v>
      </c>
      <c r="G59" s="451">
        <f>K55</f>
        <v>0</v>
      </c>
      <c r="H59" s="451">
        <f>J51</f>
        <v>0</v>
      </c>
      <c r="I59" s="451">
        <f>K57</f>
        <v>0</v>
      </c>
      <c r="J59" s="451">
        <f>K58</f>
        <v>0</v>
      </c>
      <c r="K59" s="274"/>
      <c r="L59" s="451"/>
      <c r="M59" s="451"/>
      <c r="N59" s="481"/>
      <c r="O59" s="277"/>
      <c r="P59" s="309"/>
      <c r="Q59" s="243">
        <v>3</v>
      </c>
    </row>
    <row r="60" spans="1:17" ht="18.75" customHeight="1">
      <c r="A60" s="12" t="s">
        <v>38</v>
      </c>
      <c r="B60" s="269" t="s">
        <v>157</v>
      </c>
      <c r="C60" s="489">
        <f>L51</f>
        <v>0</v>
      </c>
      <c r="D60" s="451">
        <f>L52</f>
        <v>0</v>
      </c>
      <c r="E60" s="451" t="str">
        <f>L53</f>
        <v>3/1 ｿﾃﾞ③</v>
      </c>
      <c r="F60" s="451">
        <f>L54</f>
        <v>0</v>
      </c>
      <c r="G60" s="451">
        <f>L55</f>
        <v>0</v>
      </c>
      <c r="H60" s="451">
        <f>L56</f>
        <v>0</v>
      </c>
      <c r="I60" s="451">
        <f>L57</f>
        <v>0</v>
      </c>
      <c r="J60" s="451">
        <f>L58</f>
        <v>0</v>
      </c>
      <c r="K60" s="451">
        <f>L59</f>
        <v>0</v>
      </c>
      <c r="L60" s="274"/>
      <c r="M60" s="451"/>
      <c r="N60" s="481"/>
      <c r="O60" s="277"/>
      <c r="P60" s="309"/>
      <c r="Q60" s="243">
        <v>2</v>
      </c>
    </row>
    <row r="61" spans="1:17" ht="18.75" customHeight="1">
      <c r="A61" s="12" t="s">
        <v>39</v>
      </c>
      <c r="B61" s="269" t="s">
        <v>300</v>
      </c>
      <c r="C61" s="489">
        <f>M51</f>
        <v>0</v>
      </c>
      <c r="D61" s="451" t="str">
        <f>M52</f>
        <v>3/1 ATS①</v>
      </c>
      <c r="E61" s="451">
        <f>M53</f>
        <v>0</v>
      </c>
      <c r="F61" s="451">
        <f>M54</f>
        <v>0</v>
      </c>
      <c r="G61" s="451">
        <f>M55</f>
        <v>0</v>
      </c>
      <c r="H61" s="451">
        <f>M56</f>
        <v>0</v>
      </c>
      <c r="I61" s="451">
        <f>M57</f>
        <v>0</v>
      </c>
      <c r="J61" s="451">
        <f>M58</f>
        <v>0</v>
      </c>
      <c r="K61" s="451">
        <f>M59</f>
        <v>0</v>
      </c>
      <c r="L61" s="451">
        <f>M60</f>
        <v>0</v>
      </c>
      <c r="M61" s="274"/>
      <c r="N61" s="481"/>
      <c r="O61" s="277"/>
      <c r="P61" s="309"/>
      <c r="Q61" s="243">
        <v>1</v>
      </c>
    </row>
    <row r="62" spans="1:17" ht="18.75" customHeight="1" thickBot="1">
      <c r="A62" s="12" t="s">
        <v>40</v>
      </c>
      <c r="B62" s="270" t="s">
        <v>198</v>
      </c>
      <c r="C62" s="503" t="str">
        <f>N51</f>
        <v>3/1 ﾃB④</v>
      </c>
      <c r="D62" s="493">
        <f>N52</f>
        <v>0</v>
      </c>
      <c r="E62" s="493">
        <f>N53</f>
        <v>0</v>
      </c>
      <c r="F62" s="493">
        <f>N54</f>
        <v>0</v>
      </c>
      <c r="G62" s="493">
        <f>N55</f>
        <v>0</v>
      </c>
      <c r="H62" s="493">
        <f>N56</f>
        <v>0</v>
      </c>
      <c r="I62" s="493">
        <f>N57</f>
        <v>0</v>
      </c>
      <c r="J62" s="493">
        <f>N58</f>
        <v>0</v>
      </c>
      <c r="K62" s="493">
        <f>N59</f>
        <v>0</v>
      </c>
      <c r="L62" s="493">
        <f>N60</f>
        <v>0</v>
      </c>
      <c r="M62" s="493">
        <f>N61</f>
        <v>0</v>
      </c>
      <c r="N62" s="273"/>
      <c r="O62" s="279"/>
      <c r="P62" s="302"/>
      <c r="Q62" s="56">
        <f>SUM(Q51:Q61)</f>
        <v>66</v>
      </c>
    </row>
    <row r="63" spans="1:17" ht="9.75" customHeight="1" thickTop="1">
      <c r="B63" s="57"/>
      <c r="C63" s="58"/>
      <c r="D63" s="58"/>
      <c r="E63" s="58"/>
      <c r="F63" s="58"/>
      <c r="G63" s="58"/>
      <c r="H63" s="58"/>
      <c r="I63" s="58"/>
      <c r="J63" s="58"/>
      <c r="K63" s="58"/>
      <c r="L63" s="58"/>
      <c r="M63" s="58"/>
      <c r="P63" s="19"/>
      <c r="Q63" s="19"/>
    </row>
    <row r="64" spans="1:17" s="2" customFormat="1" ht="18.75" customHeight="1" thickBot="1">
      <c r="A64" s="1"/>
      <c r="B64" s="13" t="s">
        <v>211</v>
      </c>
      <c r="C64" s="60"/>
      <c r="D64" s="60"/>
      <c r="E64" s="60"/>
      <c r="F64" s="60" t="s">
        <v>25</v>
      </c>
      <c r="G64" s="15">
        <f>COUNTIF(C66:N77,"")-Q66-1</f>
        <v>58</v>
      </c>
      <c r="H64" s="14">
        <f>J64-G64</f>
        <v>8</v>
      </c>
      <c r="I64" s="60"/>
      <c r="J64" s="16">
        <f>Q77</f>
        <v>66</v>
      </c>
      <c r="K64" s="60" t="s">
        <v>26</v>
      </c>
      <c r="L64" s="60"/>
      <c r="M64" s="61"/>
      <c r="N64" s="62"/>
      <c r="O64" s="62"/>
      <c r="P64" s="59"/>
      <c r="Q64" s="59"/>
    </row>
    <row r="65" spans="1:18" ht="18.75" customHeight="1" thickTop="1" thickBot="1">
      <c r="B65" s="271"/>
      <c r="C65" s="257" t="str">
        <f>B66</f>
        <v>大倉商50</v>
      </c>
      <c r="D65" s="258" t="str">
        <f>B67</f>
        <v>習志野50</v>
      </c>
      <c r="E65" s="259" t="str">
        <f>B68</f>
        <v>浜野シ50</v>
      </c>
      <c r="F65" s="259" t="str">
        <f>B69</f>
        <v>55船橋</v>
      </c>
      <c r="G65" s="258" t="str">
        <f>B70</f>
        <v>エスペ50</v>
      </c>
      <c r="H65" s="259" t="str">
        <f>B71</f>
        <v>55CE-B</v>
      </c>
      <c r="I65" s="259" t="str">
        <f>B72</f>
        <v>55八千代</v>
      </c>
      <c r="J65" s="260" t="str">
        <f>B73</f>
        <v>大木戸50</v>
      </c>
      <c r="K65" s="260" t="str">
        <f>B74</f>
        <v>佐倉シ50</v>
      </c>
      <c r="L65" s="260" t="str">
        <f>B75</f>
        <v>Lien50</v>
      </c>
      <c r="M65" s="260" t="str">
        <f>B76</f>
        <v>55千葉</v>
      </c>
      <c r="N65" s="261" t="str">
        <f>IF(B77&lt;&gt;"",B77,"")</f>
        <v>緑町シ</v>
      </c>
      <c r="O65" s="275"/>
      <c r="P65" s="312"/>
      <c r="Q65" s="311" t="s">
        <v>28</v>
      </c>
    </row>
    <row r="66" spans="1:18" ht="18.75" customHeight="1" thickTop="1">
      <c r="A66" s="12" t="s">
        <v>29</v>
      </c>
      <c r="B66" s="268" t="s">
        <v>156</v>
      </c>
      <c r="C66" s="272"/>
      <c r="D66" s="497"/>
      <c r="E66" s="498"/>
      <c r="F66" s="497"/>
      <c r="G66" s="498"/>
      <c r="H66" s="499"/>
      <c r="I66" s="497"/>
      <c r="J66" s="498"/>
      <c r="K66" s="500"/>
      <c r="L66" s="500"/>
      <c r="M66" s="498"/>
      <c r="N66" s="501" t="s">
        <v>672</v>
      </c>
      <c r="O66" s="276"/>
      <c r="P66" s="308"/>
      <c r="Q66" s="245">
        <v>11</v>
      </c>
    </row>
    <row r="67" spans="1:18" ht="18.75" customHeight="1">
      <c r="A67" s="12" t="s">
        <v>30</v>
      </c>
      <c r="B67" s="269" t="s">
        <v>158</v>
      </c>
      <c r="C67" s="451">
        <f>D66</f>
        <v>0</v>
      </c>
      <c r="D67" s="274"/>
      <c r="E67" s="452"/>
      <c r="F67" s="451"/>
      <c r="G67" s="455"/>
      <c r="H67" s="452"/>
      <c r="I67" s="451"/>
      <c r="J67" s="452"/>
      <c r="K67" s="451"/>
      <c r="L67" s="454"/>
      <c r="M67" s="451" t="s">
        <v>673</v>
      </c>
      <c r="N67" s="481"/>
      <c r="O67" s="277"/>
      <c r="P67" s="309"/>
      <c r="Q67" s="243">
        <v>10</v>
      </c>
    </row>
    <row r="68" spans="1:18" ht="18.75" customHeight="1">
      <c r="A68" s="12" t="s">
        <v>31</v>
      </c>
      <c r="B68" s="269" t="s">
        <v>302</v>
      </c>
      <c r="C68" s="451">
        <f>E66</f>
        <v>0</v>
      </c>
      <c r="D68" s="451">
        <f>E67</f>
        <v>0</v>
      </c>
      <c r="E68" s="274"/>
      <c r="F68" s="451"/>
      <c r="G68" s="478"/>
      <c r="H68" s="451"/>
      <c r="I68" s="455"/>
      <c r="J68" s="451"/>
      <c r="K68" s="451"/>
      <c r="L68" s="454" t="s">
        <v>674</v>
      </c>
      <c r="M68" s="451"/>
      <c r="N68" s="481"/>
      <c r="O68" s="277"/>
      <c r="P68" s="309"/>
      <c r="Q68" s="243">
        <v>9</v>
      </c>
    </row>
    <row r="69" spans="1:18" ht="18.75" customHeight="1">
      <c r="A69" s="12" t="s">
        <v>552</v>
      </c>
      <c r="B69" s="873" t="s">
        <v>193</v>
      </c>
      <c r="C69" s="451">
        <f>F66</f>
        <v>0</v>
      </c>
      <c r="D69" s="451">
        <f>F67</f>
        <v>0</v>
      </c>
      <c r="E69" s="451">
        <f>F68</f>
        <v>0</v>
      </c>
      <c r="F69" s="274"/>
      <c r="G69" s="451"/>
      <c r="H69" s="451" t="s">
        <v>675</v>
      </c>
      <c r="I69" s="451"/>
      <c r="J69" s="455" t="s">
        <v>592</v>
      </c>
      <c r="K69" s="461" t="s">
        <v>676</v>
      </c>
      <c r="L69" s="485"/>
      <c r="M69" s="451"/>
      <c r="N69" s="481"/>
      <c r="O69" s="277"/>
      <c r="P69" s="309"/>
      <c r="Q69" s="243">
        <v>8</v>
      </c>
    </row>
    <row r="70" spans="1:18" ht="18.75" customHeight="1">
      <c r="A70" s="12" t="s">
        <v>33</v>
      </c>
      <c r="B70" s="269" t="s">
        <v>192</v>
      </c>
      <c r="C70" s="451">
        <f>G66</f>
        <v>0</v>
      </c>
      <c r="D70" s="451">
        <f>G67</f>
        <v>0</v>
      </c>
      <c r="E70" s="451">
        <f>G68</f>
        <v>0</v>
      </c>
      <c r="F70" s="451">
        <f>G69</f>
        <v>0</v>
      </c>
      <c r="G70" s="274"/>
      <c r="H70" s="454"/>
      <c r="I70" s="454"/>
      <c r="J70" s="461" t="s">
        <v>677</v>
      </c>
      <c r="K70" s="452"/>
      <c r="L70" s="452"/>
      <c r="M70" s="451"/>
      <c r="N70" s="481"/>
      <c r="O70" s="277"/>
      <c r="P70" s="309"/>
      <c r="Q70" s="243">
        <v>7</v>
      </c>
    </row>
    <row r="71" spans="1:18" ht="18.75" customHeight="1">
      <c r="A71" s="12" t="s">
        <v>34</v>
      </c>
      <c r="B71" s="873" t="s">
        <v>128</v>
      </c>
      <c r="C71" s="451">
        <f>H66</f>
        <v>0</v>
      </c>
      <c r="D71" s="451">
        <f>H67</f>
        <v>0</v>
      </c>
      <c r="E71" s="451">
        <f>H68</f>
        <v>0</v>
      </c>
      <c r="F71" s="451" t="str">
        <f>H69</f>
        <v>3/8 ｲﾜ③</v>
      </c>
      <c r="G71" s="451">
        <f>H70</f>
        <v>0</v>
      </c>
      <c r="H71" s="274"/>
      <c r="I71" s="461" t="s">
        <v>678</v>
      </c>
      <c r="J71" s="451"/>
      <c r="K71" s="451"/>
      <c r="L71" s="451"/>
      <c r="M71" s="451"/>
      <c r="N71" s="502"/>
      <c r="O71" s="277"/>
      <c r="P71" s="309"/>
      <c r="Q71" s="243">
        <v>6</v>
      </c>
    </row>
    <row r="72" spans="1:18" ht="18.75" customHeight="1">
      <c r="A72" s="12" t="s">
        <v>42</v>
      </c>
      <c r="B72" s="269" t="s">
        <v>306</v>
      </c>
      <c r="C72" s="451">
        <f>I66</f>
        <v>0</v>
      </c>
      <c r="D72" s="451">
        <f>I67</f>
        <v>0</v>
      </c>
      <c r="E72" s="451">
        <f>I68</f>
        <v>0</v>
      </c>
      <c r="F72" s="451">
        <f>I69</f>
        <v>0</v>
      </c>
      <c r="G72" s="451">
        <f>I70</f>
        <v>0</v>
      </c>
      <c r="H72" s="451" t="str">
        <f>I71</f>
        <v>2/28 ｼ③</v>
      </c>
      <c r="I72" s="274"/>
      <c r="J72" s="451"/>
      <c r="K72" s="479"/>
      <c r="L72" s="451"/>
      <c r="M72" s="455"/>
      <c r="N72" s="481"/>
      <c r="O72" s="277"/>
      <c r="P72" s="309"/>
      <c r="Q72" s="243">
        <v>5</v>
      </c>
    </row>
    <row r="73" spans="1:18" ht="18.75" customHeight="1">
      <c r="A73" s="12" t="s">
        <v>36</v>
      </c>
      <c r="B73" s="873" t="s">
        <v>195</v>
      </c>
      <c r="C73" s="451">
        <f>J66</f>
        <v>0</v>
      </c>
      <c r="D73" s="451">
        <f>J67</f>
        <v>0</v>
      </c>
      <c r="E73" s="451">
        <f>J68</f>
        <v>0</v>
      </c>
      <c r="F73" s="451" t="str">
        <f>J69</f>
        <v>2/8ﾅﾙ④</v>
      </c>
      <c r="G73" s="451" t="str">
        <f>J70</f>
        <v>2/28 ｼ②</v>
      </c>
      <c r="H73" s="451">
        <f>J71</f>
        <v>0</v>
      </c>
      <c r="I73" s="451">
        <f>J72</f>
        <v>0</v>
      </c>
      <c r="J73" s="274"/>
      <c r="K73" s="451"/>
      <c r="L73" s="485"/>
      <c r="M73" s="451"/>
      <c r="N73" s="481"/>
      <c r="O73" s="278"/>
      <c r="P73" s="310"/>
      <c r="Q73" s="244">
        <v>4</v>
      </c>
    </row>
    <row r="74" spans="1:18" ht="18.75" customHeight="1">
      <c r="A74" s="12" t="s">
        <v>37</v>
      </c>
      <c r="B74" s="269" t="s">
        <v>159</v>
      </c>
      <c r="C74" s="451">
        <f>K66</f>
        <v>0</v>
      </c>
      <c r="D74" s="451">
        <f>K67</f>
        <v>0</v>
      </c>
      <c r="E74" s="451">
        <f>K68</f>
        <v>0</v>
      </c>
      <c r="F74" s="451" t="str">
        <f>K69</f>
        <v>2/28 ｼ①</v>
      </c>
      <c r="G74" s="451">
        <f>K70</f>
        <v>0</v>
      </c>
      <c r="H74" s="451">
        <f>K71</f>
        <v>0</v>
      </c>
      <c r="I74" s="451">
        <f>K72</f>
        <v>0</v>
      </c>
      <c r="J74" s="451">
        <f>K73</f>
        <v>0</v>
      </c>
      <c r="K74" s="274"/>
      <c r="L74" s="479"/>
      <c r="M74" s="451"/>
      <c r="N74" s="484"/>
      <c r="O74" s="277"/>
      <c r="P74" s="309"/>
      <c r="Q74" s="243">
        <v>3</v>
      </c>
    </row>
    <row r="75" spans="1:18" ht="18.75" customHeight="1">
      <c r="A75" s="12" t="s">
        <v>38</v>
      </c>
      <c r="B75" s="269" t="s">
        <v>483</v>
      </c>
      <c r="C75" s="451">
        <f>L66</f>
        <v>0</v>
      </c>
      <c r="D75" s="451">
        <f>L67</f>
        <v>0</v>
      </c>
      <c r="E75" s="451" t="str">
        <f>L68</f>
        <v>3/1 ﾃB③</v>
      </c>
      <c r="F75" s="451">
        <f>L69</f>
        <v>0</v>
      </c>
      <c r="G75" s="451">
        <f>L70</f>
        <v>0</v>
      </c>
      <c r="H75" s="451">
        <f>L71</f>
        <v>0</v>
      </c>
      <c r="I75" s="451">
        <f>L72</f>
        <v>0</v>
      </c>
      <c r="J75" s="451">
        <f>L73</f>
        <v>0</v>
      </c>
      <c r="K75" s="451">
        <f>L74</f>
        <v>0</v>
      </c>
      <c r="L75" s="274"/>
      <c r="M75" s="455"/>
      <c r="N75" s="481"/>
      <c r="O75" s="277"/>
      <c r="P75" s="309"/>
      <c r="Q75" s="243">
        <v>2</v>
      </c>
    </row>
    <row r="76" spans="1:18" ht="18.75" customHeight="1">
      <c r="A76" s="12" t="s">
        <v>39</v>
      </c>
      <c r="B76" s="269" t="s">
        <v>197</v>
      </c>
      <c r="C76" s="489">
        <f>M66</f>
        <v>0</v>
      </c>
      <c r="D76" s="451" t="str">
        <f>M67</f>
        <v>3/1 ﾃB①</v>
      </c>
      <c r="E76" s="451">
        <f>M68</f>
        <v>0</v>
      </c>
      <c r="F76" s="451">
        <f>M69</f>
        <v>0</v>
      </c>
      <c r="G76" s="451">
        <f>M70</f>
        <v>0</v>
      </c>
      <c r="H76" s="451">
        <f>M71</f>
        <v>0</v>
      </c>
      <c r="I76" s="451">
        <f>M72</f>
        <v>0</v>
      </c>
      <c r="J76" s="451">
        <f>M73</f>
        <v>0</v>
      </c>
      <c r="K76" s="451">
        <f>M74</f>
        <v>0</v>
      </c>
      <c r="L76" s="451">
        <f>M75</f>
        <v>0</v>
      </c>
      <c r="M76" s="274"/>
      <c r="N76" s="484"/>
      <c r="O76" s="277"/>
      <c r="P76" s="309"/>
      <c r="Q76" s="243">
        <v>1</v>
      </c>
    </row>
    <row r="77" spans="1:18" ht="18.75" customHeight="1" thickBot="1">
      <c r="A77" s="12" t="s">
        <v>40</v>
      </c>
      <c r="B77" s="270" t="s">
        <v>325</v>
      </c>
      <c r="C77" s="503" t="str">
        <f>N66</f>
        <v>2/28 ﾔ③</v>
      </c>
      <c r="D77" s="493">
        <f>N67</f>
        <v>0</v>
      </c>
      <c r="E77" s="493">
        <f>N68</f>
        <v>0</v>
      </c>
      <c r="F77" s="493">
        <f>N69</f>
        <v>0</v>
      </c>
      <c r="G77" s="493">
        <f>N70</f>
        <v>0</v>
      </c>
      <c r="H77" s="493">
        <f>N71</f>
        <v>0</v>
      </c>
      <c r="I77" s="493">
        <f>N72</f>
        <v>0</v>
      </c>
      <c r="J77" s="493">
        <f>N73</f>
        <v>0</v>
      </c>
      <c r="K77" s="493">
        <f>N74</f>
        <v>0</v>
      </c>
      <c r="L77" s="493">
        <f>N75</f>
        <v>0</v>
      </c>
      <c r="M77" s="493">
        <f>N76</f>
        <v>0</v>
      </c>
      <c r="N77" s="273"/>
      <c r="O77" s="279"/>
      <c r="P77" s="302"/>
      <c r="Q77" s="56">
        <f>SUM(Q66:Q76)</f>
        <v>66</v>
      </c>
    </row>
    <row r="78" spans="1:18" ht="6.6" customHeight="1" thickTop="1">
      <c r="B78" s="57"/>
      <c r="M78" s="14"/>
      <c r="P78" s="19"/>
      <c r="Q78" s="19"/>
    </row>
    <row r="79" spans="1:18" ht="18.75" customHeight="1" thickBot="1">
      <c r="B79" s="13" t="s">
        <v>292</v>
      </c>
      <c r="C79" s="15"/>
      <c r="D79" s="15"/>
      <c r="E79" s="15"/>
      <c r="F79" s="15" t="s">
        <v>25</v>
      </c>
      <c r="G79" s="15">
        <f>COUNTIF(C81:P94,"")-R81-1</f>
        <v>78</v>
      </c>
      <c r="H79" s="14">
        <f>J79-G79</f>
        <v>13</v>
      </c>
      <c r="I79" s="60"/>
      <c r="J79" s="16">
        <f>R95</f>
        <v>91</v>
      </c>
      <c r="K79" s="15" t="s">
        <v>26</v>
      </c>
      <c r="L79" s="19"/>
    </row>
    <row r="80" spans="1:18" ht="18.75" customHeight="1" thickTop="1">
      <c r="B80" s="271"/>
      <c r="C80" s="50" t="str">
        <f>B81</f>
        <v>スクデット</v>
      </c>
      <c r="D80" s="48" t="str">
        <f>B82</f>
        <v>市船OB50</v>
      </c>
      <c r="E80" s="47" t="str">
        <f>B83</f>
        <v>50花園</v>
      </c>
      <c r="F80" s="47" t="str">
        <f>B84</f>
        <v>八日市場</v>
      </c>
      <c r="G80" s="48" t="str">
        <f>B85</f>
        <v>55浜野シ</v>
      </c>
      <c r="H80" s="47" t="str">
        <f>B86</f>
        <v>MCFC50</v>
      </c>
      <c r="I80" s="47" t="str">
        <f>B87</f>
        <v>フォルテ50</v>
      </c>
      <c r="J80" s="47" t="str">
        <f>B88</f>
        <v>1985八千代</v>
      </c>
      <c r="K80" s="47" t="str">
        <f>B89</f>
        <v>55袖ヶ浦シ</v>
      </c>
      <c r="L80" s="47" t="str">
        <f>B90</f>
        <v>コスモス</v>
      </c>
      <c r="M80" s="47" t="str">
        <f>B91</f>
        <v>55エスペ</v>
      </c>
      <c r="N80" s="47" t="str">
        <f>B92</f>
        <v>龍子会シ50</v>
      </c>
      <c r="O80" s="47" t="str">
        <f>B93</f>
        <v>55九十九</v>
      </c>
      <c r="P80" s="49" t="str">
        <f>B94</f>
        <v>MITシ50</v>
      </c>
      <c r="Q80" s="76" t="str">
        <f>IF(B95&lt;&gt;"",B95,"")</f>
        <v/>
      </c>
      <c r="R80" s="53" t="s">
        <v>28</v>
      </c>
    </row>
    <row r="81" spans="1:18" ht="18.75" customHeight="1">
      <c r="A81" s="12" t="s">
        <v>29</v>
      </c>
      <c r="B81" s="875" t="s">
        <v>317</v>
      </c>
      <c r="C81" s="272"/>
      <c r="D81" s="472"/>
      <c r="E81" s="473"/>
      <c r="F81" s="473"/>
      <c r="G81" s="472"/>
      <c r="H81" s="474"/>
      <c r="I81" s="473"/>
      <c r="J81" s="474"/>
      <c r="K81" s="473"/>
      <c r="L81" s="450" t="s">
        <v>679</v>
      </c>
      <c r="M81" s="450"/>
      <c r="N81" s="473" t="s">
        <v>593</v>
      </c>
      <c r="O81" s="475"/>
      <c r="P81" s="476" t="s">
        <v>594</v>
      </c>
      <c r="Q81" s="615"/>
      <c r="R81" s="245">
        <v>13</v>
      </c>
    </row>
    <row r="82" spans="1:18" ht="18.75" customHeight="1">
      <c r="A82" s="12" t="s">
        <v>30</v>
      </c>
      <c r="B82" s="873" t="s">
        <v>479</v>
      </c>
      <c r="C82" s="489">
        <f>D81</f>
        <v>0</v>
      </c>
      <c r="D82" s="274"/>
      <c r="E82" s="452"/>
      <c r="F82" s="451"/>
      <c r="G82" s="455"/>
      <c r="H82" s="451"/>
      <c r="I82" s="478"/>
      <c r="J82" s="451"/>
      <c r="K82" s="473" t="s">
        <v>680</v>
      </c>
      <c r="L82" s="454"/>
      <c r="M82" s="479"/>
      <c r="N82" s="451" t="s">
        <v>595</v>
      </c>
      <c r="O82" s="27"/>
      <c r="P82" s="480"/>
      <c r="Q82" s="55"/>
      <c r="R82" s="243">
        <v>12</v>
      </c>
    </row>
    <row r="83" spans="1:18" ht="18.75" customHeight="1">
      <c r="A83" s="12" t="s">
        <v>495</v>
      </c>
      <c r="B83" s="873" t="s">
        <v>196</v>
      </c>
      <c r="C83" s="489">
        <f>E81</f>
        <v>0</v>
      </c>
      <c r="D83" s="451">
        <f>E82</f>
        <v>0</v>
      </c>
      <c r="E83" s="274"/>
      <c r="F83" s="451" t="s">
        <v>681</v>
      </c>
      <c r="G83" s="452"/>
      <c r="H83" s="478"/>
      <c r="I83" s="451"/>
      <c r="J83" s="451"/>
      <c r="K83" s="461"/>
      <c r="L83" s="451" t="s">
        <v>682</v>
      </c>
      <c r="M83" s="454"/>
      <c r="N83" s="472"/>
      <c r="O83" s="482"/>
      <c r="P83" s="480"/>
      <c r="Q83" s="55"/>
      <c r="R83" s="243">
        <v>11</v>
      </c>
    </row>
    <row r="84" spans="1:18" ht="18.75" customHeight="1">
      <c r="A84" s="12" t="s">
        <v>32</v>
      </c>
      <c r="B84" s="873" t="s">
        <v>162</v>
      </c>
      <c r="C84" s="489">
        <f>F81</f>
        <v>0</v>
      </c>
      <c r="D84" s="451">
        <f>F82</f>
        <v>0</v>
      </c>
      <c r="E84" s="451" t="str">
        <f>F83</f>
        <v>3/8 ｲﾜ⑤</v>
      </c>
      <c r="F84" s="274"/>
      <c r="G84" s="451"/>
      <c r="H84" s="451"/>
      <c r="I84" s="455"/>
      <c r="J84" s="461"/>
      <c r="K84" s="451"/>
      <c r="L84" s="472" t="s">
        <v>596</v>
      </c>
      <c r="M84" s="472"/>
      <c r="N84" s="451"/>
      <c r="O84" s="27"/>
      <c r="P84" s="483" t="s">
        <v>597</v>
      </c>
      <c r="Q84" s="609"/>
      <c r="R84" s="243">
        <v>10</v>
      </c>
    </row>
    <row r="85" spans="1:18" ht="18.75" customHeight="1">
      <c r="A85" s="12" t="s">
        <v>553</v>
      </c>
      <c r="B85" s="269" t="s">
        <v>160</v>
      </c>
      <c r="C85" s="489">
        <f>G81</f>
        <v>0</v>
      </c>
      <c r="D85" s="451">
        <f>G82</f>
        <v>0</v>
      </c>
      <c r="E85" s="451">
        <f>G83</f>
        <v>0</v>
      </c>
      <c r="F85" s="451">
        <f>G84</f>
        <v>0</v>
      </c>
      <c r="G85" s="274"/>
      <c r="H85" s="473" t="s">
        <v>683</v>
      </c>
      <c r="I85" s="452"/>
      <c r="J85" s="452"/>
      <c r="K85" s="27"/>
      <c r="L85" s="451"/>
      <c r="M85" s="485"/>
      <c r="N85" s="451"/>
      <c r="O85" s="27"/>
      <c r="P85" s="480"/>
      <c r="Q85" s="55"/>
      <c r="R85" s="243">
        <v>9</v>
      </c>
    </row>
    <row r="86" spans="1:18" ht="18.75" customHeight="1">
      <c r="A86" s="12" t="s">
        <v>43</v>
      </c>
      <c r="B86" s="873" t="s">
        <v>318</v>
      </c>
      <c r="C86" s="489">
        <f>H81</f>
        <v>0</v>
      </c>
      <c r="D86" s="451">
        <f>H82</f>
        <v>0</v>
      </c>
      <c r="E86" s="451">
        <f>H83</f>
        <v>0</v>
      </c>
      <c r="F86" s="451">
        <f>H84</f>
        <v>0</v>
      </c>
      <c r="G86" s="451" t="str">
        <f>H85</f>
        <v>2/28 ﾔ①</v>
      </c>
      <c r="H86" s="274"/>
      <c r="I86" s="451"/>
      <c r="J86" s="452"/>
      <c r="K86" s="451" t="s">
        <v>598</v>
      </c>
      <c r="L86" s="27"/>
      <c r="M86" s="452"/>
      <c r="N86" s="451"/>
      <c r="O86" s="27"/>
      <c r="P86" s="480"/>
      <c r="Q86" s="55"/>
      <c r="R86" s="243">
        <v>8</v>
      </c>
    </row>
    <row r="87" spans="1:18" ht="18.75" customHeight="1">
      <c r="A87" s="12" t="s">
        <v>496</v>
      </c>
      <c r="B87" s="269" t="s">
        <v>473</v>
      </c>
      <c r="C87" s="489">
        <f>I81</f>
        <v>0</v>
      </c>
      <c r="D87" s="451">
        <f>I82</f>
        <v>0</v>
      </c>
      <c r="E87" s="451">
        <f>I83</f>
        <v>0</v>
      </c>
      <c r="F87" s="451">
        <f>I84</f>
        <v>0</v>
      </c>
      <c r="G87" s="451">
        <f>I85</f>
        <v>0</v>
      </c>
      <c r="H87" s="451">
        <f>I86</f>
        <v>0</v>
      </c>
      <c r="I87" s="274"/>
      <c r="J87" s="452" t="s">
        <v>684</v>
      </c>
      <c r="K87" s="451"/>
      <c r="L87" s="486"/>
      <c r="M87" s="486"/>
      <c r="N87" s="479"/>
      <c r="O87" s="451"/>
      <c r="P87" s="480"/>
      <c r="Q87" s="55"/>
      <c r="R87" s="243">
        <v>7</v>
      </c>
    </row>
    <row r="88" spans="1:18" ht="18.75" customHeight="1">
      <c r="A88" s="12" t="s">
        <v>312</v>
      </c>
      <c r="B88" s="269" t="s">
        <v>332</v>
      </c>
      <c r="C88" s="489">
        <f>J81</f>
        <v>0</v>
      </c>
      <c r="D88" s="451">
        <f>J82</f>
        <v>0</v>
      </c>
      <c r="E88" s="451">
        <f>J83</f>
        <v>0</v>
      </c>
      <c r="F88" s="451">
        <f>J84</f>
        <v>0</v>
      </c>
      <c r="G88" s="451">
        <f>J85</f>
        <v>0</v>
      </c>
      <c r="H88" s="451">
        <f>J86</f>
        <v>0</v>
      </c>
      <c r="I88" s="451" t="str">
        <f>J87</f>
        <v>3/1 ﾃB⑤</v>
      </c>
      <c r="J88" s="274"/>
      <c r="K88" s="451"/>
      <c r="L88" s="454"/>
      <c r="M88" s="451"/>
      <c r="N88" s="451"/>
      <c r="O88" s="451"/>
      <c r="P88" s="487"/>
      <c r="Q88" s="610"/>
      <c r="R88" s="243">
        <v>6</v>
      </c>
    </row>
    <row r="89" spans="1:18" ht="18.75" customHeight="1">
      <c r="A89" s="12" t="s">
        <v>311</v>
      </c>
      <c r="B89" s="873" t="s">
        <v>199</v>
      </c>
      <c r="C89" s="489">
        <f>K81</f>
        <v>0</v>
      </c>
      <c r="D89" s="451" t="str">
        <f>K82</f>
        <v>2/28 ﾔ②</v>
      </c>
      <c r="E89" s="451">
        <f>K83</f>
        <v>0</v>
      </c>
      <c r="F89" s="451">
        <f>K84</f>
        <v>0</v>
      </c>
      <c r="G89" s="451">
        <f>K85</f>
        <v>0</v>
      </c>
      <c r="H89" s="451" t="str">
        <f>K86</f>
        <v>2/8ATS⑤</v>
      </c>
      <c r="I89" s="451">
        <f>K87</f>
        <v>0</v>
      </c>
      <c r="J89" s="451">
        <f>K88</f>
        <v>0</v>
      </c>
      <c r="K89" s="274"/>
      <c r="L89" s="478"/>
      <c r="M89" s="485"/>
      <c r="N89" s="452"/>
      <c r="O89" s="482"/>
      <c r="P89" s="488"/>
      <c r="Q89" s="611"/>
      <c r="R89" s="243">
        <v>5</v>
      </c>
    </row>
    <row r="90" spans="1:18" ht="18.75" customHeight="1">
      <c r="A90" s="12" t="s">
        <v>313</v>
      </c>
      <c r="B90" s="873" t="s">
        <v>329</v>
      </c>
      <c r="C90" s="489" t="str">
        <f>L81</f>
        <v>3/8 ATS④</v>
      </c>
      <c r="D90" s="451">
        <f>L82</f>
        <v>0</v>
      </c>
      <c r="E90" s="451" t="str">
        <f>L83</f>
        <v>2/28 ｽD③</v>
      </c>
      <c r="F90" s="451" t="str">
        <f>L84</f>
        <v>2/8ﾅﾙ②</v>
      </c>
      <c r="G90" s="451">
        <f>L85</f>
        <v>0</v>
      </c>
      <c r="H90" s="451">
        <f>L86</f>
        <v>0</v>
      </c>
      <c r="I90" s="451">
        <f>L87</f>
        <v>0</v>
      </c>
      <c r="J90" s="451">
        <f>L88</f>
        <v>0</v>
      </c>
      <c r="K90" s="451">
        <f>L89</f>
        <v>0</v>
      </c>
      <c r="L90" s="274"/>
      <c r="M90" s="451"/>
      <c r="N90" s="27"/>
      <c r="O90" s="482"/>
      <c r="P90" s="487"/>
      <c r="Q90" s="610"/>
      <c r="R90" s="243">
        <v>4</v>
      </c>
    </row>
    <row r="91" spans="1:18" ht="18.75" customHeight="1">
      <c r="A91" s="12" t="s">
        <v>314</v>
      </c>
      <c r="B91" s="269" t="s">
        <v>280</v>
      </c>
      <c r="C91" s="489">
        <f>M81</f>
        <v>0</v>
      </c>
      <c r="D91" s="451">
        <f>M82</f>
        <v>0</v>
      </c>
      <c r="E91" s="451">
        <f>M83</f>
        <v>0</v>
      </c>
      <c r="F91" s="451">
        <f>M84</f>
        <v>0</v>
      </c>
      <c r="G91" s="451">
        <f>M85</f>
        <v>0</v>
      </c>
      <c r="H91" s="451">
        <f>M86</f>
        <v>0</v>
      </c>
      <c r="I91" s="451">
        <f>M87</f>
        <v>0</v>
      </c>
      <c r="J91" s="451">
        <f>M88</f>
        <v>0</v>
      </c>
      <c r="K91" s="451">
        <f>M89</f>
        <v>0</v>
      </c>
      <c r="L91" s="451">
        <f>M90</f>
        <v>0</v>
      </c>
      <c r="M91" s="274"/>
      <c r="N91" s="451"/>
      <c r="O91" s="451"/>
      <c r="P91" s="483"/>
      <c r="Q91" s="609"/>
      <c r="R91" s="243">
        <v>3</v>
      </c>
    </row>
    <row r="92" spans="1:18" ht="18.75" customHeight="1">
      <c r="A92" s="12" t="s">
        <v>554</v>
      </c>
      <c r="B92" s="873" t="s">
        <v>161</v>
      </c>
      <c r="C92" s="494" t="str">
        <f>N81</f>
        <v>2/15ｶﾓ②</v>
      </c>
      <c r="D92" s="451" t="str">
        <f>N82</f>
        <v>2/8ATS②</v>
      </c>
      <c r="E92" s="451">
        <f>N83</f>
        <v>0</v>
      </c>
      <c r="F92" s="451">
        <f>N84</f>
        <v>0</v>
      </c>
      <c r="G92" s="451">
        <f>N85</f>
        <v>0</v>
      </c>
      <c r="H92" s="451">
        <f>N86</f>
        <v>0</v>
      </c>
      <c r="I92" s="451">
        <f>N87</f>
        <v>0</v>
      </c>
      <c r="J92" s="451">
        <f>N88</f>
        <v>0</v>
      </c>
      <c r="K92" s="451">
        <f>N89</f>
        <v>0</v>
      </c>
      <c r="L92" s="451">
        <f>N90</f>
        <v>0</v>
      </c>
      <c r="M92" s="451">
        <f>N91</f>
        <v>0</v>
      </c>
      <c r="N92" s="274"/>
      <c r="O92" s="482"/>
      <c r="P92" s="487" t="s">
        <v>685</v>
      </c>
      <c r="Q92" s="610"/>
      <c r="R92" s="243">
        <v>2</v>
      </c>
    </row>
    <row r="93" spans="1:18" ht="18.75" customHeight="1">
      <c r="A93" s="12" t="s">
        <v>497</v>
      </c>
      <c r="B93" s="269" t="s">
        <v>331</v>
      </c>
      <c r="C93" s="489">
        <f>O81</f>
        <v>0</v>
      </c>
      <c r="D93" s="451">
        <f>O82</f>
        <v>0</v>
      </c>
      <c r="E93" s="451">
        <f>O83</f>
        <v>0</v>
      </c>
      <c r="F93" s="451">
        <f>O84</f>
        <v>0</v>
      </c>
      <c r="G93" s="451">
        <f>O85</f>
        <v>0</v>
      </c>
      <c r="H93" s="451">
        <f>O86</f>
        <v>0</v>
      </c>
      <c r="I93" s="451">
        <f>O87</f>
        <v>0</v>
      </c>
      <c r="J93" s="451">
        <f>O88</f>
        <v>0</v>
      </c>
      <c r="K93" s="451">
        <f>O89</f>
        <v>0</v>
      </c>
      <c r="L93" s="451">
        <f>O90</f>
        <v>0</v>
      </c>
      <c r="M93" s="451">
        <f>O91</f>
        <v>0</v>
      </c>
      <c r="N93" s="451">
        <f>O92</f>
        <v>0</v>
      </c>
      <c r="O93" s="274"/>
      <c r="P93" s="480"/>
      <c r="Q93" s="55"/>
      <c r="R93" s="243">
        <v>1</v>
      </c>
    </row>
    <row r="94" spans="1:18" ht="18.75" customHeight="1">
      <c r="A94" s="12" t="s">
        <v>555</v>
      </c>
      <c r="B94" s="873" t="s">
        <v>471</v>
      </c>
      <c r="C94" s="495" t="str">
        <f>P81</f>
        <v>2/8ATS④</v>
      </c>
      <c r="D94" s="496">
        <f>P82</f>
        <v>0</v>
      </c>
      <c r="E94" s="496">
        <f>P83</f>
        <v>0</v>
      </c>
      <c r="F94" s="496" t="str">
        <f>P84</f>
        <v>2/15ﾅﾙ②</v>
      </c>
      <c r="G94" s="496">
        <f>P85</f>
        <v>0</v>
      </c>
      <c r="H94" s="496">
        <f>P86</f>
        <v>0</v>
      </c>
      <c r="I94" s="496">
        <f>P87</f>
        <v>0</v>
      </c>
      <c r="J94" s="496">
        <f>P88</f>
        <v>0</v>
      </c>
      <c r="K94" s="496">
        <f>P89</f>
        <v>0</v>
      </c>
      <c r="L94" s="496">
        <f>P90</f>
        <v>0</v>
      </c>
      <c r="M94" s="496">
        <f>P91</f>
        <v>0</v>
      </c>
      <c r="N94" s="496" t="str">
        <f>P92</f>
        <v>3/8 ｲﾜ⑥</v>
      </c>
      <c r="O94" s="496">
        <f>P93</f>
        <v>0</v>
      </c>
      <c r="P94" s="441"/>
      <c r="Q94" s="616"/>
      <c r="R94" s="439"/>
    </row>
    <row r="95" spans="1:18" ht="18.75" customHeight="1" thickBot="1">
      <c r="A95" s="12" t="s">
        <v>494</v>
      </c>
      <c r="B95" s="617"/>
      <c r="C95" s="614">
        <f>Q81</f>
        <v>0</v>
      </c>
      <c r="D95" s="614">
        <f>Q82</f>
        <v>0</v>
      </c>
      <c r="E95" s="614">
        <f>Q83</f>
        <v>0</v>
      </c>
      <c r="F95" s="614">
        <f>Q84</f>
        <v>0</v>
      </c>
      <c r="G95" s="614">
        <f>Q85</f>
        <v>0</v>
      </c>
      <c r="H95" s="614">
        <f>Q86</f>
        <v>0</v>
      </c>
      <c r="I95" s="614">
        <f>Q87</f>
        <v>0</v>
      </c>
      <c r="J95" s="614">
        <f>Q88</f>
        <v>0</v>
      </c>
      <c r="K95" s="614">
        <f>Q89</f>
        <v>0</v>
      </c>
      <c r="L95" s="614">
        <f>Q90</f>
        <v>0</v>
      </c>
      <c r="M95" s="614">
        <f>Q91</f>
        <v>0</v>
      </c>
      <c r="N95" s="614">
        <f>Q92</f>
        <v>0</v>
      </c>
      <c r="O95" s="614">
        <f>Q93</f>
        <v>0</v>
      </c>
      <c r="P95" s="618">
        <f>Q94</f>
        <v>0</v>
      </c>
      <c r="Q95" s="442"/>
      <c r="R95" s="56">
        <f>SUM(R81:R94)</f>
        <v>91</v>
      </c>
    </row>
    <row r="96" spans="1:18" ht="15.6" customHeight="1" thickTop="1">
      <c r="B96" s="253" t="s">
        <v>225</v>
      </c>
      <c r="C96" s="58"/>
      <c r="D96" s="58"/>
      <c r="E96" s="58"/>
      <c r="F96" s="58"/>
      <c r="G96" s="58"/>
      <c r="H96" s="58"/>
      <c r="I96" s="58"/>
      <c r="J96" s="58"/>
      <c r="K96" s="58"/>
      <c r="L96" s="58"/>
      <c r="M96" s="241"/>
      <c r="P96" s="19"/>
      <c r="Q96" s="19"/>
    </row>
    <row r="97" spans="1:18" s="2" customFormat="1" ht="18.75" customHeight="1" thickBot="1">
      <c r="A97" s="1"/>
      <c r="B97" s="13" t="s">
        <v>212</v>
      </c>
      <c r="C97" s="60"/>
      <c r="D97" s="60"/>
      <c r="E97" s="60"/>
      <c r="F97" s="60" t="s">
        <v>25</v>
      </c>
      <c r="G97" s="15">
        <f>COUNTIF(C99:L108,"")-Q99-1</f>
        <v>36</v>
      </c>
      <c r="H97" s="14">
        <f>J97-G97</f>
        <v>9</v>
      </c>
      <c r="I97" s="60"/>
      <c r="J97" s="16">
        <f>Q108</f>
        <v>45</v>
      </c>
      <c r="K97" s="60" t="s">
        <v>26</v>
      </c>
      <c r="L97" s="60"/>
      <c r="M97" s="61"/>
      <c r="N97" s="62"/>
      <c r="O97" s="62"/>
      <c r="P97" s="59"/>
      <c r="Q97" s="59"/>
      <c r="R97" s="59"/>
    </row>
    <row r="98" spans="1:18" ht="18.75" customHeight="1" thickTop="1">
      <c r="B98" s="271"/>
      <c r="C98" s="73" t="str">
        <f>B99</f>
        <v>習台シ60</v>
      </c>
      <c r="D98" s="46" t="str">
        <f>B100</f>
        <v>アスレタ</v>
      </c>
      <c r="E98" s="63" t="str">
        <f>B101</f>
        <v>龍子会60</v>
      </c>
      <c r="F98" s="46" t="str">
        <f>B102</f>
        <v>千葉60</v>
      </c>
      <c r="G98" s="46" t="str">
        <f>B103</f>
        <v>ACちば</v>
      </c>
      <c r="H98" s="46" t="str">
        <f>B104</f>
        <v>古河シ60</v>
      </c>
      <c r="I98" s="46" t="str">
        <f>B105</f>
        <v>袖ヶ浦シ60</v>
      </c>
      <c r="J98" s="46" t="str">
        <f>B106</f>
        <v>東京60</v>
      </c>
      <c r="K98" s="46" t="str">
        <f>B107</f>
        <v>八千代60</v>
      </c>
      <c r="L98" s="74" t="str">
        <f>B108</f>
        <v>Duo</v>
      </c>
      <c r="M98" s="64"/>
      <c r="N98" s="65"/>
      <c r="O98" s="288"/>
      <c r="P98" s="313"/>
      <c r="Q98" s="53" t="s">
        <v>28</v>
      </c>
    </row>
    <row r="99" spans="1:18" ht="18.75" customHeight="1">
      <c r="A99" s="12" t="s">
        <v>29</v>
      </c>
      <c r="B99" s="268" t="s">
        <v>163</v>
      </c>
      <c r="C99" s="272"/>
      <c r="D99" s="446"/>
      <c r="E99" s="447"/>
      <c r="F99" s="446"/>
      <c r="G99" s="447"/>
      <c r="H99" s="447"/>
      <c r="I99" s="446"/>
      <c r="J99" s="458"/>
      <c r="K99" s="446" t="s">
        <v>686</v>
      </c>
      <c r="L99" s="459" t="s">
        <v>599</v>
      </c>
      <c r="M99" s="66"/>
      <c r="N99" s="67"/>
      <c r="O99" s="289"/>
      <c r="P99" s="314"/>
      <c r="Q99" s="78">
        <v>9</v>
      </c>
    </row>
    <row r="100" spans="1:18" ht="18.75" customHeight="1">
      <c r="A100" s="12" t="s">
        <v>30</v>
      </c>
      <c r="B100" s="269" t="s">
        <v>85</v>
      </c>
      <c r="C100" s="489">
        <f>D99</f>
        <v>0</v>
      </c>
      <c r="D100" s="274"/>
      <c r="E100" s="455"/>
      <c r="F100" s="451"/>
      <c r="G100" s="452"/>
      <c r="H100" s="455"/>
      <c r="I100" s="451" t="s">
        <v>600</v>
      </c>
      <c r="J100" s="453"/>
      <c r="K100" s="461"/>
      <c r="L100" s="462" t="s">
        <v>687</v>
      </c>
      <c r="M100" s="68"/>
      <c r="N100" s="55"/>
      <c r="O100" s="290"/>
      <c r="P100" s="315"/>
      <c r="Q100" s="79">
        <v>8</v>
      </c>
    </row>
    <row r="101" spans="1:18" ht="18.75" customHeight="1">
      <c r="A101" s="12" t="s">
        <v>31</v>
      </c>
      <c r="B101" s="269" t="s">
        <v>326</v>
      </c>
      <c r="C101" s="489">
        <f>E99</f>
        <v>0</v>
      </c>
      <c r="D101" s="451">
        <f>E100</f>
        <v>0</v>
      </c>
      <c r="E101" s="274"/>
      <c r="F101" s="451"/>
      <c r="G101" s="452" t="s">
        <v>601</v>
      </c>
      <c r="H101" s="451" t="s">
        <v>688</v>
      </c>
      <c r="I101" s="451"/>
      <c r="J101" s="461"/>
      <c r="K101" s="461"/>
      <c r="L101" s="462"/>
      <c r="M101" s="68"/>
      <c r="N101" s="55"/>
      <c r="O101" s="290"/>
      <c r="P101" s="315"/>
      <c r="Q101" s="79">
        <v>7</v>
      </c>
    </row>
    <row r="102" spans="1:18" ht="18.75" customHeight="1">
      <c r="A102" s="12" t="s">
        <v>32</v>
      </c>
      <c r="B102" s="269" t="s">
        <v>200</v>
      </c>
      <c r="C102" s="489">
        <f>F99</f>
        <v>0</v>
      </c>
      <c r="D102" s="451">
        <f>F100</f>
        <v>0</v>
      </c>
      <c r="E102" s="451">
        <f>F101</f>
        <v>0</v>
      </c>
      <c r="F102" s="274"/>
      <c r="G102" s="451" t="s">
        <v>689</v>
      </c>
      <c r="H102" s="451"/>
      <c r="I102" s="461"/>
      <c r="J102" s="451" t="s">
        <v>690</v>
      </c>
      <c r="K102" s="453"/>
      <c r="L102" s="463"/>
      <c r="M102" s="68"/>
      <c r="N102" s="55"/>
      <c r="O102" s="290"/>
      <c r="P102" s="315"/>
      <c r="Q102" s="79">
        <v>6</v>
      </c>
    </row>
    <row r="103" spans="1:18" ht="18.75" customHeight="1">
      <c r="A103" s="12" t="s">
        <v>33</v>
      </c>
      <c r="B103" s="269" t="s">
        <v>319</v>
      </c>
      <c r="C103" s="489">
        <f>G99</f>
        <v>0</v>
      </c>
      <c r="D103" s="451">
        <f>G100</f>
        <v>0</v>
      </c>
      <c r="E103" s="451" t="str">
        <f>G101</f>
        <v>2//11ﾃA①</v>
      </c>
      <c r="F103" s="451" t="str">
        <f>G102</f>
        <v>3/7 ｼ①</v>
      </c>
      <c r="G103" s="274"/>
      <c r="H103" s="451"/>
      <c r="I103" s="455"/>
      <c r="J103" s="453"/>
      <c r="K103" s="452"/>
      <c r="L103" s="450"/>
      <c r="M103" s="68"/>
      <c r="N103" s="55"/>
      <c r="O103" s="290"/>
      <c r="P103" s="315"/>
      <c r="Q103" s="79">
        <v>5</v>
      </c>
    </row>
    <row r="104" spans="1:18" ht="18.75" customHeight="1">
      <c r="A104" s="12" t="s">
        <v>34</v>
      </c>
      <c r="B104" s="269" t="s">
        <v>165</v>
      </c>
      <c r="C104" s="489">
        <f>H99</f>
        <v>0</v>
      </c>
      <c r="D104" s="451">
        <f>H100</f>
        <v>0</v>
      </c>
      <c r="E104" s="451" t="str">
        <f>H101</f>
        <v>2/28 ｽC④</v>
      </c>
      <c r="F104" s="451">
        <f>H102</f>
        <v>0</v>
      </c>
      <c r="G104" s="451">
        <f>H103</f>
        <v>0</v>
      </c>
      <c r="H104" s="274"/>
      <c r="I104" s="451"/>
      <c r="J104" s="461"/>
      <c r="K104" s="452"/>
      <c r="L104" s="463"/>
      <c r="M104" s="68"/>
      <c r="N104" s="55"/>
      <c r="O104" s="290"/>
      <c r="P104" s="315"/>
      <c r="Q104" s="79">
        <v>4</v>
      </c>
    </row>
    <row r="105" spans="1:18" ht="18.75" customHeight="1">
      <c r="A105" s="12" t="s">
        <v>35</v>
      </c>
      <c r="B105" s="269" t="s">
        <v>201</v>
      </c>
      <c r="C105" s="489">
        <f>I99</f>
        <v>0</v>
      </c>
      <c r="D105" s="451" t="str">
        <f>I100</f>
        <v>2/11ﾃB①</v>
      </c>
      <c r="E105" s="451">
        <f>I101</f>
        <v>0</v>
      </c>
      <c r="F105" s="451">
        <f>I102</f>
        <v>0</v>
      </c>
      <c r="G105" s="451">
        <f>I103</f>
        <v>0</v>
      </c>
      <c r="H105" s="451">
        <f>I104</f>
        <v>0</v>
      </c>
      <c r="I105" s="274"/>
      <c r="J105" s="451"/>
      <c r="K105" s="461"/>
      <c r="L105" s="452"/>
      <c r="M105" s="68"/>
      <c r="N105" s="55"/>
      <c r="O105" s="290"/>
      <c r="P105" s="315"/>
      <c r="Q105" s="79">
        <v>3</v>
      </c>
    </row>
    <row r="106" spans="1:18" ht="18.75" customHeight="1">
      <c r="A106" s="12" t="s">
        <v>36</v>
      </c>
      <c r="B106" s="269" t="s">
        <v>164</v>
      </c>
      <c r="C106" s="489">
        <f>J99</f>
        <v>0</v>
      </c>
      <c r="D106" s="451">
        <f>J100</f>
        <v>0</v>
      </c>
      <c r="E106" s="451">
        <f>J101</f>
        <v>0</v>
      </c>
      <c r="F106" s="451" t="str">
        <f>J102</f>
        <v>2/28 ｽC③</v>
      </c>
      <c r="G106" s="451">
        <f>J103</f>
        <v>0</v>
      </c>
      <c r="H106" s="451">
        <f>J104</f>
        <v>0</v>
      </c>
      <c r="I106" s="451">
        <f>J105</f>
        <v>0</v>
      </c>
      <c r="J106" s="274"/>
      <c r="K106" s="451" t="s">
        <v>691</v>
      </c>
      <c r="L106" s="465"/>
      <c r="M106" s="69"/>
      <c r="N106" s="70"/>
      <c r="O106" s="291"/>
      <c r="P106" s="316"/>
      <c r="Q106" s="79">
        <v>2</v>
      </c>
    </row>
    <row r="107" spans="1:18" ht="18.75" customHeight="1">
      <c r="A107" s="12" t="s">
        <v>37</v>
      </c>
      <c r="B107" s="269" t="s">
        <v>307</v>
      </c>
      <c r="C107" s="489" t="str">
        <f>K99</f>
        <v>2/28 ｽD②</v>
      </c>
      <c r="D107" s="451">
        <f>K100</f>
        <v>0</v>
      </c>
      <c r="E107" s="451">
        <f>K101</f>
        <v>0</v>
      </c>
      <c r="F107" s="451">
        <f>K102</f>
        <v>0</v>
      </c>
      <c r="G107" s="451">
        <f>K103</f>
        <v>0</v>
      </c>
      <c r="H107" s="451">
        <f>K104</f>
        <v>0</v>
      </c>
      <c r="I107" s="451">
        <f>K105</f>
        <v>0</v>
      </c>
      <c r="J107" s="451" t="str">
        <f>K106</f>
        <v>3/7 ｼ③</v>
      </c>
      <c r="K107" s="274"/>
      <c r="L107" s="466"/>
      <c r="M107" s="69"/>
      <c r="N107" s="70"/>
      <c r="O107" s="291"/>
      <c r="P107" s="316"/>
      <c r="Q107" s="79">
        <v>1</v>
      </c>
    </row>
    <row r="108" spans="1:18" ht="18.75" customHeight="1" thickBot="1">
      <c r="A108" s="12" t="s">
        <v>38</v>
      </c>
      <c r="B108" s="270" t="s">
        <v>466</v>
      </c>
      <c r="C108" s="491" t="str">
        <f>L99</f>
        <v>2/11ﾃB②</v>
      </c>
      <c r="D108" s="492" t="str">
        <f>L100</f>
        <v>2/28 ｽB①</v>
      </c>
      <c r="E108" s="492">
        <f>L101</f>
        <v>0</v>
      </c>
      <c r="F108" s="492">
        <f>L102</f>
        <v>0</v>
      </c>
      <c r="G108" s="492">
        <f>L103</f>
        <v>0</v>
      </c>
      <c r="H108" s="492">
        <f>L104</f>
        <v>0</v>
      </c>
      <c r="I108" s="492">
        <f>L105</f>
        <v>0</v>
      </c>
      <c r="J108" s="492">
        <f>L106</f>
        <v>0</v>
      </c>
      <c r="K108" s="443">
        <f>L107</f>
        <v>0</v>
      </c>
      <c r="L108" s="273"/>
      <c r="M108" s="71"/>
      <c r="N108" s="72"/>
      <c r="O108" s="292"/>
      <c r="P108" s="317"/>
      <c r="Q108" s="242">
        <f>SUM(Q99:Q107)</f>
        <v>45</v>
      </c>
    </row>
    <row r="109" spans="1:18" ht="10.8" customHeight="1" thickTop="1">
      <c r="B109" s="240"/>
      <c r="J109" s="241"/>
      <c r="K109" s="241"/>
      <c r="M109" s="241"/>
      <c r="N109" s="241"/>
      <c r="O109" s="241"/>
      <c r="P109" s="241"/>
      <c r="Q109" s="19"/>
    </row>
    <row r="110" spans="1:18" s="2" customFormat="1" ht="18.75" customHeight="1" thickBot="1">
      <c r="A110" s="1"/>
      <c r="B110" s="13" t="s">
        <v>291</v>
      </c>
      <c r="C110" s="60" t="s">
        <v>611</v>
      </c>
      <c r="D110" s="60"/>
      <c r="E110" s="60"/>
      <c r="F110" s="60" t="s">
        <v>25</v>
      </c>
      <c r="G110" s="15">
        <f>COUNTIF(C112:J127,"")-Q112*2-2</f>
        <v>50</v>
      </c>
      <c r="H110" s="14">
        <f>J110-G110</f>
        <v>6</v>
      </c>
      <c r="I110" s="60"/>
      <c r="J110" s="16">
        <f>Q129</f>
        <v>56</v>
      </c>
      <c r="K110" s="60" t="s">
        <v>26</v>
      </c>
      <c r="L110" s="60"/>
      <c r="M110" s="61"/>
      <c r="N110" s="62"/>
      <c r="O110" s="62"/>
      <c r="P110" s="59"/>
      <c r="Q110" s="59"/>
    </row>
    <row r="111" spans="1:18" ht="18.75" customHeight="1" thickTop="1">
      <c r="B111" s="271"/>
      <c r="C111" s="73" t="str">
        <f>B112</f>
        <v>コスモス60</v>
      </c>
      <c r="D111" s="444" t="str">
        <f>B114</f>
        <v>大木戸60</v>
      </c>
      <c r="E111" s="63" t="str">
        <f>B116</f>
        <v>船橋60</v>
      </c>
      <c r="F111" s="46" t="str">
        <f>B118</f>
        <v>佐倉シ60</v>
      </c>
      <c r="G111" s="46" t="str">
        <f>B120</f>
        <v>浦安シ60</v>
      </c>
      <c r="H111" s="46" t="str">
        <f>B122</f>
        <v>65習台シ</v>
      </c>
      <c r="I111" s="46" t="str">
        <f>B124</f>
        <v>習志野60</v>
      </c>
      <c r="J111" s="46" t="str">
        <f>B126</f>
        <v>ねんりん</v>
      </c>
      <c r="K111" s="46" t="str">
        <f>IF(B128&lt;&gt;"",B128,"")</f>
        <v/>
      </c>
      <c r="L111" s="74" t="str">
        <f>IF(B129&lt;&gt;"",B129,"")</f>
        <v/>
      </c>
      <c r="M111" s="64"/>
      <c r="N111" s="65"/>
      <c r="O111" s="288"/>
      <c r="P111" s="313"/>
      <c r="Q111" s="53" t="s">
        <v>28</v>
      </c>
    </row>
    <row r="112" spans="1:18" ht="18.75" customHeight="1">
      <c r="A112" s="12" t="s">
        <v>29</v>
      </c>
      <c r="B112" s="268" t="s">
        <v>169</v>
      </c>
      <c r="C112" s="272"/>
      <c r="D112" s="457"/>
      <c r="E112" s="447"/>
      <c r="F112" s="446" t="s">
        <v>692</v>
      </c>
      <c r="G112" s="447"/>
      <c r="H112" s="447"/>
      <c r="I112" s="446" t="s">
        <v>603</v>
      </c>
      <c r="J112" s="458"/>
      <c r="K112" s="446"/>
      <c r="L112" s="459"/>
      <c r="M112" s="66"/>
      <c r="N112" s="67"/>
      <c r="O112" s="289"/>
      <c r="P112" s="314"/>
      <c r="Q112" s="78">
        <v>7</v>
      </c>
    </row>
    <row r="113" spans="1:17" ht="18.75" customHeight="1">
      <c r="B113" s="876"/>
      <c r="C113" s="274"/>
      <c r="D113" s="474"/>
      <c r="E113" s="473"/>
      <c r="F113" s="472"/>
      <c r="G113" s="473"/>
      <c r="H113" s="473"/>
      <c r="I113" s="472"/>
      <c r="J113" s="877"/>
      <c r="K113" s="878"/>
      <c r="L113" s="879"/>
      <c r="M113" s="880"/>
      <c r="N113" s="615"/>
      <c r="O113" s="881"/>
      <c r="P113" s="882"/>
      <c r="Q113" s="883">
        <f>Q112</f>
        <v>7</v>
      </c>
    </row>
    <row r="114" spans="1:17" ht="18.75" customHeight="1">
      <c r="A114" s="12" t="s">
        <v>493</v>
      </c>
      <c r="B114" s="269" t="s">
        <v>202</v>
      </c>
      <c r="C114" s="489">
        <f>D112</f>
        <v>0</v>
      </c>
      <c r="D114" s="274"/>
      <c r="E114" s="452"/>
      <c r="F114" s="455"/>
      <c r="G114" s="455"/>
      <c r="H114" s="455" t="s">
        <v>604</v>
      </c>
      <c r="I114" s="455" t="s">
        <v>693</v>
      </c>
      <c r="J114" s="460"/>
      <c r="K114" s="461"/>
      <c r="L114" s="462"/>
      <c r="M114" s="68"/>
      <c r="N114" s="55"/>
      <c r="O114" s="290"/>
      <c r="P114" s="315"/>
      <c r="Q114" s="79">
        <v>6</v>
      </c>
    </row>
    <row r="115" spans="1:17" ht="18.75" customHeight="1">
      <c r="B115" s="269"/>
      <c r="C115" s="489">
        <f>D113</f>
        <v>0</v>
      </c>
      <c r="D115" s="274"/>
      <c r="E115" s="452"/>
      <c r="F115" s="455"/>
      <c r="G115" s="455"/>
      <c r="H115" s="455"/>
      <c r="I115" s="455"/>
      <c r="J115" s="460"/>
      <c r="K115" s="461"/>
      <c r="L115" s="462"/>
      <c r="M115" s="68"/>
      <c r="N115" s="55"/>
      <c r="O115" s="290"/>
      <c r="P115" s="315"/>
      <c r="Q115" s="883">
        <f>Q114</f>
        <v>6</v>
      </c>
    </row>
    <row r="116" spans="1:17" ht="18.75" customHeight="1">
      <c r="A116" s="12" t="s">
        <v>31</v>
      </c>
      <c r="B116" s="269" t="s">
        <v>299</v>
      </c>
      <c r="C116" s="489">
        <f>E112</f>
        <v>0</v>
      </c>
      <c r="D116" s="451">
        <f>E114</f>
        <v>0</v>
      </c>
      <c r="E116" s="274"/>
      <c r="F116" s="451"/>
      <c r="G116" s="452" t="s">
        <v>605</v>
      </c>
      <c r="H116" s="451" t="s">
        <v>694</v>
      </c>
      <c r="I116" s="451"/>
      <c r="J116" s="461"/>
      <c r="K116" s="461"/>
      <c r="L116" s="462"/>
      <c r="M116" s="68"/>
      <c r="N116" s="55"/>
      <c r="O116" s="290"/>
      <c r="P116" s="315"/>
      <c r="Q116" s="79">
        <v>5</v>
      </c>
    </row>
    <row r="117" spans="1:17" ht="18.75" customHeight="1">
      <c r="B117" s="269"/>
      <c r="C117" s="489">
        <f>E113</f>
        <v>0</v>
      </c>
      <c r="D117" s="451">
        <f>E115</f>
        <v>0</v>
      </c>
      <c r="E117" s="274"/>
      <c r="F117" s="451"/>
      <c r="G117" s="452"/>
      <c r="H117" s="451"/>
      <c r="I117" s="461"/>
      <c r="J117" s="461"/>
      <c r="K117" s="461"/>
      <c r="L117" s="462"/>
      <c r="M117" s="68"/>
      <c r="N117" s="55"/>
      <c r="O117" s="290"/>
      <c r="P117" s="315"/>
      <c r="Q117" s="883">
        <f>Q116</f>
        <v>5</v>
      </c>
    </row>
    <row r="118" spans="1:17" ht="18.75" customHeight="1">
      <c r="A118" s="12" t="s">
        <v>32</v>
      </c>
      <c r="B118" s="269" t="s">
        <v>297</v>
      </c>
      <c r="C118" s="489" t="str">
        <f>F112</f>
        <v>2/28 スB②</v>
      </c>
      <c r="D118" s="451">
        <f>F114</f>
        <v>0</v>
      </c>
      <c r="E118" s="451">
        <f>F116</f>
        <v>0</v>
      </c>
      <c r="F118" s="274"/>
      <c r="G118" s="451"/>
      <c r="H118" s="451"/>
      <c r="I118" s="461"/>
      <c r="J118" s="455"/>
      <c r="K118" s="453"/>
      <c r="L118" s="463"/>
      <c r="M118" s="68"/>
      <c r="N118" s="55"/>
      <c r="O118" s="290"/>
      <c r="P118" s="315"/>
      <c r="Q118" s="79">
        <v>4</v>
      </c>
    </row>
    <row r="119" spans="1:17" ht="18.75" customHeight="1">
      <c r="B119" s="269"/>
      <c r="C119" s="489">
        <f>F113</f>
        <v>0</v>
      </c>
      <c r="D119" s="451">
        <f>F115</f>
        <v>0</v>
      </c>
      <c r="E119" s="451">
        <f>F117</f>
        <v>0</v>
      </c>
      <c r="F119" s="274"/>
      <c r="G119" s="451"/>
      <c r="H119" s="451"/>
      <c r="I119" s="877"/>
      <c r="J119" s="884"/>
      <c r="K119" s="453"/>
      <c r="L119" s="885"/>
      <c r="M119" s="68"/>
      <c r="N119" s="55"/>
      <c r="O119" s="290"/>
      <c r="P119" s="315"/>
      <c r="Q119" s="883">
        <f>Q118</f>
        <v>4</v>
      </c>
    </row>
    <row r="120" spans="1:17" ht="18.75" customHeight="1">
      <c r="A120" s="12" t="s">
        <v>33</v>
      </c>
      <c r="B120" s="269" t="s">
        <v>296</v>
      </c>
      <c r="C120" s="489">
        <f>G112</f>
        <v>0</v>
      </c>
      <c r="D120" s="451">
        <f>G114</f>
        <v>0</v>
      </c>
      <c r="E120" s="451" t="str">
        <f>G116</f>
        <v>2/11ﾃB③</v>
      </c>
      <c r="F120" s="451">
        <f>G118</f>
        <v>0</v>
      </c>
      <c r="G120" s="274"/>
      <c r="H120" s="451"/>
      <c r="I120" s="450"/>
      <c r="J120" s="453"/>
      <c r="K120" s="453"/>
      <c r="L120" s="450"/>
      <c r="M120" s="68"/>
      <c r="N120" s="55"/>
      <c r="O120" s="290"/>
      <c r="P120" s="315"/>
      <c r="Q120" s="79">
        <v>3</v>
      </c>
    </row>
    <row r="121" spans="1:17" ht="18.75" customHeight="1">
      <c r="B121" s="269"/>
      <c r="C121" s="489">
        <f>G113</f>
        <v>0</v>
      </c>
      <c r="D121" s="451">
        <f>G115</f>
        <v>0</v>
      </c>
      <c r="E121" s="451">
        <f>G117</f>
        <v>0</v>
      </c>
      <c r="F121" s="451">
        <f>G119</f>
        <v>0</v>
      </c>
      <c r="G121" s="274"/>
      <c r="H121" s="451"/>
      <c r="I121" s="450"/>
      <c r="J121" s="453"/>
      <c r="K121" s="453"/>
      <c r="L121" s="879"/>
      <c r="M121" s="68"/>
      <c r="N121" s="55"/>
      <c r="O121" s="290"/>
      <c r="P121" s="315"/>
      <c r="Q121" s="883">
        <f>Q120</f>
        <v>3</v>
      </c>
    </row>
    <row r="122" spans="1:17" ht="18.75" customHeight="1">
      <c r="A122" s="12" t="s">
        <v>34</v>
      </c>
      <c r="B122" s="269" t="s">
        <v>167</v>
      </c>
      <c r="C122" s="489">
        <f>H112</f>
        <v>0</v>
      </c>
      <c r="D122" s="451" t="str">
        <f>H114</f>
        <v>2//11ｽＢ①</v>
      </c>
      <c r="E122" s="451" t="str">
        <f>H116</f>
        <v>2/28 ｽB③</v>
      </c>
      <c r="F122" s="451">
        <f>H118</f>
        <v>0</v>
      </c>
      <c r="G122" s="451">
        <f>H120</f>
        <v>0</v>
      </c>
      <c r="H122" s="274"/>
      <c r="I122" s="451"/>
      <c r="J122" s="461"/>
      <c r="K122" s="452"/>
      <c r="L122" s="463"/>
      <c r="M122" s="68"/>
      <c r="N122" s="55"/>
      <c r="O122" s="290"/>
      <c r="P122" s="315"/>
      <c r="Q122" s="79">
        <v>2</v>
      </c>
    </row>
    <row r="123" spans="1:17" ht="18.75" customHeight="1">
      <c r="B123" s="269"/>
      <c r="C123" s="489">
        <f>H113</f>
        <v>0</v>
      </c>
      <c r="D123" s="451">
        <f>H115</f>
        <v>0</v>
      </c>
      <c r="E123" s="451">
        <f>H117</f>
        <v>0</v>
      </c>
      <c r="F123" s="451">
        <f>H119</f>
        <v>0</v>
      </c>
      <c r="G123" s="451">
        <f>H121</f>
        <v>0</v>
      </c>
      <c r="H123" s="274"/>
      <c r="I123" s="451"/>
      <c r="J123" s="461"/>
      <c r="K123" s="453"/>
      <c r="L123" s="463"/>
      <c r="M123" s="68"/>
      <c r="N123" s="55"/>
      <c r="O123" s="290"/>
      <c r="P123" s="315"/>
      <c r="Q123" s="883">
        <f>Q122</f>
        <v>2</v>
      </c>
    </row>
    <row r="124" spans="1:17" ht="18.75" customHeight="1">
      <c r="A124" s="12" t="s">
        <v>35</v>
      </c>
      <c r="B124" s="269" t="s">
        <v>168</v>
      </c>
      <c r="C124" s="489" t="str">
        <f>I112</f>
        <v>2/11ｽB③</v>
      </c>
      <c r="D124" s="451" t="str">
        <f>I114</f>
        <v>2/28 ｽD①</v>
      </c>
      <c r="E124" s="451">
        <f>I116</f>
        <v>0</v>
      </c>
      <c r="F124" s="451">
        <f>I118</f>
        <v>0</v>
      </c>
      <c r="G124" s="451">
        <f>I120</f>
        <v>0</v>
      </c>
      <c r="H124" s="451">
        <f>I122</f>
        <v>0</v>
      </c>
      <c r="I124" s="274"/>
      <c r="J124" s="461"/>
      <c r="K124" s="461"/>
      <c r="L124" s="452"/>
      <c r="M124" s="68"/>
      <c r="N124" s="55"/>
      <c r="O124" s="290"/>
      <c r="P124" s="315"/>
      <c r="Q124" s="79">
        <v>1</v>
      </c>
    </row>
    <row r="125" spans="1:17" ht="18.75" customHeight="1">
      <c r="B125" s="269"/>
      <c r="C125" s="489">
        <f>I113</f>
        <v>0</v>
      </c>
      <c r="D125" s="451">
        <f>I115</f>
        <v>0</v>
      </c>
      <c r="E125" s="451">
        <f>I117</f>
        <v>0</v>
      </c>
      <c r="F125" s="451">
        <f>I119</f>
        <v>0</v>
      </c>
      <c r="G125" s="451">
        <f>I121</f>
        <v>0</v>
      </c>
      <c r="H125" s="451">
        <f>I123</f>
        <v>0</v>
      </c>
      <c r="I125" s="274"/>
      <c r="J125" s="461"/>
      <c r="K125" s="464"/>
      <c r="L125" s="886"/>
      <c r="M125" s="69"/>
      <c r="N125" s="70"/>
      <c r="O125" s="291"/>
      <c r="P125" s="316"/>
      <c r="Q125" s="883">
        <f>Q124</f>
        <v>1</v>
      </c>
    </row>
    <row r="126" spans="1:17" ht="18.75" customHeight="1">
      <c r="A126" s="12" t="s">
        <v>312</v>
      </c>
      <c r="B126" s="269" t="s">
        <v>166</v>
      </c>
      <c r="C126" s="489">
        <f>J112</f>
        <v>0</v>
      </c>
      <c r="D126" s="451">
        <f>J114</f>
        <v>0</v>
      </c>
      <c r="E126" s="451">
        <f>J116</f>
        <v>0</v>
      </c>
      <c r="F126" s="451">
        <f>J118</f>
        <v>0</v>
      </c>
      <c r="G126" s="451">
        <f>J120</f>
        <v>0</v>
      </c>
      <c r="H126" s="451">
        <f>J122</f>
        <v>0</v>
      </c>
      <c r="I126" s="451">
        <f>J124</f>
        <v>0</v>
      </c>
      <c r="J126" s="274"/>
      <c r="K126" s="464"/>
      <c r="L126" s="465"/>
      <c r="M126" s="69"/>
      <c r="N126" s="70"/>
      <c r="O126" s="291"/>
      <c r="P126" s="316"/>
      <c r="Q126" s="79"/>
    </row>
    <row r="127" spans="1:17" ht="18.75" customHeight="1">
      <c r="B127" s="269"/>
      <c r="C127" s="489">
        <f>J113</f>
        <v>0</v>
      </c>
      <c r="D127" s="451">
        <f>J115</f>
        <v>0</v>
      </c>
      <c r="E127" s="451">
        <f>J117</f>
        <v>0</v>
      </c>
      <c r="F127" s="451">
        <f>J119</f>
        <v>0</v>
      </c>
      <c r="G127" s="451">
        <f>J121</f>
        <v>0</v>
      </c>
      <c r="H127" s="451">
        <f>J123</f>
        <v>0</v>
      </c>
      <c r="I127" s="451">
        <f>J125</f>
        <v>0</v>
      </c>
      <c r="J127" s="274"/>
      <c r="K127" s="464"/>
      <c r="L127" s="465"/>
      <c r="M127" s="69"/>
      <c r="N127" s="70"/>
      <c r="O127" s="291"/>
      <c r="P127" s="316"/>
      <c r="Q127" s="79"/>
    </row>
    <row r="128" spans="1:17" ht="18.75" hidden="1" customHeight="1">
      <c r="B128" s="269"/>
      <c r="C128" s="489">
        <f>K112</f>
        <v>0</v>
      </c>
      <c r="D128" s="451">
        <f>K114</f>
        <v>0</v>
      </c>
      <c r="E128" s="451">
        <f>K116</f>
        <v>0</v>
      </c>
      <c r="F128" s="451">
        <f>K118</f>
        <v>0</v>
      </c>
      <c r="G128" s="451">
        <f>K120</f>
        <v>0</v>
      </c>
      <c r="H128" s="451">
        <f>K122</f>
        <v>0</v>
      </c>
      <c r="I128" s="451">
        <f>K124</f>
        <v>0</v>
      </c>
      <c r="J128" s="451">
        <f>K126</f>
        <v>0</v>
      </c>
      <c r="K128" s="274"/>
      <c r="L128" s="466"/>
      <c r="M128" s="69"/>
      <c r="N128" s="70"/>
      <c r="O128" s="291"/>
      <c r="P128" s="316"/>
      <c r="Q128" s="79"/>
    </row>
    <row r="129" spans="1:17" ht="18.75" hidden="1" customHeight="1" thickBot="1">
      <c r="B129" s="270"/>
      <c r="C129" s="491">
        <f>L112</f>
        <v>0</v>
      </c>
      <c r="D129" s="492">
        <f>L114</f>
        <v>0</v>
      </c>
      <c r="E129" s="492">
        <f>L116</f>
        <v>0</v>
      </c>
      <c r="F129" s="492">
        <f>L118</f>
        <v>0</v>
      </c>
      <c r="G129" s="492">
        <f>L120</f>
        <v>0</v>
      </c>
      <c r="H129" s="492">
        <f>L122</f>
        <v>0</v>
      </c>
      <c r="I129" s="492">
        <f>L124</f>
        <v>0</v>
      </c>
      <c r="J129" s="492">
        <f>L126</f>
        <v>0</v>
      </c>
      <c r="K129" s="443">
        <f>L128</f>
        <v>0</v>
      </c>
      <c r="L129" s="273"/>
      <c r="M129" s="71"/>
      <c r="N129" s="72"/>
      <c r="O129" s="292"/>
      <c r="P129" s="317"/>
      <c r="Q129" s="242">
        <f>SUM(Q112:Q128)</f>
        <v>56</v>
      </c>
    </row>
    <row r="130" spans="1:17">
      <c r="B130" s="253" t="s">
        <v>225</v>
      </c>
      <c r="J130" s="241"/>
      <c r="K130" s="241"/>
      <c r="M130" s="241"/>
      <c r="N130" s="241"/>
      <c r="O130" s="241"/>
      <c r="P130" s="241"/>
      <c r="Q130" s="19"/>
    </row>
    <row r="131" spans="1:17" ht="10.8" customHeight="1">
      <c r="B131" s="240"/>
      <c r="J131" s="241"/>
      <c r="K131" s="241"/>
      <c r="M131" s="14"/>
      <c r="N131" s="14"/>
      <c r="O131" s="14"/>
      <c r="P131" s="19"/>
      <c r="Q131" s="19"/>
    </row>
    <row r="132" spans="1:17" s="2" customFormat="1" ht="18.75" customHeight="1" thickBot="1">
      <c r="A132" s="1"/>
      <c r="B132" s="2" t="s">
        <v>213</v>
      </c>
      <c r="C132" s="60"/>
      <c r="D132" s="60"/>
      <c r="E132" s="60"/>
      <c r="F132" s="60" t="s">
        <v>25</v>
      </c>
      <c r="G132" s="15">
        <f>COUNTIF(C134:K142,"")-Q134-1</f>
        <v>27</v>
      </c>
      <c r="H132" s="14">
        <f>J132-G132</f>
        <v>9</v>
      </c>
      <c r="I132" s="60"/>
      <c r="J132" s="16">
        <f>Q142</f>
        <v>36</v>
      </c>
      <c r="K132" s="60" t="s">
        <v>26</v>
      </c>
      <c r="L132" s="60"/>
      <c r="M132" s="61"/>
      <c r="N132" s="62"/>
      <c r="O132" s="62"/>
      <c r="P132" s="59"/>
      <c r="Q132" s="59"/>
    </row>
    <row r="133" spans="1:17" ht="18.75" customHeight="1" thickTop="1">
      <c r="B133" s="271"/>
      <c r="C133" s="73" t="str">
        <f>B134</f>
        <v>習台6570</v>
      </c>
      <c r="D133" s="46" t="str">
        <f>B135</f>
        <v>古河シ65</v>
      </c>
      <c r="E133" s="63" t="str">
        <f>B136</f>
        <v>佐倉シ65</v>
      </c>
      <c r="F133" s="46" t="str">
        <f>B137</f>
        <v>65龍子会</v>
      </c>
      <c r="G133" s="46" t="str">
        <f>B138</f>
        <v>千葉65</v>
      </c>
      <c r="H133" s="46" t="str">
        <f>B139</f>
        <v>BAY65</v>
      </c>
      <c r="I133" s="46" t="str">
        <f>B140</f>
        <v>AC65</v>
      </c>
      <c r="J133" s="46" t="str">
        <f>B141</f>
        <v>葛城クラブ</v>
      </c>
      <c r="K133" s="262" t="str">
        <f>B142</f>
        <v>65アスレタ</v>
      </c>
      <c r="L133" s="64"/>
      <c r="M133" s="246"/>
      <c r="N133" s="76"/>
      <c r="O133" s="293"/>
      <c r="P133" s="318"/>
      <c r="Q133" s="53" t="s">
        <v>28</v>
      </c>
    </row>
    <row r="134" spans="1:17" ht="18.75" customHeight="1">
      <c r="A134" s="12" t="s">
        <v>29</v>
      </c>
      <c r="B134" s="268" t="s">
        <v>301</v>
      </c>
      <c r="C134" s="272"/>
      <c r="D134" s="445"/>
      <c r="E134" s="446"/>
      <c r="F134" s="447"/>
      <c r="G134" s="448"/>
      <c r="H134" s="447" t="s">
        <v>697</v>
      </c>
      <c r="I134" s="447"/>
      <c r="J134" s="449"/>
      <c r="K134" s="449" t="s">
        <v>606</v>
      </c>
      <c r="L134" s="247"/>
      <c r="M134" s="75"/>
      <c r="N134" s="77"/>
      <c r="O134" s="294"/>
      <c r="P134" s="319"/>
      <c r="Q134" s="78">
        <v>8</v>
      </c>
    </row>
    <row r="135" spans="1:17" ht="18.75" customHeight="1">
      <c r="A135" s="12" t="s">
        <v>30</v>
      </c>
      <c r="B135" s="269" t="s">
        <v>322</v>
      </c>
      <c r="C135" s="490">
        <f>D134</f>
        <v>0</v>
      </c>
      <c r="D135" s="274"/>
      <c r="E135" s="450"/>
      <c r="F135" s="451"/>
      <c r="G135" s="451" t="s">
        <v>698</v>
      </c>
      <c r="H135" s="452"/>
      <c r="I135" s="451" t="s">
        <v>699</v>
      </c>
      <c r="J135" s="453"/>
      <c r="K135" s="454"/>
      <c r="L135" s="248"/>
      <c r="M135" s="54"/>
      <c r="N135" s="80"/>
      <c r="O135" s="295"/>
      <c r="P135" s="320"/>
      <c r="Q135" s="79">
        <v>7</v>
      </c>
    </row>
    <row r="136" spans="1:17" ht="18.75" customHeight="1">
      <c r="A136" s="12" t="s">
        <v>31</v>
      </c>
      <c r="B136" s="269" t="s">
        <v>203</v>
      </c>
      <c r="C136" s="489">
        <f>E134</f>
        <v>0</v>
      </c>
      <c r="D136" s="451">
        <f>E135</f>
        <v>0</v>
      </c>
      <c r="E136" s="274"/>
      <c r="F136" s="451"/>
      <c r="G136" s="451"/>
      <c r="H136" s="451"/>
      <c r="I136" s="454" t="s">
        <v>607</v>
      </c>
      <c r="J136" s="451"/>
      <c r="K136" s="454" t="s">
        <v>700</v>
      </c>
      <c r="L136" s="248"/>
      <c r="M136" s="54"/>
      <c r="N136" s="80"/>
      <c r="O136" s="295"/>
      <c r="P136" s="320"/>
      <c r="Q136" s="79">
        <v>6</v>
      </c>
    </row>
    <row r="137" spans="1:17" ht="18.75" customHeight="1">
      <c r="A137" s="12" t="s">
        <v>32</v>
      </c>
      <c r="B137" s="269" t="s">
        <v>463</v>
      </c>
      <c r="C137" s="489">
        <f>F134</f>
        <v>0</v>
      </c>
      <c r="D137" s="451">
        <f>F135</f>
        <v>0</v>
      </c>
      <c r="E137" s="451">
        <f>F136</f>
        <v>0</v>
      </c>
      <c r="F137" s="274"/>
      <c r="G137" s="455"/>
      <c r="H137" s="451" t="s">
        <v>602</v>
      </c>
      <c r="I137" s="451"/>
      <c r="J137" s="454" t="s">
        <v>701</v>
      </c>
      <c r="K137" s="456"/>
      <c r="L137" s="248"/>
      <c r="M137" s="54"/>
      <c r="N137" s="80"/>
      <c r="O137" s="295"/>
      <c r="P137" s="320"/>
      <c r="Q137" s="79">
        <v>5</v>
      </c>
    </row>
    <row r="138" spans="1:17" ht="18.75" customHeight="1">
      <c r="A138" s="12" t="s">
        <v>33</v>
      </c>
      <c r="B138" s="269" t="s">
        <v>461</v>
      </c>
      <c r="C138" s="489">
        <f>G134</f>
        <v>0</v>
      </c>
      <c r="D138" s="451" t="str">
        <f>G135</f>
        <v>2/28 ｽC①</v>
      </c>
      <c r="E138" s="451">
        <f>G136</f>
        <v>0</v>
      </c>
      <c r="F138" s="451">
        <f>G137</f>
        <v>0</v>
      </c>
      <c r="G138" s="274"/>
      <c r="H138" s="451"/>
      <c r="I138" s="454"/>
      <c r="J138" s="452" t="s">
        <v>608</v>
      </c>
      <c r="K138" s="455"/>
      <c r="L138" s="248"/>
      <c r="M138" s="54"/>
      <c r="N138" s="80"/>
      <c r="O138" s="295"/>
      <c r="P138" s="320"/>
      <c r="Q138" s="79">
        <v>4</v>
      </c>
    </row>
    <row r="139" spans="1:17" ht="18.75" customHeight="1">
      <c r="A139" s="12" t="s">
        <v>34</v>
      </c>
      <c r="B139" s="269" t="s">
        <v>116</v>
      </c>
      <c r="C139" s="489" t="str">
        <f>H134</f>
        <v>3/7 ｼ④</v>
      </c>
      <c r="D139" s="451">
        <f>H135</f>
        <v>0</v>
      </c>
      <c r="E139" s="451">
        <f>H136</f>
        <v>0</v>
      </c>
      <c r="F139" s="451" t="str">
        <f>H137</f>
        <v>2//11ﾃA③</v>
      </c>
      <c r="G139" s="451">
        <f>H138</f>
        <v>0</v>
      </c>
      <c r="H139" s="274"/>
      <c r="I139" s="451"/>
      <c r="J139" s="450"/>
      <c r="K139" s="454"/>
      <c r="L139" s="248"/>
      <c r="M139" s="54"/>
      <c r="N139" s="80"/>
      <c r="O139" s="295"/>
      <c r="P139" s="320"/>
      <c r="Q139" s="79">
        <v>3</v>
      </c>
    </row>
    <row r="140" spans="1:17" ht="18.75" customHeight="1">
      <c r="A140" s="12" t="s">
        <v>35</v>
      </c>
      <c r="B140" s="269" t="s">
        <v>321</v>
      </c>
      <c r="C140" s="489">
        <f>I134</f>
        <v>0</v>
      </c>
      <c r="D140" s="451" t="str">
        <f>I135</f>
        <v>3/7 ｼ②</v>
      </c>
      <c r="E140" s="451" t="str">
        <f>I136</f>
        <v>2/11ｽB②</v>
      </c>
      <c r="F140" s="451">
        <f>I137</f>
        <v>0</v>
      </c>
      <c r="G140" s="451">
        <f>I138</f>
        <v>0</v>
      </c>
      <c r="H140" s="451">
        <f>I139</f>
        <v>0</v>
      </c>
      <c r="I140" s="274"/>
      <c r="J140" s="454"/>
      <c r="K140" s="454"/>
      <c r="L140" s="248"/>
      <c r="M140" s="54"/>
      <c r="N140" s="80"/>
      <c r="O140" s="295"/>
      <c r="P140" s="320"/>
      <c r="Q140" s="79">
        <v>2</v>
      </c>
    </row>
    <row r="141" spans="1:17" ht="18.75" customHeight="1">
      <c r="A141" s="12" t="s">
        <v>36</v>
      </c>
      <c r="B141" s="269" t="s">
        <v>327</v>
      </c>
      <c r="C141" s="489">
        <f>J134</f>
        <v>0</v>
      </c>
      <c r="D141" s="451">
        <f>J135</f>
        <v>0</v>
      </c>
      <c r="E141" s="451">
        <f>J136</f>
        <v>0</v>
      </c>
      <c r="F141" s="451" t="str">
        <f>J137</f>
        <v>2/28 ｽC②</v>
      </c>
      <c r="G141" s="451" t="str">
        <f>J138</f>
        <v>2/11ﾃA②</v>
      </c>
      <c r="H141" s="451">
        <f>J139</f>
        <v>0</v>
      </c>
      <c r="I141" s="451">
        <f>J140</f>
        <v>0</v>
      </c>
      <c r="J141" s="274"/>
      <c r="K141" s="263"/>
      <c r="L141" s="248"/>
      <c r="M141" s="54"/>
      <c r="N141" s="80"/>
      <c r="O141" s="295"/>
      <c r="P141" s="320"/>
      <c r="Q141" s="79">
        <v>1</v>
      </c>
    </row>
    <row r="142" spans="1:17" ht="18.600000000000001" customHeight="1" thickBot="1">
      <c r="A142" s="12" t="s">
        <v>37</v>
      </c>
      <c r="B142" s="270" t="s">
        <v>489</v>
      </c>
      <c r="C142" s="491" t="str">
        <f>K134</f>
        <v>2/11ﾃB④</v>
      </c>
      <c r="D142" s="492">
        <f>K135</f>
        <v>0</v>
      </c>
      <c r="E142" s="492" t="str">
        <f>K136</f>
        <v>2/28 ｽB④</v>
      </c>
      <c r="F142" s="492">
        <f>K137</f>
        <v>0</v>
      </c>
      <c r="G142" s="492">
        <f>K138</f>
        <v>0</v>
      </c>
      <c r="H142" s="492">
        <f>K139</f>
        <v>0</v>
      </c>
      <c r="I142" s="492">
        <f>K140</f>
        <v>0</v>
      </c>
      <c r="J142" s="493">
        <f>K141</f>
        <v>0</v>
      </c>
      <c r="K142" s="273"/>
      <c r="L142" s="71"/>
      <c r="M142" s="28"/>
      <c r="N142" s="72"/>
      <c r="O142" s="292"/>
      <c r="P142" s="317"/>
      <c r="Q142" s="242">
        <f>SUM(Q134:Q141)</f>
        <v>36</v>
      </c>
    </row>
    <row r="143" spans="1:17" ht="8.4" customHeight="1" thickTop="1">
      <c r="M143" s="14"/>
      <c r="N143" s="14"/>
      <c r="O143" s="14"/>
      <c r="P143" s="14"/>
      <c r="Q143" s="14" t="s">
        <v>337</v>
      </c>
    </row>
    <row r="144" spans="1:17" s="2" customFormat="1" ht="18.75" customHeight="1" thickBot="1">
      <c r="A144" s="1"/>
      <c r="B144" s="2" t="s">
        <v>500</v>
      </c>
      <c r="C144" s="60" t="s">
        <v>610</v>
      </c>
      <c r="D144" s="60"/>
      <c r="E144" s="60"/>
      <c r="F144" s="60" t="s">
        <v>25</v>
      </c>
      <c r="G144" s="15">
        <f>COUNTIF(C146:F157,"")-Q146*3-3</f>
        <v>15</v>
      </c>
      <c r="H144" s="14">
        <f>J144-G144</f>
        <v>3</v>
      </c>
      <c r="I144" s="60"/>
      <c r="J144" s="16">
        <f>Q158</f>
        <v>18</v>
      </c>
      <c r="K144" s="60" t="s">
        <v>26</v>
      </c>
      <c r="L144" s="60"/>
      <c r="M144" s="61"/>
      <c r="N144" s="62"/>
      <c r="O144" s="62"/>
      <c r="P144" s="59"/>
      <c r="Q144" s="59"/>
    </row>
    <row r="145" spans="1:17" ht="18.75" customHeight="1" thickTop="1">
      <c r="B145" s="271"/>
      <c r="C145" s="73" t="str">
        <f>B146</f>
        <v>AC70Y</v>
      </c>
      <c r="D145" s="46" t="str">
        <f>IF(B149&lt;&gt;"",B149,"")</f>
        <v>AC70W</v>
      </c>
      <c r="E145" s="468" t="str">
        <f>B152</f>
        <v>古河シ70</v>
      </c>
      <c r="F145" s="46" t="str">
        <f>IF(B155&lt;&gt;"",B155,"")</f>
        <v>千葉70</v>
      </c>
      <c r="G145" s="46" t="str">
        <f>IF(B156&lt;&gt;"",B156,"")</f>
        <v/>
      </c>
      <c r="H145" s="46" t="str">
        <f>IF(B156&lt;&gt;"",B156,"")</f>
        <v/>
      </c>
      <c r="I145" s="46" t="str">
        <f>IF(B156&lt;&gt;"",B156,"")</f>
        <v/>
      </c>
      <c r="J145" s="46" t="str">
        <f>IF(B156&lt;&gt;"",B156,"")</f>
        <v/>
      </c>
      <c r="K145" s="262" t="str">
        <f>IF(B158&lt;&gt;"",B158,"")</f>
        <v/>
      </c>
      <c r="L145" s="64"/>
      <c r="M145" s="246"/>
      <c r="N145" s="76"/>
      <c r="O145" s="293"/>
      <c r="P145" s="318"/>
      <c r="Q145" s="53" t="s">
        <v>28</v>
      </c>
    </row>
    <row r="146" spans="1:17" ht="18.75" customHeight="1">
      <c r="A146" s="12" t="s">
        <v>29</v>
      </c>
      <c r="B146" s="268" t="s">
        <v>454</v>
      </c>
      <c r="C146" s="272"/>
      <c r="D146" s="446" t="s">
        <v>609</v>
      </c>
      <c r="E146" s="446"/>
      <c r="F146" s="447"/>
      <c r="G146" s="334"/>
      <c r="H146" s="324"/>
      <c r="I146" s="324"/>
      <c r="J146" s="327"/>
      <c r="K146" s="327"/>
      <c r="L146" s="247"/>
      <c r="M146" s="75"/>
      <c r="N146" s="77"/>
      <c r="O146" s="294"/>
      <c r="P146" s="319"/>
      <c r="Q146" s="78">
        <v>3</v>
      </c>
    </row>
    <row r="147" spans="1:17" ht="18.75" customHeight="1">
      <c r="B147" s="269"/>
      <c r="C147" s="274"/>
      <c r="D147" s="13"/>
      <c r="E147" s="450"/>
      <c r="F147" s="451"/>
      <c r="G147" s="322"/>
      <c r="H147" s="323"/>
      <c r="I147" s="322"/>
      <c r="J147" s="329"/>
      <c r="K147" s="325"/>
      <c r="L147" s="248"/>
      <c r="M147" s="54"/>
      <c r="N147" s="80"/>
      <c r="O147" s="295"/>
      <c r="P147" s="320"/>
      <c r="Q147" s="79">
        <f>Q146</f>
        <v>3</v>
      </c>
    </row>
    <row r="148" spans="1:17" ht="18.75" customHeight="1">
      <c r="B148" s="269"/>
      <c r="C148" s="274"/>
      <c r="D148" s="13"/>
      <c r="E148" s="450"/>
      <c r="F148" s="451"/>
      <c r="G148" s="322"/>
      <c r="H148" s="323"/>
      <c r="I148" s="322"/>
      <c r="J148" s="329"/>
      <c r="K148" s="325"/>
      <c r="L148" s="248"/>
      <c r="M148" s="54"/>
      <c r="N148" s="80"/>
      <c r="O148" s="295"/>
      <c r="P148" s="320"/>
      <c r="Q148" s="79">
        <f>Q147</f>
        <v>3</v>
      </c>
    </row>
    <row r="149" spans="1:17" ht="18.75" customHeight="1">
      <c r="A149" s="12" t="s">
        <v>493</v>
      </c>
      <c r="B149" s="269" t="s">
        <v>549</v>
      </c>
      <c r="C149" s="489">
        <f>E146</f>
        <v>0</v>
      </c>
      <c r="D149" s="274"/>
      <c r="E149" s="450" t="s">
        <v>695</v>
      </c>
      <c r="F149" s="451"/>
      <c r="G149" s="322"/>
      <c r="H149" s="322"/>
      <c r="I149" s="325"/>
      <c r="J149" s="322"/>
      <c r="K149" s="325"/>
      <c r="L149" s="248"/>
      <c r="M149" s="54"/>
      <c r="N149" s="80"/>
      <c r="O149" s="295"/>
      <c r="P149" s="320"/>
      <c r="Q149" s="79">
        <v>2</v>
      </c>
    </row>
    <row r="150" spans="1:17" ht="18.75" customHeight="1">
      <c r="B150" s="269"/>
      <c r="C150" s="489">
        <f>F146</f>
        <v>0</v>
      </c>
      <c r="D150" s="274"/>
      <c r="E150" s="450"/>
      <c r="F150" s="451"/>
      <c r="G150" s="333"/>
      <c r="H150" s="326"/>
      <c r="I150" s="322"/>
      <c r="J150" s="325"/>
      <c r="K150" s="330"/>
      <c r="L150" s="248"/>
      <c r="M150" s="54"/>
      <c r="N150" s="80"/>
      <c r="O150" s="295"/>
      <c r="P150" s="320"/>
      <c r="Q150" s="79">
        <f>Q149</f>
        <v>2</v>
      </c>
    </row>
    <row r="151" spans="1:17" ht="18.75" customHeight="1">
      <c r="B151" s="269"/>
      <c r="C151" s="489">
        <f>F147</f>
        <v>0</v>
      </c>
      <c r="D151" s="274"/>
      <c r="E151" s="450"/>
      <c r="F151" s="451"/>
      <c r="G151" s="333"/>
      <c r="H151" s="326"/>
      <c r="I151" s="322"/>
      <c r="J151" s="325"/>
      <c r="K151" s="330"/>
      <c r="L151" s="248"/>
      <c r="M151" s="54"/>
      <c r="N151" s="80"/>
      <c r="O151" s="295"/>
      <c r="P151" s="320"/>
      <c r="Q151" s="79">
        <f>Q150</f>
        <v>2</v>
      </c>
    </row>
    <row r="152" spans="1:17" ht="18.75" customHeight="1">
      <c r="A152" s="12" t="s">
        <v>495</v>
      </c>
      <c r="B152" s="269" t="s">
        <v>458</v>
      </c>
      <c r="C152" s="489">
        <f>G146</f>
        <v>0</v>
      </c>
      <c r="D152" s="451">
        <f>G147</f>
        <v>0</v>
      </c>
      <c r="E152" s="274"/>
      <c r="F152" s="451" t="s">
        <v>696</v>
      </c>
      <c r="G152" s="333"/>
      <c r="H152" s="326"/>
      <c r="I152" s="322"/>
      <c r="J152" s="325"/>
      <c r="K152" s="333"/>
      <c r="L152" s="248"/>
      <c r="M152" s="54"/>
      <c r="N152" s="80"/>
      <c r="O152" s="295"/>
      <c r="P152" s="320"/>
      <c r="Q152" s="79">
        <v>1</v>
      </c>
    </row>
    <row r="153" spans="1:17" ht="18.75" customHeight="1">
      <c r="B153" s="269"/>
      <c r="C153" s="489">
        <f>H146</f>
        <v>0</v>
      </c>
      <c r="D153" s="451">
        <f>H147</f>
        <v>0</v>
      </c>
      <c r="E153" s="274"/>
      <c r="F153" s="451"/>
      <c r="G153" s="333"/>
      <c r="H153" s="326"/>
      <c r="I153" s="322"/>
      <c r="J153" s="325"/>
      <c r="K153" s="325"/>
      <c r="L153" s="248"/>
      <c r="M153" s="54"/>
      <c r="N153" s="80"/>
      <c r="O153" s="295"/>
      <c r="P153" s="320"/>
      <c r="Q153" s="79">
        <f>Q152</f>
        <v>1</v>
      </c>
    </row>
    <row r="154" spans="1:17" ht="18.600000000000001" customHeight="1">
      <c r="B154" s="269"/>
      <c r="C154" s="489">
        <f>H147</f>
        <v>0</v>
      </c>
      <c r="D154" s="451">
        <f>H148</f>
        <v>0</v>
      </c>
      <c r="E154" s="274"/>
      <c r="F154" s="451"/>
      <c r="G154" s="333"/>
      <c r="H154" s="326"/>
      <c r="I154" s="322"/>
      <c r="J154" s="325"/>
      <c r="K154" s="325"/>
      <c r="L154" s="248"/>
      <c r="M154" s="54"/>
      <c r="N154" s="80"/>
      <c r="O154" s="295"/>
      <c r="P154" s="320"/>
      <c r="Q154" s="79">
        <f>Q153</f>
        <v>1</v>
      </c>
    </row>
    <row r="155" spans="1:17" ht="18.600000000000001" customHeight="1">
      <c r="A155" s="12" t="s">
        <v>501</v>
      </c>
      <c r="B155" s="269" t="s">
        <v>459</v>
      </c>
      <c r="C155" s="489">
        <f>I146</f>
        <v>0</v>
      </c>
      <c r="D155" s="451">
        <f>I147</f>
        <v>0</v>
      </c>
      <c r="E155" s="451">
        <f>I149</f>
        <v>0</v>
      </c>
      <c r="F155" s="274"/>
      <c r="G155" s="333"/>
      <c r="H155" s="326"/>
      <c r="I155" s="322"/>
      <c r="J155" s="325"/>
      <c r="K155" s="325"/>
      <c r="L155" s="248"/>
      <c r="M155" s="54"/>
      <c r="N155" s="80"/>
      <c r="O155" s="295"/>
      <c r="P155" s="320"/>
      <c r="Q155" s="79"/>
    </row>
    <row r="156" spans="1:17" ht="18.600000000000001" customHeight="1">
      <c r="B156" s="269"/>
      <c r="C156" s="489">
        <f>J146</f>
        <v>0</v>
      </c>
      <c r="D156" s="451">
        <f>J147</f>
        <v>0</v>
      </c>
      <c r="E156" s="451">
        <f>J149</f>
        <v>0</v>
      </c>
      <c r="F156" s="274"/>
      <c r="G156" s="333"/>
      <c r="H156" s="326"/>
      <c r="I156" s="322"/>
      <c r="J156" s="325"/>
      <c r="K156" s="335"/>
      <c r="L156" s="248"/>
      <c r="M156" s="54"/>
      <c r="N156" s="80"/>
      <c r="O156" s="295"/>
      <c r="P156" s="320"/>
      <c r="Q156" s="79">
        <f>Q155</f>
        <v>0</v>
      </c>
    </row>
    <row r="157" spans="1:17" ht="18.600000000000001" customHeight="1">
      <c r="B157" s="887"/>
      <c r="C157" s="489">
        <f>J147</f>
        <v>0</v>
      </c>
      <c r="D157" s="451">
        <f>J148</f>
        <v>0</v>
      </c>
      <c r="E157" s="451">
        <f>J150</f>
        <v>0</v>
      </c>
      <c r="F157" s="274"/>
      <c r="G157" s="888"/>
      <c r="H157" s="889"/>
      <c r="I157" s="890"/>
      <c r="J157" s="891"/>
      <c r="K157" s="892"/>
      <c r="L157" s="893"/>
      <c r="M157" s="894"/>
      <c r="N157" s="895"/>
      <c r="O157" s="896"/>
      <c r="P157" s="897"/>
      <c r="Q157" s="898"/>
    </row>
    <row r="158" spans="1:17" ht="18.600000000000001" customHeight="1" thickBot="1">
      <c r="B158" s="469"/>
      <c r="C158" s="471"/>
      <c r="D158" s="440"/>
      <c r="E158" s="440"/>
      <c r="F158" s="440"/>
      <c r="G158" s="328"/>
      <c r="H158" s="328"/>
      <c r="I158" s="328"/>
      <c r="J158" s="331"/>
      <c r="K158" s="470"/>
      <c r="L158" s="71"/>
      <c r="M158" s="28"/>
      <c r="N158" s="72"/>
      <c r="O158" s="292"/>
      <c r="P158" s="317"/>
      <c r="Q158" s="242">
        <f>SUM(Q146:Q156)</f>
        <v>18</v>
      </c>
    </row>
    <row r="159" spans="1:17" ht="8.4" customHeight="1" thickTop="1">
      <c r="M159" s="14"/>
      <c r="N159" s="14"/>
      <c r="O159" s="14"/>
      <c r="P159" s="14"/>
      <c r="Q159" s="14" t="s">
        <v>337</v>
      </c>
    </row>
    <row r="160" spans="1:17" ht="18.75" customHeight="1">
      <c r="C160" s="81"/>
      <c r="D160" s="15" t="s">
        <v>44</v>
      </c>
      <c r="F160" s="82"/>
      <c r="G160" s="15" t="s">
        <v>45</v>
      </c>
      <c r="I160" s="83"/>
      <c r="J160" s="15" t="s">
        <v>46</v>
      </c>
      <c r="K160" s="84"/>
      <c r="L160" s="61" t="s">
        <v>47</v>
      </c>
      <c r="N160" s="321"/>
      <c r="O160" s="8" t="s">
        <v>48</v>
      </c>
      <c r="Q160" s="13">
        <f>G144+G132+G110+G97+G79+G64+G49+G32+G17+G2</f>
        <v>510</v>
      </c>
    </row>
    <row r="236" spans="1:18">
      <c r="A236" s="85"/>
    </row>
    <row r="237" spans="1:18">
      <c r="A237" s="85"/>
    </row>
    <row r="238" spans="1:18">
      <c r="A238" s="86"/>
      <c r="B238" s="87"/>
      <c r="C238" s="88"/>
      <c r="D238" s="88"/>
      <c r="E238" s="88"/>
      <c r="F238" s="88"/>
      <c r="G238" s="88"/>
      <c r="H238" s="88"/>
      <c r="I238" s="88"/>
      <c r="J238" s="88"/>
      <c r="K238" s="88"/>
      <c r="L238" s="88"/>
      <c r="M238" s="89"/>
      <c r="N238" s="89"/>
      <c r="O238" s="89"/>
      <c r="P238" s="87"/>
      <c r="Q238" s="87"/>
      <c r="R238" s="87"/>
    </row>
  </sheetData>
  <phoneticPr fontId="23"/>
  <dataValidations count="1">
    <dataValidation imeMode="halfAlpha" allowBlank="1" showInputMessage="1" showErrorMessage="1" sqref="F7:F16 H38:H43 K109 M2 O1 C46:M46 K34 O87:O88 L84 Q99:Q108 N55:P55 N4:P15 L40:L43 D34:G43 O46 I99:I100 J103:J109 M86:N87 E101:E109 D99:D105 M130:P130 J56:J60 Q134:Q142 H104:I108 L146:P157 G4:G16 H19:P30 F19:F20 Q146:Q158 N41:N42 K146:K149 D51:H60 F45:N45 C44:M44 I54:I55 D130:K131 M53 M42:M43 J34:J43 G146:G149 K152:K158 I134:I142 N35:N36 K86:K90 H34:I36 P47 D78:L78 L34:L35 O40:O41 I40:I43 L134:P141 K60:L60 I57:I60 H6:I16 M4:M10 O38:P38 C61:M61 D74:D75 N77:P77 N62:P62 C76:M76 M58:M59 L9:L16 K36 M73 K39:K43 M109:P109 I51:I52 D66:D72 K57:K59 N71 F109:I109 H69:I75 F4:F5 D149:D158 D107:D109 E99 I112:I115 J112:J117 C113 L4:L7 D4:E16 J4:K16 J66:L75 M12:M16 D112:D125 H4:I4 M34:M38 E147:F158 G134:H136 I38 L51:L59 K51:K53 O44 M39:N40 E66:G75 P94:Q95 M81:M85 I85 O91 K112:L129 D128:D129 Q112:Q129 I102 J120:J129 K99:L108 F99:G108 I118:I129 E112:H129 H99:H102 J51:J54 O85:Q85 H66:I67 G19 D19:E30 F22:F30 G21:G30 D81:G90 O93 N88:N89 M89:M90 K81:K83 J81:J90 L87:L90 N83 L81:L82 I87:I90 H85:H90 C93:M93 F92:N92 C91:M91 H81:I83 H146:J158 G158 J99:J101 D134:F142 J142:K142 J134:J141 K138:K141 K134:K136 G138:H142 D146:F146 C147:C148" xr:uid="{F131CE3A-332A-48FC-9B09-64C1825417DE}"/>
  </dataValidations>
  <printOptions horizontalCentered="1"/>
  <pageMargins left="0.19685039370078741" right="0.19685039370078741" top="0.19685039370078741" bottom="0.19685039370078741" header="0.51181102362204722" footer="0.51181102362204722"/>
  <pageSetup paperSize="9" fitToHeight="0" orientation="landscape" horizontalDpi="4294967293" verticalDpi="300" r:id="rId1"/>
  <headerFooter alignWithMargins="0"/>
  <rowBreaks count="4" manualBreakCount="4">
    <brk id="31" max="16" man="1"/>
    <brk id="63" max="16" man="1"/>
    <brk id="95" max="16" man="1"/>
    <brk id="127"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2262-9A5C-4097-89F3-55C3DAB2BEAA}">
  <sheetPr>
    <tabColor rgb="FF92D050"/>
    <pageSetUpPr fitToPage="1"/>
  </sheetPr>
  <dimension ref="A1:BL326"/>
  <sheetViews>
    <sheetView view="pageBreakPreview" zoomScale="70" zoomScaleNormal="70" zoomScaleSheetLayoutView="70" workbookViewId="0"/>
  </sheetViews>
  <sheetFormatPr defaultColWidth="4.109375" defaultRowHeight="16.2"/>
  <cols>
    <col min="1" max="1" width="4.109375" style="90"/>
    <col min="2" max="2" width="17.6640625" style="204" customWidth="1"/>
    <col min="3" max="20" width="3.44140625" style="90" customWidth="1"/>
    <col min="21" max="21" width="3.88671875" style="90" customWidth="1"/>
    <col min="22" max="22" width="3.5546875" style="90" customWidth="1"/>
    <col min="23" max="25" width="4.109375" style="90" customWidth="1"/>
    <col min="26" max="47" width="3.44140625" style="90" customWidth="1"/>
    <col min="48" max="51" width="4.109375" style="90"/>
    <col min="52" max="52" width="4.109375" style="100"/>
    <col min="53" max="53" width="4.109375" style="98"/>
    <col min="54" max="56" width="4.109375" style="90"/>
    <col min="57" max="57" width="10" style="95" customWidth="1"/>
    <col min="58" max="58" width="8.44140625" style="96" customWidth="1"/>
    <col min="59" max="59" width="10" style="96" customWidth="1"/>
    <col min="60" max="60" width="4.109375" style="90"/>
    <col min="61" max="61" width="5.88671875" style="97" customWidth="1"/>
    <col min="62" max="62" width="4.44140625" style="90" bestFit="1" customWidth="1"/>
    <col min="63" max="63" width="3.44140625" style="90" customWidth="1"/>
    <col min="64" max="16384" width="4.109375" style="90"/>
  </cols>
  <sheetData>
    <row r="1" spans="1:63" ht="22.5" customHeight="1">
      <c r="B1" s="91" t="s">
        <v>365</v>
      </c>
      <c r="C1" s="91"/>
      <c r="D1" s="91"/>
      <c r="E1" s="91"/>
      <c r="F1" s="91"/>
      <c r="G1" s="91"/>
      <c r="H1" s="91"/>
      <c r="I1" s="91"/>
      <c r="J1" s="91"/>
      <c r="M1" s="92"/>
      <c r="U1" s="93" t="s">
        <v>49</v>
      </c>
      <c r="V1" s="94"/>
      <c r="W1" s="94"/>
      <c r="X1" s="94"/>
      <c r="Y1" s="787">
        <f>V3+V30+V57+V88+V115+V142+V176+V199+V222</f>
        <v>544</v>
      </c>
      <c r="Z1" s="788"/>
      <c r="AE1" s="789" t="s">
        <v>50</v>
      </c>
      <c r="AF1" s="789"/>
      <c r="AG1" s="790">
        <v>46033</v>
      </c>
      <c r="AH1" s="790"/>
      <c r="AI1" s="790"/>
      <c r="AJ1" s="790"/>
      <c r="AN1" s="337"/>
      <c r="AO1" s="338"/>
      <c r="AP1" s="90" t="s">
        <v>359</v>
      </c>
      <c r="AQ1" s="90" t="s">
        <v>360</v>
      </c>
      <c r="AX1" s="90" t="s">
        <v>51</v>
      </c>
      <c r="AZ1" s="791" t="s">
        <v>52</v>
      </c>
      <c r="BA1" s="791"/>
      <c r="BB1" s="792"/>
      <c r="BC1" s="792"/>
    </row>
    <row r="2" spans="1:63" s="98" customFormat="1" ht="15" customHeight="1">
      <c r="B2" s="99"/>
      <c r="I2" s="90"/>
      <c r="W2" s="90"/>
      <c r="X2" s="90"/>
      <c r="AE2" s="789" t="s">
        <v>53</v>
      </c>
      <c r="AF2" s="789"/>
      <c r="AG2" s="790">
        <v>46025</v>
      </c>
      <c r="AH2" s="790"/>
      <c r="AI2" s="790"/>
      <c r="AJ2" s="790"/>
      <c r="AN2" s="336"/>
      <c r="AO2" s="336"/>
      <c r="AP2" s="98" t="s">
        <v>359</v>
      </c>
      <c r="AQ2" s="90" t="s">
        <v>361</v>
      </c>
      <c r="AZ2" s="100"/>
      <c r="BE2" s="101"/>
      <c r="BF2" s="101"/>
      <c r="BG2" s="101"/>
      <c r="BI2" s="102"/>
    </row>
    <row r="3" spans="1:63" ht="15" customHeight="1" thickBot="1">
      <c r="A3" s="103"/>
      <c r="B3" s="104" t="s">
        <v>214</v>
      </c>
      <c r="C3" s="105"/>
      <c r="D3" s="105"/>
      <c r="E3" s="105"/>
      <c r="F3" s="105"/>
      <c r="G3" s="106"/>
      <c r="H3" s="105"/>
      <c r="I3" s="106"/>
      <c r="J3" s="105"/>
      <c r="K3" s="105"/>
      <c r="L3" s="105"/>
      <c r="M3" s="105"/>
      <c r="N3" s="105"/>
      <c r="O3" s="105"/>
      <c r="P3" s="105"/>
      <c r="Q3" s="106"/>
      <c r="R3" s="105"/>
      <c r="S3" s="105"/>
      <c r="T3" s="105"/>
      <c r="U3" s="107"/>
      <c r="V3" s="770">
        <f>(BE3-1)*BE3/2</f>
        <v>66</v>
      </c>
      <c r="W3" s="770"/>
      <c r="X3" s="108" t="s">
        <v>54</v>
      </c>
      <c r="Y3" s="105"/>
      <c r="Z3" s="105"/>
      <c r="AA3" s="105"/>
      <c r="AB3" s="105"/>
      <c r="AC3" s="106"/>
      <c r="AD3" s="109"/>
      <c r="AE3" s="110"/>
      <c r="AF3" s="111"/>
      <c r="AG3" s="112"/>
      <c r="AH3" s="111"/>
      <c r="AI3" s="113"/>
      <c r="AJ3" s="111"/>
      <c r="AK3" s="111"/>
      <c r="AL3" s="113"/>
      <c r="AM3" s="111"/>
      <c r="AN3" s="111"/>
      <c r="AO3" s="113"/>
      <c r="AV3" s="114"/>
      <c r="AZ3" s="90"/>
      <c r="BA3" s="90"/>
      <c r="BE3" s="115">
        <v>12</v>
      </c>
      <c r="BF3" s="116" t="s">
        <v>55</v>
      </c>
      <c r="BI3" s="117"/>
    </row>
    <row r="4" spans="1:63" ht="15" customHeight="1" thickTop="1">
      <c r="B4" s="118"/>
      <c r="C4" s="771" t="str">
        <f>B5</f>
        <v>船橋40</v>
      </c>
      <c r="D4" s="772"/>
      <c r="E4" s="773"/>
      <c r="F4" s="771" t="str">
        <f>IF(B7="","",B7)</f>
        <v>MVCC</v>
      </c>
      <c r="G4" s="772"/>
      <c r="H4" s="773"/>
      <c r="I4" s="771" t="str">
        <f>B9</f>
        <v>MITシニア</v>
      </c>
      <c r="J4" s="772"/>
      <c r="K4" s="773"/>
      <c r="L4" s="771" t="str">
        <f>IF(B11="","",B11)</f>
        <v>トキガネ</v>
      </c>
      <c r="M4" s="772"/>
      <c r="N4" s="773"/>
      <c r="O4" s="771" t="str">
        <f>B13</f>
        <v>Y-AJA40</v>
      </c>
      <c r="P4" s="772"/>
      <c r="Q4" s="773"/>
      <c r="R4" s="771" t="str">
        <f>IF(B15="","",B15)</f>
        <v>浦安シ40</v>
      </c>
      <c r="S4" s="772"/>
      <c r="T4" s="773"/>
      <c r="U4" s="777" t="str">
        <f>B17</f>
        <v>ブラゼンチン</v>
      </c>
      <c r="V4" s="778"/>
      <c r="W4" s="779"/>
      <c r="X4" s="771" t="str">
        <f>B19</f>
        <v>レーベン</v>
      </c>
      <c r="Y4" s="772"/>
      <c r="Z4" s="773"/>
      <c r="AA4" s="771" t="str">
        <f>B21</f>
        <v>商大ク40</v>
      </c>
      <c r="AB4" s="772"/>
      <c r="AC4" s="773"/>
      <c r="AD4" s="777" t="str">
        <f>B23</f>
        <v>習台シ40</v>
      </c>
      <c r="AE4" s="778"/>
      <c r="AF4" s="779"/>
      <c r="AG4" s="777" t="str">
        <f>B25</f>
        <v>市原シニア</v>
      </c>
      <c r="AH4" s="778"/>
      <c r="AI4" s="779"/>
      <c r="AJ4" s="777" t="str">
        <f>B27</f>
        <v>古河シ40</v>
      </c>
      <c r="AK4" s="772"/>
      <c r="AL4" s="773"/>
      <c r="AM4" s="774"/>
      <c r="AN4" s="775"/>
      <c r="AO4" s="776"/>
      <c r="AP4" s="774"/>
      <c r="AQ4" s="775"/>
      <c r="AR4" s="776"/>
      <c r="AS4" s="774"/>
      <c r="AT4" s="775"/>
      <c r="AU4" s="776"/>
      <c r="AV4" s="119" t="s">
        <v>56</v>
      </c>
      <c r="AW4" s="120" t="s">
        <v>57</v>
      </c>
      <c r="AX4" s="121" t="s">
        <v>58</v>
      </c>
      <c r="AY4" s="122" t="s">
        <v>59</v>
      </c>
      <c r="AZ4" s="122" t="s">
        <v>60</v>
      </c>
      <c r="BA4" s="122" t="s">
        <v>61</v>
      </c>
      <c r="BB4" s="122" t="s">
        <v>62</v>
      </c>
      <c r="BC4" s="123" t="s">
        <v>63</v>
      </c>
      <c r="BE4" s="124" t="s">
        <v>64</v>
      </c>
      <c r="BF4" s="125" t="s">
        <v>62</v>
      </c>
      <c r="BG4" s="125" t="s">
        <v>65</v>
      </c>
      <c r="BK4" s="126"/>
    </row>
    <row r="5" spans="1:63" ht="15" customHeight="1">
      <c r="A5" s="90" t="s">
        <v>66</v>
      </c>
      <c r="B5" s="793" t="str">
        <f>[1]③リーグ組分け!B4</f>
        <v>船橋40</v>
      </c>
      <c r="C5" s="127"/>
      <c r="D5" s="128"/>
      <c r="E5" s="129"/>
      <c r="F5" s="130"/>
      <c r="G5" s="131"/>
      <c r="H5" s="132"/>
      <c r="I5" s="133"/>
      <c r="J5" s="131"/>
      <c r="K5" s="134"/>
      <c r="L5" s="133"/>
      <c r="M5" s="131"/>
      <c r="N5" s="134"/>
      <c r="O5" s="133"/>
      <c r="P5" s="131"/>
      <c r="Q5" s="134"/>
      <c r="R5" s="130"/>
      <c r="S5" s="131"/>
      <c r="T5" s="132"/>
      <c r="U5" s="133"/>
      <c r="V5" s="131"/>
      <c r="W5" s="134"/>
      <c r="X5" s="133"/>
      <c r="Y5" s="131"/>
      <c r="Z5" s="134"/>
      <c r="AA5" s="130"/>
      <c r="AB5" s="131"/>
      <c r="AC5" s="135"/>
      <c r="AD5" s="133"/>
      <c r="AE5" s="131"/>
      <c r="AF5" s="134"/>
      <c r="AG5" s="133"/>
      <c r="AH5" s="131"/>
      <c r="AI5" s="134"/>
      <c r="AJ5" s="133"/>
      <c r="AK5" s="131"/>
      <c r="AL5" s="134"/>
      <c r="AM5" s="136"/>
      <c r="AN5" s="137" t="s">
        <v>68</v>
      </c>
      <c r="AO5" s="153"/>
      <c r="AP5" s="136"/>
      <c r="AQ5" s="137" t="s">
        <v>68</v>
      </c>
      <c r="AR5" s="153"/>
      <c r="AS5" s="136"/>
      <c r="AT5" s="137" t="s">
        <v>68</v>
      </c>
      <c r="AU5" s="153"/>
      <c r="AV5" s="795">
        <f>RANK(BG5,BG$5:BG$28)</f>
        <v>1</v>
      </c>
      <c r="AW5" s="748">
        <f>AY5*3+BA5</f>
        <v>0</v>
      </c>
      <c r="AX5" s="750">
        <f>BB5-BC5</f>
        <v>0</v>
      </c>
      <c r="AY5" s="750">
        <f>COUNTIF($D6:$AU6,"○")</f>
        <v>0</v>
      </c>
      <c r="AZ5" s="750">
        <f>COUNTIF($D6:$AU6,"●")</f>
        <v>0</v>
      </c>
      <c r="BA5" s="750">
        <f>COUNTIF($D6:AR6,"△")</f>
        <v>0</v>
      </c>
      <c r="BB5" s="750">
        <f>SUM(C5,F5,I5,L5,O5,R5,U5,X5,AA5,AD5,AG5,AJ5,AM5,AP5,AS5)</f>
        <v>0</v>
      </c>
      <c r="BC5" s="752">
        <f>SUM(E5,H5,K5,N5,Q5,T5,W5,Z5,AC5,AF5,AI5,AL5,AO5,AR5,AU5)</f>
        <v>0</v>
      </c>
      <c r="BD5" s="138"/>
      <c r="BE5" s="754">
        <f>0.5+AX5/1000</f>
        <v>0.5</v>
      </c>
      <c r="BF5" s="756">
        <f>BB5/100000</f>
        <v>0</v>
      </c>
      <c r="BG5" s="756">
        <f>SUM(AW5,BE5,BF5)</f>
        <v>0.5</v>
      </c>
      <c r="BI5" s="758">
        <f>SUM(AY5:BA6)</f>
        <v>0</v>
      </c>
    </row>
    <row r="6" spans="1:63" ht="15" customHeight="1">
      <c r="B6" s="794"/>
      <c r="C6" s="139"/>
      <c r="D6" s="139" t="str">
        <f>IF(C5="","",IF(C5=E5,"△",IF(C5&gt;E5,"○","●")))</f>
        <v/>
      </c>
      <c r="E6" s="140"/>
      <c r="F6" s="141"/>
      <c r="G6" s="142" t="str">
        <f>IF(F5="","",IF(F5=H5,"△",IF(F5&gt;H5,"○","●")))</f>
        <v/>
      </c>
      <c r="H6" s="143"/>
      <c r="I6" s="141"/>
      <c r="J6" s="142" t="str">
        <f>IF(I5="","",IF(I5=K5,"△",IF(I5&gt;K5,"○","●")))</f>
        <v/>
      </c>
      <c r="K6" s="144"/>
      <c r="L6" s="141"/>
      <c r="M6" s="142" t="str">
        <f>IF(L5="","",IF(L5=N5,"△",IF(L5&gt;N5,"○","●")))</f>
        <v/>
      </c>
      <c r="N6" s="144"/>
      <c r="O6" s="141"/>
      <c r="P6" s="142" t="str">
        <f>IF(O5="","",IF(O5=Q5,"△",IF(O5&gt;Q5,"○","●")))</f>
        <v/>
      </c>
      <c r="Q6" s="144"/>
      <c r="R6" s="145"/>
      <c r="S6" s="142" t="str">
        <f>IF(R5="","",IF(R5=T5,"△",IF(R5&gt;T5,"○","●")))</f>
        <v/>
      </c>
      <c r="T6" s="143"/>
      <c r="U6" s="141"/>
      <c r="V6" s="142" t="str">
        <f>IF(U5="","",IF(U5=W5,"△",IF(U5&gt;W5,"○","●")))</f>
        <v/>
      </c>
      <c r="W6" s="144"/>
      <c r="X6" s="141"/>
      <c r="Y6" s="142" t="str">
        <f>IF(X5="","",IF(X5=Z5,"△",IF(X5&gt;Z5,"○","●")))</f>
        <v/>
      </c>
      <c r="Z6" s="144"/>
      <c r="AA6" s="141"/>
      <c r="AB6" s="142" t="str">
        <f>IF(AA5="","",IF(AA5=AC5,"△",IF(AA5&gt;AC5,"○","●")))</f>
        <v/>
      </c>
      <c r="AC6" s="144"/>
      <c r="AD6" s="145"/>
      <c r="AE6" s="142" t="str">
        <f>IF(AD5="","",IF(AD5=AF5,"△",IF(AD5&gt;AF5,"○","●")))</f>
        <v/>
      </c>
      <c r="AF6" s="144"/>
      <c r="AG6" s="141"/>
      <c r="AH6" s="142" t="str">
        <f>IF(AG5="","",IF(AG5=AI5,"△",IF(AG5&gt;AI5,"○","●")))</f>
        <v/>
      </c>
      <c r="AI6" s="144"/>
      <c r="AJ6" s="141"/>
      <c r="AK6" s="142" t="str">
        <f>IF(AJ5="","",IF(AJ5=AL5,"△",IF(AJ5&gt;AL5,"○","●")))</f>
        <v/>
      </c>
      <c r="AL6" s="144"/>
      <c r="AM6" s="146"/>
      <c r="AN6" s="147" t="str">
        <f>IF(AM5="","",IF(AM5=AO5,"△",IF(AM5&gt;AO5,"○","●")))</f>
        <v/>
      </c>
      <c r="AO6" s="148"/>
      <c r="AP6" s="146"/>
      <c r="AQ6" s="147"/>
      <c r="AR6" s="148"/>
      <c r="AS6" s="146"/>
      <c r="AT6" s="147"/>
      <c r="AU6" s="148"/>
      <c r="AV6" s="796"/>
      <c r="AW6" s="760"/>
      <c r="AX6" s="761"/>
      <c r="AY6" s="761"/>
      <c r="AZ6" s="761"/>
      <c r="BA6" s="761"/>
      <c r="BB6" s="761"/>
      <c r="BC6" s="763"/>
      <c r="BD6" s="138"/>
      <c r="BE6" s="755"/>
      <c r="BF6" s="757"/>
      <c r="BG6" s="757"/>
      <c r="BI6" s="758"/>
    </row>
    <row r="7" spans="1:63" ht="15" customHeight="1">
      <c r="A7" s="90" t="s">
        <v>69</v>
      </c>
      <c r="B7" s="793" t="str">
        <f>[1]③リーグ組分け!B5</f>
        <v>MVCC</v>
      </c>
      <c r="C7" s="149" t="str">
        <f>IF(H5="","",H5)</f>
        <v/>
      </c>
      <c r="D7" s="150" t="s">
        <v>67</v>
      </c>
      <c r="E7" s="151" t="str">
        <f>IF(F5="","",F5)</f>
        <v/>
      </c>
      <c r="F7" s="127"/>
      <c r="G7" s="152"/>
      <c r="H7" s="153"/>
      <c r="I7" s="133"/>
      <c r="J7" s="131"/>
      <c r="K7" s="134"/>
      <c r="L7" s="133"/>
      <c r="M7" s="131"/>
      <c r="N7" s="134"/>
      <c r="O7" s="133"/>
      <c r="P7" s="131"/>
      <c r="Q7" s="134"/>
      <c r="R7" s="130"/>
      <c r="S7" s="131"/>
      <c r="T7" s="132"/>
      <c r="U7" s="133"/>
      <c r="V7" s="131"/>
      <c r="W7" s="134"/>
      <c r="X7" s="133"/>
      <c r="Y7" s="131"/>
      <c r="Z7" s="134"/>
      <c r="AA7" s="130"/>
      <c r="AB7" s="131"/>
      <c r="AC7" s="135"/>
      <c r="AD7" s="133"/>
      <c r="AE7" s="131"/>
      <c r="AF7" s="134"/>
      <c r="AG7" s="133"/>
      <c r="AH7" s="131"/>
      <c r="AI7" s="134"/>
      <c r="AJ7" s="133"/>
      <c r="AK7" s="131"/>
      <c r="AL7" s="134"/>
      <c r="AM7" s="136"/>
      <c r="AN7" s="137" t="s">
        <v>68</v>
      </c>
      <c r="AO7" s="153"/>
      <c r="AP7" s="136"/>
      <c r="AQ7" s="137" t="s">
        <v>68</v>
      </c>
      <c r="AR7" s="153"/>
      <c r="AS7" s="136"/>
      <c r="AT7" s="137" t="s">
        <v>68</v>
      </c>
      <c r="AU7" s="153"/>
      <c r="AV7" s="795">
        <f>RANK(BG7,BG$5:BG$28)</f>
        <v>1</v>
      </c>
      <c r="AW7" s="748">
        <f>AY7*3+BA7</f>
        <v>0</v>
      </c>
      <c r="AX7" s="750">
        <f>BB7-BC7</f>
        <v>0</v>
      </c>
      <c r="AY7" s="750">
        <f>COUNTIF($D8:$AU8,"○")</f>
        <v>0</v>
      </c>
      <c r="AZ7" s="750">
        <f>COUNTIF($D8:$AU8,"●")</f>
        <v>0</v>
      </c>
      <c r="BA7" s="750">
        <f>COUNTIF($D8:AR8,"△")</f>
        <v>0</v>
      </c>
      <c r="BB7" s="750">
        <f>SUM(C7,F7,I7,L7,O7,R7,U7,X7,AA7,AD7,AG7,AJ7,AM7,AP7,AS7)</f>
        <v>0</v>
      </c>
      <c r="BC7" s="752">
        <f>SUM(E7,H7,K7,N7,Q7,T7,W7,Z7,AC7,AF7,AI7,AL7,AO7,AR7,AU7)</f>
        <v>0</v>
      </c>
      <c r="BD7" s="138"/>
      <c r="BE7" s="754">
        <f>0.5+AX7/1000</f>
        <v>0.5</v>
      </c>
      <c r="BF7" s="756">
        <f>BB7/100000</f>
        <v>0</v>
      </c>
      <c r="BG7" s="756">
        <f>SUM(AW7,BE7,BF7)</f>
        <v>0.5</v>
      </c>
      <c r="BI7" s="758">
        <f>SUM(AY7:BA8)</f>
        <v>0</v>
      </c>
      <c r="BJ7" s="154"/>
    </row>
    <row r="8" spans="1:63" ht="15" customHeight="1">
      <c r="B8" s="794"/>
      <c r="C8" s="155"/>
      <c r="D8" s="155" t="str">
        <f>IF(C7="","",IF(C7=E7,"△",IF(C7&gt;E7,"○","●")))</f>
        <v/>
      </c>
      <c r="E8" s="156"/>
      <c r="F8" s="139"/>
      <c r="G8" s="157"/>
      <c r="H8" s="148"/>
      <c r="I8" s="141"/>
      <c r="J8" s="142" t="str">
        <f>IF(I7="","",IF(I7=K7,"△",IF(I7&gt;K7,"○","●")))</f>
        <v/>
      </c>
      <c r="K8" s="144"/>
      <c r="L8" s="141"/>
      <c r="M8" s="142" t="str">
        <f>IF(L7="","",IF(L7=N7,"△",IF(L7&gt;N7,"○","●")))</f>
        <v/>
      </c>
      <c r="N8" s="144"/>
      <c r="O8" s="141"/>
      <c r="P8" s="142" t="str">
        <f>IF(O7="","",IF(O7=Q7,"△",IF(O7&gt;Q7,"○","●")))</f>
        <v/>
      </c>
      <c r="Q8" s="144"/>
      <c r="R8" s="145"/>
      <c r="S8" s="142" t="str">
        <f>IF(R7="","",IF(R7=T7,"△",IF(R7&gt;T7,"○","●")))</f>
        <v/>
      </c>
      <c r="T8" s="143"/>
      <c r="U8" s="141"/>
      <c r="V8" s="142" t="str">
        <f>IF(U7="","",IF(U7=W7,"△",IF(U7&gt;W7,"○","●")))</f>
        <v/>
      </c>
      <c r="W8" s="144"/>
      <c r="X8" s="141"/>
      <c r="Y8" s="142" t="str">
        <f>IF(X7="","",IF(X7=Z7,"△",IF(X7&gt;Z7,"○","●")))</f>
        <v/>
      </c>
      <c r="Z8" s="144"/>
      <c r="AA8" s="141"/>
      <c r="AB8" s="142" t="str">
        <f>IF(AA7="","",IF(AA7=AC7,"△",IF(AA7&gt;AC7,"○","●")))</f>
        <v/>
      </c>
      <c r="AC8" s="144"/>
      <c r="AD8" s="145"/>
      <c r="AE8" s="142" t="str">
        <f>IF(AD7="","",IF(AD7=AF7,"△",IF(AD7&gt;AF7,"○","●")))</f>
        <v/>
      </c>
      <c r="AF8" s="144"/>
      <c r="AG8" s="141"/>
      <c r="AH8" s="142" t="str">
        <f>IF(AG7="","",IF(AG7=AI7,"△",IF(AG7&gt;AI7,"○","●")))</f>
        <v/>
      </c>
      <c r="AI8" s="144"/>
      <c r="AJ8" s="141"/>
      <c r="AK8" s="142" t="str">
        <f>IF(AJ7="","",IF(AJ7=AL7,"△",IF(AJ7&gt;AL7,"○","●")))</f>
        <v/>
      </c>
      <c r="AL8" s="144"/>
      <c r="AM8" s="146"/>
      <c r="AN8" s="147" t="str">
        <f>IF(AM7="","",IF(AM7=AO7,"△",IF(AM7&gt;AO7,"○","●")))</f>
        <v/>
      </c>
      <c r="AO8" s="148"/>
      <c r="AP8" s="146"/>
      <c r="AQ8" s="147" t="str">
        <f>IF(AP7="","",IF(AP7=AR7,"△",IF(AP7&gt;AR7,"○","●")))</f>
        <v/>
      </c>
      <c r="AR8" s="148"/>
      <c r="AS8" s="146"/>
      <c r="AT8" s="147" t="str">
        <f>IF(AS7="","",IF(AS7=AU7,"△",IF(AS7&gt;AU7,"○","●")))</f>
        <v/>
      </c>
      <c r="AU8" s="148"/>
      <c r="AV8" s="796"/>
      <c r="AW8" s="760"/>
      <c r="AX8" s="761"/>
      <c r="AY8" s="761"/>
      <c r="AZ8" s="761"/>
      <c r="BA8" s="761"/>
      <c r="BB8" s="761"/>
      <c r="BC8" s="763"/>
      <c r="BE8" s="755"/>
      <c r="BF8" s="757"/>
      <c r="BG8" s="757"/>
      <c r="BI8" s="758"/>
      <c r="BJ8" s="91"/>
    </row>
    <row r="9" spans="1:63" ht="15" customHeight="1">
      <c r="A9" s="90" t="s">
        <v>70</v>
      </c>
      <c r="B9" s="793" t="str">
        <f>[1]③リーグ組分け!B6</f>
        <v>MITシニア</v>
      </c>
      <c r="C9" s="149" t="str">
        <f>IF(K5="","",K5)</f>
        <v/>
      </c>
      <c r="D9" s="150" t="s">
        <v>67</v>
      </c>
      <c r="E9" s="151" t="str">
        <f>IF(I5="","",I5)</f>
        <v/>
      </c>
      <c r="F9" s="149" t="str">
        <f>IF(K7="","",K7)</f>
        <v/>
      </c>
      <c r="G9" s="150" t="s">
        <v>67</v>
      </c>
      <c r="H9" s="151" t="str">
        <f>IF(I7="","",I7)</f>
        <v/>
      </c>
      <c r="I9" s="136"/>
      <c r="J9" s="152"/>
      <c r="K9" s="153"/>
      <c r="L9" s="133"/>
      <c r="M9" s="131"/>
      <c r="N9" s="134"/>
      <c r="O9" s="133"/>
      <c r="P9" s="131"/>
      <c r="Q9" s="134"/>
      <c r="R9" s="130"/>
      <c r="S9" s="131"/>
      <c r="T9" s="132"/>
      <c r="U9" s="133"/>
      <c r="V9" s="131"/>
      <c r="W9" s="134"/>
      <c r="X9" s="133"/>
      <c r="Y9" s="131"/>
      <c r="Z9" s="134"/>
      <c r="AA9" s="130"/>
      <c r="AB9" s="131"/>
      <c r="AC9" s="135"/>
      <c r="AD9" s="133"/>
      <c r="AE9" s="131"/>
      <c r="AF9" s="134"/>
      <c r="AG9" s="133"/>
      <c r="AH9" s="131"/>
      <c r="AI9" s="134"/>
      <c r="AJ9" s="133"/>
      <c r="AK9" s="131"/>
      <c r="AL9" s="134"/>
      <c r="AM9" s="136"/>
      <c r="AN9" s="137" t="s">
        <v>68</v>
      </c>
      <c r="AO9" s="153"/>
      <c r="AP9" s="136"/>
      <c r="AQ9" s="137" t="s">
        <v>68</v>
      </c>
      <c r="AR9" s="153"/>
      <c r="AS9" s="136"/>
      <c r="AT9" s="137" t="s">
        <v>68</v>
      </c>
      <c r="AU9" s="153"/>
      <c r="AV9" s="795">
        <f>RANK(BG9,BG$5:BG$28)</f>
        <v>1</v>
      </c>
      <c r="AW9" s="748">
        <f>AY9*3+BA9</f>
        <v>0</v>
      </c>
      <c r="AX9" s="750">
        <f>BB9-BC9</f>
        <v>0</v>
      </c>
      <c r="AY9" s="750">
        <f>COUNTIF($D10:$AU10,"○")</f>
        <v>0</v>
      </c>
      <c r="AZ9" s="750">
        <f>COUNTIF($D10:$AU10,"●")</f>
        <v>0</v>
      </c>
      <c r="BA9" s="750">
        <f>COUNTIF($D10:AR10,"△")</f>
        <v>0</v>
      </c>
      <c r="BB9" s="750">
        <f>SUM(C9,F9,I9,L9,O9,R9,U9,X9,AA9,AD9,AG9,AJ9,AM9,AP9,AS9)</f>
        <v>0</v>
      </c>
      <c r="BC9" s="752">
        <f>SUM(E9,H9,K9,N9,Q9,T9,W9,Z9,AC9,AF9,AI9,AL9,AO9,AR9,AU9)</f>
        <v>0</v>
      </c>
      <c r="BE9" s="754">
        <f>0.5+AX9/1000</f>
        <v>0.5</v>
      </c>
      <c r="BF9" s="756">
        <f>BB9/100000</f>
        <v>0</v>
      </c>
      <c r="BG9" s="756">
        <f>SUM(AW9,BE9,BF9)</f>
        <v>0.5</v>
      </c>
      <c r="BI9" s="758">
        <f>SUM(AY9:BA10)</f>
        <v>0</v>
      </c>
      <c r="BJ9" s="91"/>
    </row>
    <row r="10" spans="1:63" ht="15" customHeight="1">
      <c r="B10" s="794"/>
      <c r="C10" s="155"/>
      <c r="D10" s="155" t="str">
        <f>IF(C9="","",IF(C9=E9,"△",IF(C9&gt;E9,"○","●")))</f>
        <v/>
      </c>
      <c r="E10" s="156"/>
      <c r="F10" s="155"/>
      <c r="G10" s="155" t="str">
        <f>IF(F9="","",IF(F9=H9,"△",IF(F9&gt;H9,"○","●")))</f>
        <v/>
      </c>
      <c r="H10" s="156"/>
      <c r="I10" s="146"/>
      <c r="J10" s="157"/>
      <c r="K10" s="148"/>
      <c r="L10" s="141"/>
      <c r="M10" s="142" t="str">
        <f>IF(L9="","",IF(L9=N9,"△",IF(L9&gt;N9,"○","●")))</f>
        <v/>
      </c>
      <c r="N10" s="144"/>
      <c r="O10" s="141"/>
      <c r="P10" s="142" t="str">
        <f>IF(O9="","",IF(O9=Q9,"△",IF(O9&gt;Q9,"○","●")))</f>
        <v/>
      </c>
      <c r="Q10" s="144"/>
      <c r="R10" s="145"/>
      <c r="S10" s="142" t="str">
        <f>IF(R9="","",IF(R9=T9,"△",IF(R9&gt;T9,"○","●")))</f>
        <v/>
      </c>
      <c r="T10" s="143"/>
      <c r="U10" s="141"/>
      <c r="V10" s="142" t="str">
        <f>IF(U9="","",IF(U9=W9,"△",IF(U9&gt;W9,"○","●")))</f>
        <v/>
      </c>
      <c r="W10" s="144"/>
      <c r="X10" s="141"/>
      <c r="Y10" s="142" t="str">
        <f>IF(X9="","",IF(X9=Z9,"△",IF(X9&gt;Z9,"○","●")))</f>
        <v/>
      </c>
      <c r="Z10" s="144"/>
      <c r="AA10" s="141"/>
      <c r="AB10" s="142" t="str">
        <f>IF(AA9="","",IF(AA9=AC9,"△",IF(AA9&gt;AC9,"○","●")))</f>
        <v/>
      </c>
      <c r="AC10" s="144"/>
      <c r="AD10" s="145"/>
      <c r="AE10" s="142" t="str">
        <f>IF(AD9="","",IF(AD9=AF9,"△",IF(AD9&gt;AF9,"○","●")))</f>
        <v/>
      </c>
      <c r="AF10" s="144"/>
      <c r="AG10" s="141"/>
      <c r="AH10" s="142" t="str">
        <f>IF(AG9="","",IF(AG9=AI9,"△",IF(AG9&gt;AI9,"○","●")))</f>
        <v/>
      </c>
      <c r="AI10" s="144"/>
      <c r="AJ10" s="141"/>
      <c r="AK10" s="142" t="str">
        <f>IF(AJ9="","",IF(AJ9=AL9,"△",IF(AJ9&gt;AL9,"○","●")))</f>
        <v/>
      </c>
      <c r="AL10" s="144"/>
      <c r="AM10" s="146"/>
      <c r="AN10" s="147" t="str">
        <f>IF(AM9="","",IF(AM9=AO9,"△",IF(AM9&gt;AO9,"○","●")))</f>
        <v/>
      </c>
      <c r="AO10" s="148"/>
      <c r="AP10" s="146"/>
      <c r="AQ10" s="147" t="str">
        <f>IF(AP9="","",IF(AP9=AR9,"△",IF(AP9&gt;AR9,"○","●")))</f>
        <v/>
      </c>
      <c r="AR10" s="148"/>
      <c r="AS10" s="146"/>
      <c r="AT10" s="147" t="str">
        <f>IF(AS9="","",IF(AS9=AU9,"△",IF(AS9&gt;AU9,"○","●")))</f>
        <v/>
      </c>
      <c r="AU10" s="148"/>
      <c r="AV10" s="796"/>
      <c r="AW10" s="760"/>
      <c r="AX10" s="761"/>
      <c r="AY10" s="761"/>
      <c r="AZ10" s="761"/>
      <c r="BA10" s="761"/>
      <c r="BB10" s="761"/>
      <c r="BC10" s="763"/>
      <c r="BE10" s="755"/>
      <c r="BF10" s="757"/>
      <c r="BG10" s="757"/>
      <c r="BI10" s="759"/>
    </row>
    <row r="11" spans="1:63" ht="15" customHeight="1">
      <c r="A11" s="90" t="s">
        <v>71</v>
      </c>
      <c r="B11" s="793" t="str">
        <f>[1]③リーグ組分け!B7</f>
        <v>トキガネ</v>
      </c>
      <c r="C11" s="515" t="str">
        <f>IF(N5="","",N5)</f>
        <v/>
      </c>
      <c r="D11" s="150" t="s">
        <v>67</v>
      </c>
      <c r="E11" s="151" t="str">
        <f>IF(L5="","",L5)</f>
        <v/>
      </c>
      <c r="F11" s="149" t="str">
        <f>IF(N7="","",N7)</f>
        <v/>
      </c>
      <c r="G11" s="150" t="s">
        <v>67</v>
      </c>
      <c r="H11" s="151" t="str">
        <f>IF(L7="","",L7)</f>
        <v/>
      </c>
      <c r="I11" s="149" t="str">
        <f>IF(N9="","",N9)</f>
        <v/>
      </c>
      <c r="J11" s="150" t="s">
        <v>67</v>
      </c>
      <c r="K11" s="151" t="str">
        <f>IF(L9="","",L9)</f>
        <v/>
      </c>
      <c r="L11" s="136"/>
      <c r="M11" s="152"/>
      <c r="N11" s="153"/>
      <c r="O11" s="133"/>
      <c r="P11" s="131"/>
      <c r="Q11" s="134"/>
      <c r="R11" s="130"/>
      <c r="S11" s="131"/>
      <c r="T11" s="132"/>
      <c r="U11" s="133"/>
      <c r="V11" s="131"/>
      <c r="W11" s="134"/>
      <c r="X11" s="133"/>
      <c r="Y11" s="131"/>
      <c r="Z11" s="134"/>
      <c r="AA11" s="130"/>
      <c r="AB11" s="131"/>
      <c r="AC11" s="135"/>
      <c r="AD11" s="133"/>
      <c r="AE11" s="131"/>
      <c r="AF11" s="134"/>
      <c r="AG11" s="133"/>
      <c r="AH11" s="131"/>
      <c r="AI11" s="134"/>
      <c r="AJ11" s="133"/>
      <c r="AK11" s="131"/>
      <c r="AL11" s="134"/>
      <c r="AM11" s="136"/>
      <c r="AN11" s="137" t="s">
        <v>68</v>
      </c>
      <c r="AO11" s="153"/>
      <c r="AP11" s="136"/>
      <c r="AQ11" s="137" t="s">
        <v>68</v>
      </c>
      <c r="AR11" s="153"/>
      <c r="AS11" s="136"/>
      <c r="AT11" s="137" t="s">
        <v>68</v>
      </c>
      <c r="AU11" s="153"/>
      <c r="AV11" s="795">
        <f>RANK(BG11,BG$5:BG$28)</f>
        <v>1</v>
      </c>
      <c r="AW11" s="748">
        <f>AY11*3+BA11</f>
        <v>0</v>
      </c>
      <c r="AX11" s="750">
        <f>BB11-BC11</f>
        <v>0</v>
      </c>
      <c r="AY11" s="750">
        <f>COUNTIF($D12:$AU12,"○")</f>
        <v>0</v>
      </c>
      <c r="AZ11" s="750">
        <f>COUNTIF($D12:$AU12,"●")</f>
        <v>0</v>
      </c>
      <c r="BA11" s="750">
        <f>COUNTIF($D12:AR12,"△")</f>
        <v>0</v>
      </c>
      <c r="BB11" s="750">
        <f>SUM(C11,F11,I11,L11,O11,R11,U11,X11,AA11,AD11,AG11,AJ11,AM11,AP11,AS11)</f>
        <v>0</v>
      </c>
      <c r="BC11" s="752">
        <f>SUM(E11,H11,K11,N11,Q11,T11,W11,Z11,AC11,AF11,AI11,AL11,AO11,AR11,AU11)</f>
        <v>0</v>
      </c>
      <c r="BE11" s="754">
        <f>0.5+AX11/1000</f>
        <v>0.5</v>
      </c>
      <c r="BF11" s="756">
        <f>BB11/100000</f>
        <v>0</v>
      </c>
      <c r="BG11" s="756">
        <f>SUM(AW11,BE11,BF11)</f>
        <v>0.5</v>
      </c>
      <c r="BI11" s="758">
        <f>SUM(AY11:BA12)</f>
        <v>0</v>
      </c>
    </row>
    <row r="12" spans="1:63" ht="15" customHeight="1">
      <c r="B12" s="794"/>
      <c r="C12" s="155"/>
      <c r="D12" s="155" t="str">
        <f>IF(C11="","",IF(C11=E11,"△",IF(C11&gt;E11,"○","●")))</f>
        <v/>
      </c>
      <c r="E12" s="156"/>
      <c r="F12" s="155"/>
      <c r="G12" s="155" t="str">
        <f>IF(F11="","",IF(F11=H11,"△",IF(F11&gt;H11,"○","●")))</f>
        <v/>
      </c>
      <c r="H12" s="156"/>
      <c r="I12" s="155"/>
      <c r="J12" s="155" t="str">
        <f>IF(I11="","",IF(I11=K11,"△",IF(I11&gt;K11,"○","●")))</f>
        <v/>
      </c>
      <c r="K12" s="156"/>
      <c r="L12" s="146"/>
      <c r="M12" s="157"/>
      <c r="N12" s="148"/>
      <c r="O12" s="141"/>
      <c r="P12" s="142" t="str">
        <f>IF(O11="","",IF(O11=Q11,"△",IF(O11&gt;Q11,"○","●")))</f>
        <v/>
      </c>
      <c r="Q12" s="144"/>
      <c r="R12" s="145"/>
      <c r="S12" s="142" t="str">
        <f>IF(R11="","",IF(R11=T11,"△",IF(R11&gt;T11,"○","●")))</f>
        <v/>
      </c>
      <c r="T12" s="143"/>
      <c r="U12" s="141"/>
      <c r="V12" s="142" t="str">
        <f>IF(U11="","",IF(U11=W11,"△",IF(U11&gt;W11,"○","●")))</f>
        <v/>
      </c>
      <c r="W12" s="144"/>
      <c r="X12" s="141"/>
      <c r="Y12" s="142" t="str">
        <f>IF(X11="","",IF(X11=Z11,"△",IF(X11&gt;Z11,"○","●")))</f>
        <v/>
      </c>
      <c r="Z12" s="144"/>
      <c r="AA12" s="141"/>
      <c r="AB12" s="142" t="str">
        <f>IF(AA11="","",IF(AA11=AC11,"△",IF(AA11&gt;AC11,"○","●")))</f>
        <v/>
      </c>
      <c r="AC12" s="144"/>
      <c r="AD12" s="145"/>
      <c r="AE12" s="142" t="str">
        <f>IF(AD11="","",IF(AD11=AF11,"△",IF(AD11&gt;AF11,"○","●")))</f>
        <v/>
      </c>
      <c r="AF12" s="144"/>
      <c r="AG12" s="141"/>
      <c r="AH12" s="142" t="str">
        <f>IF(AG11="","",IF(AG11=AI11,"△",IF(AG11&gt;AI11,"○","●")))</f>
        <v/>
      </c>
      <c r="AI12" s="144"/>
      <c r="AJ12" s="141"/>
      <c r="AK12" s="142" t="str">
        <f>IF(AJ11="","",IF(AJ11=AL11,"△",IF(AJ11&gt;AL11,"○","●")))</f>
        <v/>
      </c>
      <c r="AL12" s="144"/>
      <c r="AM12" s="146"/>
      <c r="AN12" s="147" t="str">
        <f>IF(AM11="","",IF(AM11=AO11,"△",IF(AM11&gt;AO11,"○","●")))</f>
        <v/>
      </c>
      <c r="AO12" s="148"/>
      <c r="AP12" s="146"/>
      <c r="AQ12" s="147" t="str">
        <f>IF(AP11="","",IF(AP11=AR11,"△",IF(AP11&gt;AR11,"○","●")))</f>
        <v/>
      </c>
      <c r="AR12" s="148"/>
      <c r="AS12" s="146"/>
      <c r="AT12" s="147" t="str">
        <f>IF(AS11="","",IF(AS11=AU11,"△",IF(AS11&gt;AU11,"○","●")))</f>
        <v/>
      </c>
      <c r="AU12" s="148"/>
      <c r="AV12" s="796"/>
      <c r="AW12" s="760"/>
      <c r="AX12" s="761"/>
      <c r="AY12" s="761"/>
      <c r="AZ12" s="761"/>
      <c r="BA12" s="761"/>
      <c r="BB12" s="761"/>
      <c r="BC12" s="763"/>
      <c r="BE12" s="755"/>
      <c r="BF12" s="757"/>
      <c r="BG12" s="757"/>
      <c r="BI12" s="759"/>
    </row>
    <row r="13" spans="1:63" ht="15" customHeight="1">
      <c r="A13" s="90" t="s">
        <v>72</v>
      </c>
      <c r="B13" s="793" t="str">
        <f>[1]③リーグ組分け!B8</f>
        <v>Y-AJA40</v>
      </c>
      <c r="C13" s="149" t="str">
        <f>IF(Q5="","",Q5)</f>
        <v/>
      </c>
      <c r="D13" s="150" t="s">
        <v>67</v>
      </c>
      <c r="E13" s="151" t="str">
        <f>IF(O5="","",O5)</f>
        <v/>
      </c>
      <c r="F13" s="149" t="str">
        <f>IF(Q7="","",Q7)</f>
        <v/>
      </c>
      <c r="G13" s="150" t="s">
        <v>67</v>
      </c>
      <c r="H13" s="151" t="str">
        <f>IF(O7="","",O7)</f>
        <v/>
      </c>
      <c r="I13" s="149" t="str">
        <f>IF(Q9="","",Q9)</f>
        <v/>
      </c>
      <c r="J13" s="150" t="s">
        <v>67</v>
      </c>
      <c r="K13" s="151" t="str">
        <f>IF(O9="","",O9)</f>
        <v/>
      </c>
      <c r="L13" s="158" t="str">
        <f>IF(Q11="","",Q11)</f>
        <v/>
      </c>
      <c r="M13" s="159" t="s">
        <v>67</v>
      </c>
      <c r="N13" s="160" t="str">
        <f>IF(O11="","",O11)</f>
        <v/>
      </c>
      <c r="O13" s="136"/>
      <c r="P13" s="152"/>
      <c r="Q13" s="153"/>
      <c r="R13" s="130"/>
      <c r="S13" s="131"/>
      <c r="T13" s="132"/>
      <c r="U13" s="133"/>
      <c r="V13" s="131"/>
      <c r="W13" s="134"/>
      <c r="X13" s="133"/>
      <c r="Y13" s="131"/>
      <c r="Z13" s="134"/>
      <c r="AA13" s="130"/>
      <c r="AB13" s="131"/>
      <c r="AC13" s="135"/>
      <c r="AD13" s="133"/>
      <c r="AE13" s="131"/>
      <c r="AF13" s="134"/>
      <c r="AG13" s="133"/>
      <c r="AH13" s="131"/>
      <c r="AI13" s="134"/>
      <c r="AJ13" s="133"/>
      <c r="AK13" s="131"/>
      <c r="AL13" s="134"/>
      <c r="AM13" s="136"/>
      <c r="AN13" s="137" t="s">
        <v>68</v>
      </c>
      <c r="AO13" s="153"/>
      <c r="AP13" s="136"/>
      <c r="AQ13" s="137" t="s">
        <v>68</v>
      </c>
      <c r="AR13" s="153"/>
      <c r="AS13" s="136"/>
      <c r="AT13" s="137" t="s">
        <v>68</v>
      </c>
      <c r="AU13" s="153"/>
      <c r="AV13" s="795">
        <f>RANK(BG13,BG$5:BG$28)</f>
        <v>1</v>
      </c>
      <c r="AW13" s="748">
        <f>AY13*3+BA13</f>
        <v>0</v>
      </c>
      <c r="AX13" s="750">
        <f>BB13-BC13</f>
        <v>0</v>
      </c>
      <c r="AY13" s="750">
        <f>COUNTIF($D14:$AU14,"○")</f>
        <v>0</v>
      </c>
      <c r="AZ13" s="750">
        <f>COUNTIF($D14:$AU14,"●")</f>
        <v>0</v>
      </c>
      <c r="BA13" s="750">
        <f>COUNTIF($D14:AR14,"△")</f>
        <v>0</v>
      </c>
      <c r="BB13" s="750">
        <f>SUM(C13,F13,I13,L13,O13,R13,U13,X13,AA13,AD13,AG13,AJ13,AM13,AP13,AS13)</f>
        <v>0</v>
      </c>
      <c r="BC13" s="752">
        <f>SUM(E13,H13,K13,N13,Q13,T13,W13,Z13,AC13,AF13,AI13,AL13,AO13,AR13,AU13)</f>
        <v>0</v>
      </c>
      <c r="BE13" s="754">
        <f>0.5+AX13/1000</f>
        <v>0.5</v>
      </c>
      <c r="BF13" s="756">
        <f>BB13/100000</f>
        <v>0</v>
      </c>
      <c r="BG13" s="756">
        <f>SUM(AW13,BE13,BF13)</f>
        <v>0.5</v>
      </c>
      <c r="BI13" s="758">
        <f>SUM(AY13:BA14)</f>
        <v>0</v>
      </c>
    </row>
    <row r="14" spans="1:63" ht="15" customHeight="1">
      <c r="B14" s="794"/>
      <c r="C14" s="155"/>
      <c r="D14" s="155" t="str">
        <f>IF(C13="","",IF(C13=E13,"△",IF(C13&gt;E13,"○","●")))</f>
        <v/>
      </c>
      <c r="E14" s="156"/>
      <c r="F14" s="155"/>
      <c r="G14" s="155" t="str">
        <f>IF(F13="","",IF(F13=H13,"△",IF(F13&gt;H13,"○","●")))</f>
        <v/>
      </c>
      <c r="H14" s="156"/>
      <c r="I14" s="155"/>
      <c r="J14" s="155" t="str">
        <f>IF(I13="","",IF(I13=K13,"△",IF(I13&gt;K13,"○","●")))</f>
        <v/>
      </c>
      <c r="K14" s="156"/>
      <c r="L14" s="161"/>
      <c r="M14" s="161" t="str">
        <f>IF(L13="","",IF(L13=N13,"△",IF(L13&gt;N13,"○","●")))</f>
        <v/>
      </c>
      <c r="N14" s="162"/>
      <c r="O14" s="146"/>
      <c r="P14" s="157"/>
      <c r="Q14" s="148"/>
      <c r="R14" s="141"/>
      <c r="S14" s="142" t="str">
        <f>IF(R13="","",IF(R13=T13,"△",IF(R13&gt;T13,"○","●")))</f>
        <v/>
      </c>
      <c r="T14" s="143"/>
      <c r="U14" s="141"/>
      <c r="V14" s="142" t="str">
        <f>IF(U13="","",IF(U13=W13,"△",IF(U13&gt;W13,"○","●")))</f>
        <v/>
      </c>
      <c r="W14" s="144"/>
      <c r="X14" s="141"/>
      <c r="Y14" s="142" t="str">
        <f>IF(X13="","",IF(X13=Z13,"△",IF(X13&gt;Z13,"○","●")))</f>
        <v/>
      </c>
      <c r="Z14" s="144"/>
      <c r="AA14" s="141"/>
      <c r="AB14" s="142" t="str">
        <f>IF(AA13="","",IF(AA13=AC13,"△",IF(AA13&gt;AC13,"○","●")))</f>
        <v/>
      </c>
      <c r="AC14" s="144"/>
      <c r="AD14" s="145"/>
      <c r="AE14" s="142" t="str">
        <f>IF(AD13="","",IF(AD13=AF13,"△",IF(AD13&gt;AF13,"○","●")))</f>
        <v/>
      </c>
      <c r="AF14" s="144"/>
      <c r="AG14" s="141"/>
      <c r="AH14" s="142" t="str">
        <f>IF(AG13="","",IF(AG13=AI13,"△",IF(AG13&gt;AI13,"○","●")))</f>
        <v/>
      </c>
      <c r="AI14" s="144"/>
      <c r="AJ14" s="141"/>
      <c r="AK14" s="142" t="str">
        <f>IF(AJ13="","",IF(AJ13=AL13,"△",IF(AJ13&gt;AL13,"○","●")))</f>
        <v/>
      </c>
      <c r="AL14" s="144"/>
      <c r="AM14" s="146"/>
      <c r="AN14" s="147" t="str">
        <f>IF(AM13="","",IF(AM13=AO13,"△",IF(AM13&gt;AO13,"○","●")))</f>
        <v/>
      </c>
      <c r="AO14" s="148"/>
      <c r="AP14" s="146"/>
      <c r="AQ14" s="147" t="str">
        <f>IF(AP13="","",IF(AP13=AR13,"△",IF(AP13&gt;AR13,"○","●")))</f>
        <v/>
      </c>
      <c r="AR14" s="148"/>
      <c r="AS14" s="146"/>
      <c r="AT14" s="147" t="str">
        <f>IF(AS13="","",IF(AS13=AU13,"△",IF(AS13&gt;AU13,"○","●")))</f>
        <v/>
      </c>
      <c r="AU14" s="148"/>
      <c r="AV14" s="796"/>
      <c r="AW14" s="760"/>
      <c r="AX14" s="761"/>
      <c r="AY14" s="761"/>
      <c r="AZ14" s="761"/>
      <c r="BA14" s="761"/>
      <c r="BB14" s="761"/>
      <c r="BC14" s="763"/>
      <c r="BE14" s="755"/>
      <c r="BF14" s="757"/>
      <c r="BG14" s="757"/>
      <c r="BI14" s="759"/>
    </row>
    <row r="15" spans="1:63" ht="15" customHeight="1">
      <c r="A15" s="90" t="s">
        <v>73</v>
      </c>
      <c r="B15" s="793" t="str">
        <f>[1]③リーグ組分け!B9</f>
        <v>浦安シ40</v>
      </c>
      <c r="C15" s="149" t="str">
        <f>IF(T5="","",T5)</f>
        <v/>
      </c>
      <c r="D15" s="150" t="s">
        <v>67</v>
      </c>
      <c r="E15" s="151" t="str">
        <f>IF(R5="","",R5)</f>
        <v/>
      </c>
      <c r="F15" s="149" t="str">
        <f>IF(T7="","",T7)</f>
        <v/>
      </c>
      <c r="G15" s="150" t="s">
        <v>67</v>
      </c>
      <c r="H15" s="151" t="str">
        <f>IF(R7="","",R7)</f>
        <v/>
      </c>
      <c r="I15" s="149" t="str">
        <f>IF(T9="","",T9)</f>
        <v/>
      </c>
      <c r="J15" s="150" t="s">
        <v>67</v>
      </c>
      <c r="K15" s="151" t="str">
        <f>IF(R9="","",R9)</f>
        <v/>
      </c>
      <c r="L15" s="149" t="str">
        <f>IF(T11="","",T11)</f>
        <v/>
      </c>
      <c r="M15" s="150" t="s">
        <v>67</v>
      </c>
      <c r="N15" s="151" t="str">
        <f>IF(R11="","",R11)</f>
        <v/>
      </c>
      <c r="O15" s="149" t="str">
        <f>IF(T13="","",T13)</f>
        <v/>
      </c>
      <c r="P15" s="150" t="s">
        <v>67</v>
      </c>
      <c r="Q15" s="151" t="str">
        <f>IF(R13="","",R13)</f>
        <v/>
      </c>
      <c r="R15" s="136"/>
      <c r="S15" s="152"/>
      <c r="T15" s="153"/>
      <c r="U15" s="133"/>
      <c r="V15" s="131"/>
      <c r="W15" s="134"/>
      <c r="X15" s="133"/>
      <c r="Y15" s="131"/>
      <c r="Z15" s="134"/>
      <c r="AA15" s="130"/>
      <c r="AB15" s="131"/>
      <c r="AC15" s="135"/>
      <c r="AD15" s="133"/>
      <c r="AE15" s="131"/>
      <c r="AF15" s="134"/>
      <c r="AG15" s="133"/>
      <c r="AH15" s="131"/>
      <c r="AI15" s="134"/>
      <c r="AJ15" s="133"/>
      <c r="AK15" s="131"/>
      <c r="AL15" s="134"/>
      <c r="AM15" s="136"/>
      <c r="AN15" s="137" t="s">
        <v>68</v>
      </c>
      <c r="AO15" s="153"/>
      <c r="AP15" s="136"/>
      <c r="AQ15" s="137" t="s">
        <v>68</v>
      </c>
      <c r="AR15" s="153"/>
      <c r="AS15" s="136"/>
      <c r="AT15" s="137" t="s">
        <v>68</v>
      </c>
      <c r="AU15" s="153"/>
      <c r="AV15" s="795">
        <f>RANK(BG15,BG$5:BG$28)</f>
        <v>1</v>
      </c>
      <c r="AW15" s="748">
        <f>AY15*3+BA15</f>
        <v>0</v>
      </c>
      <c r="AX15" s="750">
        <f>BB15-BC15</f>
        <v>0</v>
      </c>
      <c r="AY15" s="750">
        <f>COUNTIF($D16:$AU16,"○")</f>
        <v>0</v>
      </c>
      <c r="AZ15" s="750">
        <f>COUNTIF($D16:$AU16,"●")</f>
        <v>0</v>
      </c>
      <c r="BA15" s="750">
        <f>COUNTIF($D16:AR16,"△")</f>
        <v>0</v>
      </c>
      <c r="BB15" s="750">
        <f>SUM(C15,F15,I15,L15,O15,R15,U15,X15,AA15,AD15,AG15,AJ15,AM15,AP15,AS15)</f>
        <v>0</v>
      </c>
      <c r="BC15" s="752">
        <f>SUM(E15,H15,K15,N15,Q15,T15,W15,Z15,AC15,AF15,AI15,AL15,AO15,AR15,AU15)</f>
        <v>0</v>
      </c>
      <c r="BD15" s="138"/>
      <c r="BE15" s="754">
        <f>0.5+AX15/1000</f>
        <v>0.5</v>
      </c>
      <c r="BF15" s="756">
        <f>BB15/100000</f>
        <v>0</v>
      </c>
      <c r="BG15" s="756">
        <f>SUM(AW15,BE15,BF15)</f>
        <v>0.5</v>
      </c>
      <c r="BI15" s="758">
        <f>SUM(AY15:BA16)</f>
        <v>0</v>
      </c>
    </row>
    <row r="16" spans="1:63" ht="15" customHeight="1">
      <c r="B16" s="794"/>
      <c r="C16" s="155"/>
      <c r="D16" s="155" t="str">
        <f>IF(C15="","",IF(C15=E15,"△",IF(C15&gt;E15,"○","●")))</f>
        <v/>
      </c>
      <c r="E16" s="156"/>
      <c r="F16" s="155"/>
      <c r="G16" s="155" t="str">
        <f>IF(F15="","",IF(F15=H15,"△",IF(F15&gt;H15,"○","●")))</f>
        <v/>
      </c>
      <c r="H16" s="156"/>
      <c r="I16" s="155"/>
      <c r="J16" s="155" t="str">
        <f>IF(I15="","",IF(I15=K15,"△",IF(I15&gt;K15,"○","●")))</f>
        <v/>
      </c>
      <c r="K16" s="156"/>
      <c r="L16" s="155"/>
      <c r="M16" s="155" t="str">
        <f>IF(L15="","",IF(L15=N15,"△",IF(L15&gt;N15,"○","●")))</f>
        <v/>
      </c>
      <c r="N16" s="156"/>
      <c r="O16" s="155"/>
      <c r="P16" s="155" t="str">
        <f>IF(O15="","",IF(O15=Q15,"△",IF(O15&gt;Q15,"○","●")))</f>
        <v/>
      </c>
      <c r="Q16" s="156"/>
      <c r="R16" s="146"/>
      <c r="S16" s="157"/>
      <c r="T16" s="148"/>
      <c r="U16" s="141"/>
      <c r="V16" s="142" t="str">
        <f>IF(U15="","",IF(U15=W15,"△",IF(U15&gt;W15,"○","●")))</f>
        <v/>
      </c>
      <c r="W16" s="144"/>
      <c r="X16" s="141"/>
      <c r="Y16" s="142" t="str">
        <f>IF(X15="","",IF(X15=Z15,"△",IF(X15&gt;Z15,"○","●")))</f>
        <v/>
      </c>
      <c r="Z16" s="144"/>
      <c r="AA16" s="141"/>
      <c r="AB16" s="142" t="str">
        <f>IF(AA15="","",IF(AA15=AC15,"△",IF(AA15&gt;AC15,"○","●")))</f>
        <v/>
      </c>
      <c r="AC16" s="144"/>
      <c r="AD16" s="145"/>
      <c r="AE16" s="142" t="str">
        <f>IF(AD15="","",IF(AD15=AF15,"△",IF(AD15&gt;AF15,"○","●")))</f>
        <v/>
      </c>
      <c r="AF16" s="144"/>
      <c r="AG16" s="141"/>
      <c r="AH16" s="142" t="str">
        <f>IF(AG15="","",IF(AG15=AI15,"△",IF(AG15&gt;AI15,"○","●")))</f>
        <v/>
      </c>
      <c r="AI16" s="144"/>
      <c r="AJ16" s="141"/>
      <c r="AK16" s="142" t="str">
        <f>IF(AJ15="","",IF(AJ15=AL15,"△",IF(AJ15&gt;AL15,"○","●")))</f>
        <v/>
      </c>
      <c r="AL16" s="144"/>
      <c r="AM16" s="146"/>
      <c r="AN16" s="147" t="str">
        <f>IF(AM15="","",IF(AM15=AO15,"△",IF(AM15&gt;AO15,"○","●")))</f>
        <v/>
      </c>
      <c r="AO16" s="148"/>
      <c r="AP16" s="146"/>
      <c r="AQ16" s="147" t="str">
        <f>IF(AP15="","",IF(AP15=AR15,"△",IF(AP15&gt;AR15,"○","●")))</f>
        <v/>
      </c>
      <c r="AR16" s="148"/>
      <c r="AS16" s="146"/>
      <c r="AT16" s="147" t="str">
        <f>IF(AS15="","",IF(AS15=AU15,"△",IF(AS15&gt;AU15,"○","●")))</f>
        <v/>
      </c>
      <c r="AU16" s="148"/>
      <c r="AV16" s="796"/>
      <c r="AW16" s="760"/>
      <c r="AX16" s="761"/>
      <c r="AY16" s="761"/>
      <c r="AZ16" s="761"/>
      <c r="BA16" s="761"/>
      <c r="BB16" s="761"/>
      <c r="BC16" s="763"/>
      <c r="BD16" s="138"/>
      <c r="BE16" s="755"/>
      <c r="BF16" s="757"/>
      <c r="BG16" s="757"/>
      <c r="BI16" s="759"/>
    </row>
    <row r="17" spans="1:62" ht="15" customHeight="1">
      <c r="A17" s="90" t="s">
        <v>74</v>
      </c>
      <c r="B17" s="793" t="str">
        <f>[1]③リーグ組分け!B10</f>
        <v>ブラゼンチン</v>
      </c>
      <c r="C17" s="149" t="str">
        <f>IF(W5="","",W5)</f>
        <v/>
      </c>
      <c r="D17" s="150" t="s">
        <v>67</v>
      </c>
      <c r="E17" s="151" t="str">
        <f>IF(U5="","",U5)</f>
        <v/>
      </c>
      <c r="F17" s="149" t="str">
        <f>IF(W7="","",W7)</f>
        <v/>
      </c>
      <c r="G17" s="150" t="s">
        <v>67</v>
      </c>
      <c r="H17" s="151" t="str">
        <f>IF(U7="","",U7)</f>
        <v/>
      </c>
      <c r="I17" s="149" t="str">
        <f>IF(W9="","",W9)</f>
        <v/>
      </c>
      <c r="J17" s="150" t="s">
        <v>67</v>
      </c>
      <c r="K17" s="151" t="str">
        <f>IF(U9="","",U9)</f>
        <v/>
      </c>
      <c r="L17" s="149" t="str">
        <f>IF(W11="","",W11)</f>
        <v/>
      </c>
      <c r="M17" s="150" t="s">
        <v>67</v>
      </c>
      <c r="N17" s="151" t="str">
        <f>IF(U11="","",U11)</f>
        <v/>
      </c>
      <c r="O17" s="149" t="str">
        <f>IF(W13="","",W13)</f>
        <v/>
      </c>
      <c r="P17" s="150" t="s">
        <v>67</v>
      </c>
      <c r="Q17" s="151" t="str">
        <f>IF(U13="","",U13)</f>
        <v/>
      </c>
      <c r="R17" s="149" t="str">
        <f>IF(W15="","",W15)</f>
        <v/>
      </c>
      <c r="S17" s="150" t="s">
        <v>67</v>
      </c>
      <c r="T17" s="151" t="str">
        <f>IF(U15="","",U15)</f>
        <v/>
      </c>
      <c r="U17" s="136"/>
      <c r="V17" s="152"/>
      <c r="W17" s="153"/>
      <c r="X17" s="133"/>
      <c r="Y17" s="131"/>
      <c r="Z17" s="134"/>
      <c r="AA17" s="130"/>
      <c r="AB17" s="131"/>
      <c r="AC17" s="135"/>
      <c r="AD17" s="133"/>
      <c r="AE17" s="131"/>
      <c r="AF17" s="134"/>
      <c r="AG17" s="133"/>
      <c r="AH17" s="131"/>
      <c r="AI17" s="134"/>
      <c r="AJ17" s="133"/>
      <c r="AK17" s="131"/>
      <c r="AL17" s="134"/>
      <c r="AM17" s="136"/>
      <c r="AN17" s="137" t="s">
        <v>68</v>
      </c>
      <c r="AO17" s="153"/>
      <c r="AP17" s="136"/>
      <c r="AQ17" s="137" t="s">
        <v>68</v>
      </c>
      <c r="AR17" s="153"/>
      <c r="AS17" s="136"/>
      <c r="AT17" s="137" t="s">
        <v>68</v>
      </c>
      <c r="AU17" s="153"/>
      <c r="AV17" s="795">
        <f>RANK(BG17,BG$5:BG$28)</f>
        <v>1</v>
      </c>
      <c r="AW17" s="748">
        <f>AY17*3+BA17</f>
        <v>0</v>
      </c>
      <c r="AX17" s="750">
        <f>BB17-BC17</f>
        <v>0</v>
      </c>
      <c r="AY17" s="750">
        <f>COUNTIF($D18:$AU18,"○")</f>
        <v>0</v>
      </c>
      <c r="AZ17" s="750">
        <f>COUNTIF($D18:$AU18,"●")</f>
        <v>0</v>
      </c>
      <c r="BA17" s="750">
        <f>COUNTIF($D18:AR18,"△")</f>
        <v>0</v>
      </c>
      <c r="BB17" s="750">
        <f>SUM(C17,F17,I17,L17,O17,R17,U17,X17,AA17,AD17,AG17,AJ17,AM17,AP17,AS17)</f>
        <v>0</v>
      </c>
      <c r="BC17" s="752">
        <f>SUM(E17,H17,K17,N17,Q17,T17,W17,Z17,AC17,AF17,AI17,AL17,AO17,AR17,AU17)</f>
        <v>0</v>
      </c>
      <c r="BD17" s="138"/>
      <c r="BE17" s="754">
        <f>0.5+AX17/1000</f>
        <v>0.5</v>
      </c>
      <c r="BF17" s="756">
        <f>BB17/100000</f>
        <v>0</v>
      </c>
      <c r="BG17" s="756">
        <f>SUM(AW17,BE17,BF17)</f>
        <v>0.5</v>
      </c>
      <c r="BI17" s="758">
        <f>SUM(AY17:BA18)</f>
        <v>0</v>
      </c>
    </row>
    <row r="18" spans="1:62" ht="15" customHeight="1">
      <c r="B18" s="794"/>
      <c r="C18" s="155"/>
      <c r="D18" s="155" t="str">
        <f>IF(C17="","",IF(C17=E17,"△",IF(C17&gt;E17,"○","●")))</f>
        <v/>
      </c>
      <c r="E18" s="156"/>
      <c r="F18" s="155"/>
      <c r="G18" s="155" t="str">
        <f>IF(F17="","",IF(F17=H17,"△",IF(F17&gt;H17,"○","●")))</f>
        <v/>
      </c>
      <c r="H18" s="156"/>
      <c r="I18" s="155"/>
      <c r="J18" s="155" t="str">
        <f>IF(I17="","",IF(I17=K17,"△",IF(I17&gt;K17,"○","●")))</f>
        <v/>
      </c>
      <c r="K18" s="156"/>
      <c r="L18" s="155"/>
      <c r="M18" s="155" t="str">
        <f>IF(L17="","",IF(L17=N17,"△",IF(L17&gt;N17,"○","●")))</f>
        <v/>
      </c>
      <c r="N18" s="156"/>
      <c r="O18" s="155"/>
      <c r="P18" s="155" t="str">
        <f>IF(O17="","",IF(O17=Q17,"△",IF(O17&gt;Q17,"○","●")))</f>
        <v/>
      </c>
      <c r="Q18" s="156"/>
      <c r="R18" s="155"/>
      <c r="S18" s="155" t="str">
        <f>IF(R17="","",IF(R17=T17,"△",IF(R17&gt;T17,"○","●")))</f>
        <v/>
      </c>
      <c r="T18" s="156"/>
      <c r="U18" s="146"/>
      <c r="V18" s="157"/>
      <c r="W18" s="148"/>
      <c r="X18" s="141"/>
      <c r="Y18" s="142" t="str">
        <f>IF(X17="","",IF(X17=Z17,"△",IF(X17&gt;Z17,"○","●")))</f>
        <v/>
      </c>
      <c r="Z18" s="144"/>
      <c r="AA18" s="141"/>
      <c r="AB18" s="142" t="str">
        <f>IF(AA17="","",IF(AA17=AC17,"△",IF(AA17&gt;AC17,"○","●")))</f>
        <v/>
      </c>
      <c r="AC18" s="144"/>
      <c r="AD18" s="145"/>
      <c r="AE18" s="142" t="str">
        <f>IF(AD17="","",IF(AD17=AF17,"△",IF(AD17&gt;AF17,"○","●")))</f>
        <v/>
      </c>
      <c r="AF18" s="144"/>
      <c r="AG18" s="141"/>
      <c r="AH18" s="142" t="str">
        <f>IF(AG17="","",IF(AG17=AI17,"△",IF(AG17&gt;AI17,"○","●")))</f>
        <v/>
      </c>
      <c r="AI18" s="144"/>
      <c r="AJ18" s="141"/>
      <c r="AK18" s="142" t="str">
        <f>IF(AJ17="","",IF(AJ17=AL17,"△",IF(AJ17&gt;AL17,"○","●")))</f>
        <v/>
      </c>
      <c r="AL18" s="144"/>
      <c r="AM18" s="146"/>
      <c r="AN18" s="147" t="str">
        <f>IF(AM17="","",IF(AM17=AO17,"△",IF(AM17&gt;AO17,"○","●")))</f>
        <v/>
      </c>
      <c r="AO18" s="148"/>
      <c r="AP18" s="146"/>
      <c r="AQ18" s="147" t="str">
        <f>IF(AP17="","",IF(AP17=AR17,"△",IF(AP17&gt;AR17,"○","●")))</f>
        <v/>
      </c>
      <c r="AR18" s="148"/>
      <c r="AS18" s="146"/>
      <c r="AT18" s="147" t="str">
        <f>IF(AS17="","",IF(AS17=AU17,"△",IF(AS17&gt;AU17,"○","●")))</f>
        <v/>
      </c>
      <c r="AU18" s="148"/>
      <c r="AV18" s="796"/>
      <c r="AW18" s="760"/>
      <c r="AX18" s="761"/>
      <c r="AY18" s="761"/>
      <c r="AZ18" s="761"/>
      <c r="BA18" s="761"/>
      <c r="BB18" s="761"/>
      <c r="BC18" s="763"/>
      <c r="BE18" s="755"/>
      <c r="BF18" s="757"/>
      <c r="BG18" s="757"/>
      <c r="BI18" s="759"/>
    </row>
    <row r="19" spans="1:62" ht="15" customHeight="1">
      <c r="A19" s="90" t="s">
        <v>75</v>
      </c>
      <c r="B19" s="793" t="str">
        <f>[1]③リーグ組分け!B11</f>
        <v>レーベン</v>
      </c>
      <c r="C19" s="149" t="str">
        <f>IF(Z5="","",Z5)</f>
        <v/>
      </c>
      <c r="D19" s="150" t="s">
        <v>67</v>
      </c>
      <c r="E19" s="151" t="str">
        <f>IF(X5="","",X5)</f>
        <v/>
      </c>
      <c r="F19" s="149" t="str">
        <f>IF(Z7="","",Z7)</f>
        <v/>
      </c>
      <c r="G19" s="150" t="s">
        <v>67</v>
      </c>
      <c r="H19" s="151" t="str">
        <f>IF(X7="","",X7)</f>
        <v/>
      </c>
      <c r="I19" s="149" t="str">
        <f>IF(Z9="","",Z9)</f>
        <v/>
      </c>
      <c r="J19" s="150" t="s">
        <v>67</v>
      </c>
      <c r="K19" s="151" t="str">
        <f>IF(X9="","",X9)</f>
        <v/>
      </c>
      <c r="L19" s="149" t="str">
        <f>IF(Z11="","",Z11)</f>
        <v/>
      </c>
      <c r="M19" s="150" t="s">
        <v>67</v>
      </c>
      <c r="N19" s="151" t="str">
        <f>IF(X11="","",X11)</f>
        <v/>
      </c>
      <c r="O19" s="149" t="str">
        <f>IF(Z13="","",Z13)</f>
        <v/>
      </c>
      <c r="P19" s="150" t="s">
        <v>67</v>
      </c>
      <c r="Q19" s="151" t="str">
        <f>IF(X13="","",X13)</f>
        <v/>
      </c>
      <c r="R19" s="149" t="str">
        <f>IF(Z15="","",Z15)</f>
        <v/>
      </c>
      <c r="S19" s="150" t="s">
        <v>67</v>
      </c>
      <c r="T19" s="151" t="str">
        <f>IF(X15="","",X15)</f>
        <v/>
      </c>
      <c r="U19" s="149" t="str">
        <f>IF(Z17="","",Z17)</f>
        <v/>
      </c>
      <c r="V19" s="150" t="s">
        <v>67</v>
      </c>
      <c r="W19" s="151" t="str">
        <f>IF(X17="","",X17)</f>
        <v/>
      </c>
      <c r="X19" s="136"/>
      <c r="Y19" s="152"/>
      <c r="Z19" s="153"/>
      <c r="AA19" s="130"/>
      <c r="AB19" s="131"/>
      <c r="AC19" s="135"/>
      <c r="AD19" s="133"/>
      <c r="AE19" s="131"/>
      <c r="AF19" s="134"/>
      <c r="AG19" s="133"/>
      <c r="AH19" s="131"/>
      <c r="AI19" s="134"/>
      <c r="AJ19" s="133"/>
      <c r="AK19" s="131"/>
      <c r="AL19" s="134"/>
      <c r="AM19" s="136"/>
      <c r="AN19" s="137" t="s">
        <v>68</v>
      </c>
      <c r="AO19" s="153"/>
      <c r="AP19" s="136"/>
      <c r="AQ19" s="137" t="s">
        <v>68</v>
      </c>
      <c r="AR19" s="153"/>
      <c r="AS19" s="136"/>
      <c r="AT19" s="137" t="s">
        <v>68</v>
      </c>
      <c r="AU19" s="153"/>
      <c r="AV19" s="795">
        <f>RANK(BG19,BG$5:BG$28)</f>
        <v>1</v>
      </c>
      <c r="AW19" s="748">
        <f>AY19*3+BA19</f>
        <v>0</v>
      </c>
      <c r="AX19" s="750">
        <f>BB19-BC19</f>
        <v>0</v>
      </c>
      <c r="AY19" s="750">
        <f>COUNTIF($D20:$AU20,"○")</f>
        <v>0</v>
      </c>
      <c r="AZ19" s="750">
        <f>COUNTIF($D20:$AU20,"●")</f>
        <v>0</v>
      </c>
      <c r="BA19" s="750">
        <f>COUNTIF($D20:AR20,"△")</f>
        <v>0</v>
      </c>
      <c r="BB19" s="750">
        <f>SUM(C19,F19,I19,L19,O19,R19,U19,X19,AA19,AD19,AG19,AJ19,AM19,AP19,AS19)</f>
        <v>0</v>
      </c>
      <c r="BC19" s="752">
        <f>SUM(E19,H19,K19,N19,Q19,T19,W19,Z19,AC19,AF19,AI19,AL19,AO19,AR19,AU19)</f>
        <v>0</v>
      </c>
      <c r="BE19" s="754">
        <f>0.5+AX19/1000</f>
        <v>0.5</v>
      </c>
      <c r="BF19" s="756">
        <f>BB19/100000</f>
        <v>0</v>
      </c>
      <c r="BG19" s="756">
        <f>SUM(AW19,BE19,BF19)</f>
        <v>0.5</v>
      </c>
      <c r="BI19" s="758">
        <f>SUM(AY19:BA20)</f>
        <v>0</v>
      </c>
    </row>
    <row r="20" spans="1:62" ht="15" customHeight="1">
      <c r="B20" s="794"/>
      <c r="C20" s="155"/>
      <c r="D20" s="155" t="str">
        <f>IF(C19="","",IF(C19=E19,"△",IF(C19&gt;E19,"○","●")))</f>
        <v/>
      </c>
      <c r="E20" s="156"/>
      <c r="F20" s="155"/>
      <c r="G20" s="155" t="str">
        <f>IF(F19="","",IF(F19=H19,"△",IF(F19&gt;H19,"○","●")))</f>
        <v/>
      </c>
      <c r="H20" s="156"/>
      <c r="I20" s="155"/>
      <c r="J20" s="155" t="str">
        <f>IF(I19="","",IF(I19=K19,"△",IF(I19&gt;K19,"○","●")))</f>
        <v/>
      </c>
      <c r="K20" s="156"/>
      <c r="L20" s="155"/>
      <c r="M20" s="155" t="str">
        <f>IF(L19="","",IF(L19=N19,"△",IF(L19&gt;N19,"○","●")))</f>
        <v/>
      </c>
      <c r="N20" s="156"/>
      <c r="O20" s="155"/>
      <c r="P20" s="155" t="str">
        <f>IF(O19="","",IF(O19=Q19,"△",IF(O19&gt;Q19,"○","●")))</f>
        <v/>
      </c>
      <c r="Q20" s="156"/>
      <c r="R20" s="155"/>
      <c r="S20" s="155" t="str">
        <f>IF(R19="","",IF(R19=T19,"△",IF(R19&gt;T19,"○","●")))</f>
        <v/>
      </c>
      <c r="T20" s="156"/>
      <c r="U20" s="155"/>
      <c r="V20" s="155" t="str">
        <f>IF(U19="","",IF(U19=W19,"△",IF(U19&gt;W19,"○","●")))</f>
        <v/>
      </c>
      <c r="W20" s="156"/>
      <c r="X20" s="146"/>
      <c r="Y20" s="157"/>
      <c r="Z20" s="148"/>
      <c r="AA20" s="141"/>
      <c r="AB20" s="142" t="str">
        <f>IF(AA19="","",IF(AA19=AC19,"△",IF(AA19&gt;AC19,"○","●")))</f>
        <v/>
      </c>
      <c r="AC20" s="144"/>
      <c r="AD20" s="145"/>
      <c r="AE20" s="142" t="str">
        <f>IF(AD19="","",IF(AD19=AF19,"△",IF(AD19&gt;AF19,"○","●")))</f>
        <v/>
      </c>
      <c r="AF20" s="144"/>
      <c r="AG20" s="141"/>
      <c r="AH20" s="142" t="str">
        <f>IF(AG19="","",IF(AG19=AI19,"△",IF(AG19&gt;AI19,"○","●")))</f>
        <v/>
      </c>
      <c r="AI20" s="144"/>
      <c r="AJ20" s="141"/>
      <c r="AK20" s="142" t="str">
        <f>IF(AJ19="","",IF(AJ19=AL19,"△",IF(AJ19&gt;AL19,"○","●")))</f>
        <v/>
      </c>
      <c r="AL20" s="144"/>
      <c r="AM20" s="146"/>
      <c r="AN20" s="147" t="str">
        <f>IF(AM19="","",IF(AM19=AO19,"△",IF(AM19&gt;AO19,"○","●")))</f>
        <v/>
      </c>
      <c r="AO20" s="148"/>
      <c r="AP20" s="146"/>
      <c r="AQ20" s="147" t="str">
        <f>IF(AP19="","",IF(AP19=AR19,"△",IF(AP19&gt;AR19,"○","●")))</f>
        <v/>
      </c>
      <c r="AR20" s="148"/>
      <c r="AS20" s="146"/>
      <c r="AT20" s="147" t="str">
        <f>IF(AS19="","",IF(AS19=AU19,"△",IF(AS19&gt;AU19,"○","●")))</f>
        <v/>
      </c>
      <c r="AU20" s="148"/>
      <c r="AV20" s="796"/>
      <c r="AW20" s="760"/>
      <c r="AX20" s="761"/>
      <c r="AY20" s="761"/>
      <c r="AZ20" s="761"/>
      <c r="BA20" s="761"/>
      <c r="BB20" s="761"/>
      <c r="BC20" s="763"/>
      <c r="BE20" s="755"/>
      <c r="BF20" s="757"/>
      <c r="BG20" s="757"/>
      <c r="BI20" s="759"/>
      <c r="BJ20" s="91"/>
    </row>
    <row r="21" spans="1:62" ht="15" customHeight="1">
      <c r="A21" s="90" t="s">
        <v>76</v>
      </c>
      <c r="B21" s="793" t="str">
        <f>[1]③リーグ組分け!B12</f>
        <v>商大ク40</v>
      </c>
      <c r="C21" s="149" t="str">
        <f>IF(AC5="","",AC5)</f>
        <v/>
      </c>
      <c r="D21" s="150" t="s">
        <v>67</v>
      </c>
      <c r="E21" s="151" t="str">
        <f>IF(AA5="","",AA5)</f>
        <v/>
      </c>
      <c r="F21" s="149" t="str">
        <f>IF(AC7="","",AC7)</f>
        <v/>
      </c>
      <c r="G21" s="150" t="s">
        <v>67</v>
      </c>
      <c r="H21" s="151" t="str">
        <f>IF(AA7="","",AA7)</f>
        <v/>
      </c>
      <c r="I21" s="149" t="str">
        <f>IF(AC9="","",AC9)</f>
        <v/>
      </c>
      <c r="J21" s="150" t="s">
        <v>67</v>
      </c>
      <c r="K21" s="151" t="str">
        <f>IF(AA9="","",AA9)</f>
        <v/>
      </c>
      <c r="L21" s="149" t="str">
        <f>IF(AC11="","",AC11)</f>
        <v/>
      </c>
      <c r="M21" s="150" t="s">
        <v>67</v>
      </c>
      <c r="N21" s="151" t="str">
        <f>IF(AA11="","",AA11)</f>
        <v/>
      </c>
      <c r="O21" s="149" t="str">
        <f>IF(AC13="","",AC13)</f>
        <v/>
      </c>
      <c r="P21" s="150" t="s">
        <v>67</v>
      </c>
      <c r="Q21" s="151" t="str">
        <f>IF(AA13="","",AA13)</f>
        <v/>
      </c>
      <c r="R21" s="149" t="str">
        <f>IF(AC15="","",AC15)</f>
        <v/>
      </c>
      <c r="S21" s="150" t="s">
        <v>67</v>
      </c>
      <c r="T21" s="151" t="str">
        <f>IF(AA15="","",AA15)</f>
        <v/>
      </c>
      <c r="U21" s="149" t="str">
        <f>IF(AC17="","",AC17)</f>
        <v/>
      </c>
      <c r="V21" s="150" t="s">
        <v>67</v>
      </c>
      <c r="W21" s="151" t="str">
        <f>IF(AA17="","",AA17)</f>
        <v/>
      </c>
      <c r="X21" s="149" t="str">
        <f>IF(AC19="","",AC19)</f>
        <v/>
      </c>
      <c r="Y21" s="150" t="s">
        <v>67</v>
      </c>
      <c r="Z21" s="151" t="str">
        <f>IF(AA19="","",AA19)</f>
        <v/>
      </c>
      <c r="AA21" s="136"/>
      <c r="AB21" s="152"/>
      <c r="AC21" s="153"/>
      <c r="AD21" s="133"/>
      <c r="AE21" s="131"/>
      <c r="AF21" s="134"/>
      <c r="AG21" s="133"/>
      <c r="AH21" s="131"/>
      <c r="AI21" s="134"/>
      <c r="AJ21" s="133"/>
      <c r="AK21" s="131"/>
      <c r="AL21" s="134"/>
      <c r="AM21" s="136"/>
      <c r="AN21" s="137" t="s">
        <v>68</v>
      </c>
      <c r="AO21" s="153"/>
      <c r="AP21" s="136"/>
      <c r="AQ21" s="137" t="s">
        <v>68</v>
      </c>
      <c r="AR21" s="153"/>
      <c r="AS21" s="136"/>
      <c r="AT21" s="137" t="s">
        <v>68</v>
      </c>
      <c r="AU21" s="153"/>
      <c r="AV21" s="795">
        <f>RANK(BG21,BG$5:BG$28)</f>
        <v>1</v>
      </c>
      <c r="AW21" s="748">
        <f>AY21*3+BA21</f>
        <v>0</v>
      </c>
      <c r="AX21" s="750">
        <f>BB21-BC21</f>
        <v>0</v>
      </c>
      <c r="AY21" s="750">
        <f>COUNTIF($D22:$AU22,"○")</f>
        <v>0</v>
      </c>
      <c r="AZ21" s="750">
        <f>COUNTIF($D22:$AU22,"●")</f>
        <v>0</v>
      </c>
      <c r="BA21" s="750">
        <f>COUNTIF($D22:AR22,"△")</f>
        <v>0</v>
      </c>
      <c r="BB21" s="750">
        <f>SUM(C21,F21,I21,L21,O21,R21,U21,X21,AA21,AD21,AG21,AJ21,AM21,AP21,AS21)</f>
        <v>0</v>
      </c>
      <c r="BC21" s="752">
        <f>SUM(E21,H21,K21,N21,Q21,T21,W21,Z21,AC21,AF21,AI21,AL21,AO21,AR21,AU21)</f>
        <v>0</v>
      </c>
      <c r="BE21" s="754">
        <f>0.5+AX21/1000</f>
        <v>0.5</v>
      </c>
      <c r="BF21" s="756">
        <f>BB21/100000</f>
        <v>0</v>
      </c>
      <c r="BG21" s="756">
        <f>SUM(AW21,BE21,BF21)</f>
        <v>0.5</v>
      </c>
      <c r="BI21" s="758">
        <f>SUM(AY21:BA22)</f>
        <v>0</v>
      </c>
      <c r="BJ21" s="91"/>
    </row>
    <row r="22" spans="1:62" ht="15" customHeight="1">
      <c r="B22" s="794"/>
      <c r="C22" s="155"/>
      <c r="D22" s="155" t="str">
        <f>IF(C21="","",IF(C21=E21,"△",IF(C21&gt;E21,"○","●")))</f>
        <v/>
      </c>
      <c r="E22" s="156"/>
      <c r="F22" s="155"/>
      <c r="G22" s="155" t="str">
        <f>IF(F21="","",IF(F21=H21,"△",IF(F21&gt;H21,"○","●")))</f>
        <v/>
      </c>
      <c r="H22" s="156"/>
      <c r="I22" s="155"/>
      <c r="J22" s="155" t="str">
        <f>IF(I21="","",IF(I21=K21,"△",IF(I21&gt;K21,"○","●")))</f>
        <v/>
      </c>
      <c r="K22" s="156"/>
      <c r="L22" s="155"/>
      <c r="M22" s="155" t="str">
        <f>IF(L21="","",IF(L21=N21,"△",IF(L21&gt;N21,"○","●")))</f>
        <v/>
      </c>
      <c r="N22" s="156"/>
      <c r="O22" s="155"/>
      <c r="P22" s="155" t="str">
        <f>IF(O21="","",IF(O21=Q21,"△",IF(O21&gt;Q21,"○","●")))</f>
        <v/>
      </c>
      <c r="Q22" s="156"/>
      <c r="R22" s="155"/>
      <c r="S22" s="155" t="str">
        <f>IF(R21="","",IF(R21=T21,"△",IF(R21&gt;T21,"○","●")))</f>
        <v/>
      </c>
      <c r="T22" s="156"/>
      <c r="U22" s="155"/>
      <c r="V22" s="155" t="str">
        <f>IF(U21="","",IF(U21=W21,"△",IF(U21&gt;W21,"○","●")))</f>
        <v/>
      </c>
      <c r="W22" s="156"/>
      <c r="X22" s="155"/>
      <c r="Y22" s="155" t="str">
        <f>IF(X21="","",IF(X21=Z21,"△",IF(X21&gt;Z21,"○","●")))</f>
        <v/>
      </c>
      <c r="Z22" s="156"/>
      <c r="AA22" s="146"/>
      <c r="AB22" s="157"/>
      <c r="AC22" s="148"/>
      <c r="AD22" s="141"/>
      <c r="AE22" s="142" t="str">
        <f>IF(AD21="","",IF(AD21=AF21,"△",IF(AD21&gt;AF21,"○","●")))</f>
        <v/>
      </c>
      <c r="AF22" s="144"/>
      <c r="AG22" s="141"/>
      <c r="AH22" s="142" t="str">
        <f>IF(AG21="","",IF(AG21=AI21,"△",IF(AG21&gt;AI21,"○","●")))</f>
        <v/>
      </c>
      <c r="AI22" s="144"/>
      <c r="AJ22" s="141"/>
      <c r="AK22" s="142" t="str">
        <f>IF(AJ21="","",IF(AJ21=AL21,"△",IF(AJ21&gt;AL21,"○","●")))</f>
        <v/>
      </c>
      <c r="AL22" s="144"/>
      <c r="AM22" s="146"/>
      <c r="AN22" s="147" t="str">
        <f>IF(AM21="","",IF(AM21=AO21,"△",IF(AM21&gt;AO21,"○","●")))</f>
        <v/>
      </c>
      <c r="AO22" s="148"/>
      <c r="AP22" s="146"/>
      <c r="AQ22" s="147" t="str">
        <f>IF(AP21="","",IF(AP21=AR21,"△",IF(AP21&gt;AR21,"○","●")))</f>
        <v/>
      </c>
      <c r="AR22" s="148"/>
      <c r="AS22" s="146"/>
      <c r="AT22" s="147" t="str">
        <f>IF(AS21="","",IF(AS21=AU21,"△",IF(AS21&gt;AU21,"○","●")))</f>
        <v/>
      </c>
      <c r="AU22" s="148"/>
      <c r="AV22" s="796"/>
      <c r="AW22" s="760"/>
      <c r="AX22" s="761"/>
      <c r="AY22" s="761"/>
      <c r="AZ22" s="761"/>
      <c r="BA22" s="761"/>
      <c r="BB22" s="761"/>
      <c r="BC22" s="763"/>
      <c r="BE22" s="755"/>
      <c r="BF22" s="757"/>
      <c r="BG22" s="757"/>
      <c r="BI22" s="759"/>
    </row>
    <row r="23" spans="1:62" ht="15" customHeight="1">
      <c r="A23" s="90" t="s">
        <v>77</v>
      </c>
      <c r="B23" s="793" t="str">
        <f>[1]③リーグ組分け!B13</f>
        <v>習台シ40</v>
      </c>
      <c r="C23" s="163" t="str">
        <f>IF(AF5="","",AF5)</f>
        <v/>
      </c>
      <c r="D23" s="164" t="s">
        <v>67</v>
      </c>
      <c r="E23" s="165" t="str">
        <f>IF(AD5="","",AD5)</f>
        <v/>
      </c>
      <c r="F23" s="163" t="str">
        <f>IF(AF7="","",AF7)</f>
        <v/>
      </c>
      <c r="G23" s="164" t="s">
        <v>67</v>
      </c>
      <c r="H23" s="151" t="str">
        <f>IF(AD7="","",AD7)</f>
        <v/>
      </c>
      <c r="I23" s="163" t="str">
        <f>IF(AF9="","",AF9)</f>
        <v/>
      </c>
      <c r="J23" s="164" t="s">
        <v>67</v>
      </c>
      <c r="K23" s="165" t="str">
        <f>IF(AD9="","",AD9)</f>
        <v/>
      </c>
      <c r="L23" s="163" t="str">
        <f>IF(AF11="","",AF11)</f>
        <v/>
      </c>
      <c r="M23" s="164" t="s">
        <v>67</v>
      </c>
      <c r="N23" s="165" t="str">
        <f>IF(AD11="","",AD11)</f>
        <v/>
      </c>
      <c r="O23" s="163" t="str">
        <f>IF(AF13="","",AF13)</f>
        <v/>
      </c>
      <c r="P23" s="164" t="s">
        <v>67</v>
      </c>
      <c r="Q23" s="165" t="str">
        <f>IF(AD13="","",AD13)</f>
        <v/>
      </c>
      <c r="R23" s="163" t="str">
        <f>IF(AF15="","",AF15)</f>
        <v/>
      </c>
      <c r="S23" s="164" t="s">
        <v>67</v>
      </c>
      <c r="T23" s="165" t="str">
        <f>IF(AD15="","",AD15)</f>
        <v/>
      </c>
      <c r="U23" s="163" t="str">
        <f>IF(AF17="","",AF17)</f>
        <v/>
      </c>
      <c r="V23" s="164" t="s">
        <v>67</v>
      </c>
      <c r="W23" s="165" t="str">
        <f>IF(AD17="","",AD17)</f>
        <v/>
      </c>
      <c r="X23" s="163" t="str">
        <f>IF(AF19="","",AF19)</f>
        <v/>
      </c>
      <c r="Y23" s="164" t="s">
        <v>67</v>
      </c>
      <c r="Z23" s="165" t="str">
        <f>IF(AD19="","",AD19)</f>
        <v/>
      </c>
      <c r="AA23" s="163" t="str">
        <f>IF(AF21="","",AF21)</f>
        <v/>
      </c>
      <c r="AB23" s="164" t="s">
        <v>67</v>
      </c>
      <c r="AC23" s="165" t="str">
        <f>IF(AD21="","",AD21)</f>
        <v/>
      </c>
      <c r="AD23" s="166"/>
      <c r="AE23" s="167"/>
      <c r="AF23" s="168"/>
      <c r="AG23" s="133"/>
      <c r="AH23" s="169"/>
      <c r="AI23" s="134"/>
      <c r="AJ23" s="133"/>
      <c r="AK23" s="169"/>
      <c r="AL23" s="134"/>
      <c r="AM23" s="136"/>
      <c r="AN23" s="191" t="s">
        <v>68</v>
      </c>
      <c r="AO23" s="153"/>
      <c r="AP23" s="136"/>
      <c r="AQ23" s="191" t="s">
        <v>68</v>
      </c>
      <c r="AR23" s="153"/>
      <c r="AS23" s="136"/>
      <c r="AT23" s="191" t="s">
        <v>68</v>
      </c>
      <c r="AU23" s="153"/>
      <c r="AV23" s="795">
        <f>RANK(BG23,BG$5:BG$28)</f>
        <v>1</v>
      </c>
      <c r="AW23" s="748">
        <f>AY23*3+BA23</f>
        <v>0</v>
      </c>
      <c r="AX23" s="750">
        <f>BB23-BC23</f>
        <v>0</v>
      </c>
      <c r="AY23" s="750">
        <f>COUNTIF($D24:$AU24,"○")</f>
        <v>0</v>
      </c>
      <c r="AZ23" s="750">
        <f>COUNTIF($D24:$AU24,"●")</f>
        <v>0</v>
      </c>
      <c r="BA23" s="750">
        <f>COUNTIF($D24:AR24,"△")</f>
        <v>0</v>
      </c>
      <c r="BB23" s="750">
        <f>SUM(C23,F23,I23,L23,O23,R23,U23,X23,AA23,AD23,AG23,AJ23,AM23,AP23,AS23)</f>
        <v>0</v>
      </c>
      <c r="BC23" s="752">
        <f>SUM(E23,H23,K23,N23,Q23,T23,W23,Z23,AC23,AF23,AI23,AL23,AO23,AR23,AU23)</f>
        <v>0</v>
      </c>
      <c r="BE23" s="754">
        <f>0.5+AX23/1000</f>
        <v>0.5</v>
      </c>
      <c r="BF23" s="756">
        <f>BB23/100000</f>
        <v>0</v>
      </c>
      <c r="BG23" s="756">
        <f>SUM(AW23,BE23,BF23)</f>
        <v>0.5</v>
      </c>
      <c r="BI23" s="758">
        <f>SUM(AY23:BA24)</f>
        <v>0</v>
      </c>
    </row>
    <row r="24" spans="1:62" ht="15" customHeight="1">
      <c r="B24" s="794"/>
      <c r="C24" s="155"/>
      <c r="D24" s="155" t="str">
        <f>IF(C23="","",IF(C23=E23,"△",IF(C23&gt;E23,"○","●")))</f>
        <v/>
      </c>
      <c r="E24" s="156"/>
      <c r="F24" s="155"/>
      <c r="G24" s="155" t="str">
        <f>IF(F23="","",IF(F23=H23,"△",IF(F23&gt;H23,"○","●")))</f>
        <v/>
      </c>
      <c r="H24" s="156"/>
      <c r="I24" s="155"/>
      <c r="J24" s="155" t="str">
        <f>IF(I23="","",IF(I23=K23,"△",IF(I23&gt;K23,"○","●")))</f>
        <v/>
      </c>
      <c r="K24" s="156"/>
      <c r="L24" s="155"/>
      <c r="M24" s="155" t="str">
        <f>IF(L23="","",IF(L23=N23,"△",IF(L23&gt;N23,"○","●")))</f>
        <v/>
      </c>
      <c r="N24" s="156"/>
      <c r="O24" s="155"/>
      <c r="P24" s="155" t="str">
        <f>IF(O23="","",IF(O23=Q23,"△",IF(O23&gt;Q23,"○","●")))</f>
        <v/>
      </c>
      <c r="Q24" s="156"/>
      <c r="R24" s="155"/>
      <c r="S24" s="155" t="str">
        <f>IF(R23="","",IF(R23=T23,"△",IF(R23&gt;T23,"○","●")))</f>
        <v/>
      </c>
      <c r="T24" s="156"/>
      <c r="U24" s="155"/>
      <c r="V24" s="155" t="str">
        <f>IF(U23="","",IF(U23=W23,"△",IF(U23&gt;W23,"○","●")))</f>
        <v/>
      </c>
      <c r="W24" s="156"/>
      <c r="X24" s="155"/>
      <c r="Y24" s="155" t="str">
        <f>IF(X23="","",IF(X23=Z23,"△",IF(X23&gt;Z23,"○","●")))</f>
        <v/>
      </c>
      <c r="Z24" s="156"/>
      <c r="AA24" s="155"/>
      <c r="AB24" s="155" t="str">
        <f>IF(AA23="","",IF(AA23=AC23,"△",IF(AA23&gt;AC23,"○","●")))</f>
        <v/>
      </c>
      <c r="AC24" s="156"/>
      <c r="AD24" s="139"/>
      <c r="AE24" s="139"/>
      <c r="AF24" s="140"/>
      <c r="AG24" s="141"/>
      <c r="AH24" s="142" t="str">
        <f>IF(AG23="","",IF(AG23=AI23,"△",IF(AG23&gt;AI23,"○","●")))</f>
        <v/>
      </c>
      <c r="AI24" s="144"/>
      <c r="AJ24" s="141"/>
      <c r="AK24" s="142" t="str">
        <f>IF(AJ23="","",IF(AJ23=AL23,"△",IF(AJ23&gt;AL23,"○","●")))</f>
        <v/>
      </c>
      <c r="AL24" s="144"/>
      <c r="AM24" s="146"/>
      <c r="AN24" s="147" t="str">
        <f>IF(AM23="","",IF(AM23=AO23,"△",IF(AM23&gt;AO23,"○","●")))</f>
        <v/>
      </c>
      <c r="AO24" s="148"/>
      <c r="AP24" s="146"/>
      <c r="AQ24" s="147" t="str">
        <f>IF(AP23="","",IF(AP23=AR23,"△",IF(AP23&gt;AR23,"○","●")))</f>
        <v/>
      </c>
      <c r="AR24" s="148"/>
      <c r="AS24" s="146"/>
      <c r="AT24" s="147" t="str">
        <f>IF(AS23="","",IF(AS23=AU23,"△",IF(AS23&gt;AU23,"○","●")))</f>
        <v/>
      </c>
      <c r="AU24" s="148"/>
      <c r="AV24" s="796"/>
      <c r="AW24" s="760"/>
      <c r="AX24" s="761"/>
      <c r="AY24" s="761"/>
      <c r="AZ24" s="761"/>
      <c r="BA24" s="761"/>
      <c r="BB24" s="761"/>
      <c r="BC24" s="763"/>
      <c r="BE24" s="755"/>
      <c r="BF24" s="757"/>
      <c r="BG24" s="757"/>
      <c r="BI24" s="759"/>
      <c r="BJ24" s="91"/>
    </row>
    <row r="25" spans="1:62" ht="15" customHeight="1">
      <c r="A25" s="90" t="s">
        <v>78</v>
      </c>
      <c r="B25" s="793" t="str">
        <f>[1]③リーグ組分け!B14</f>
        <v>市原シニア</v>
      </c>
      <c r="C25" s="149" t="str">
        <f>IF(AI5="","",AI5)</f>
        <v/>
      </c>
      <c r="D25" s="150" t="s">
        <v>67</v>
      </c>
      <c r="E25" s="151" t="str">
        <f>IF(AG5="","",AG5)</f>
        <v/>
      </c>
      <c r="F25" s="149" t="str">
        <f>IF(AI7="","",AI7)</f>
        <v/>
      </c>
      <c r="G25" s="150" t="s">
        <v>68</v>
      </c>
      <c r="H25" s="151" t="str">
        <f>IF(AG7="","",AG7)</f>
        <v/>
      </c>
      <c r="I25" s="149" t="str">
        <f>IF(AI9="","",AI9)</f>
        <v/>
      </c>
      <c r="J25" s="150" t="s">
        <v>68</v>
      </c>
      <c r="K25" s="151" t="str">
        <f>IF(AG9="","",AG9)</f>
        <v/>
      </c>
      <c r="L25" s="149" t="str">
        <f>IF(AI11="","",AI11)</f>
        <v/>
      </c>
      <c r="M25" s="150" t="s">
        <v>68</v>
      </c>
      <c r="N25" s="151" t="str">
        <f>IF(AG11="","",AG11)</f>
        <v/>
      </c>
      <c r="O25" s="149" t="str">
        <f>IF(AI13="","",AI13)</f>
        <v/>
      </c>
      <c r="P25" s="150" t="s">
        <v>68</v>
      </c>
      <c r="Q25" s="151" t="str">
        <f>IF(AG13="","",AG13)</f>
        <v/>
      </c>
      <c r="R25" s="149" t="str">
        <f>IF(AI15="","",AI15)</f>
        <v/>
      </c>
      <c r="S25" s="150" t="s">
        <v>68</v>
      </c>
      <c r="T25" s="151" t="str">
        <f>IF(AG15="","",AG15)</f>
        <v/>
      </c>
      <c r="U25" s="149" t="str">
        <f>IF(AI17="","",AI17)</f>
        <v/>
      </c>
      <c r="V25" s="150" t="s">
        <v>68</v>
      </c>
      <c r="W25" s="151" t="str">
        <f>IF(AG17="","",AG17)</f>
        <v/>
      </c>
      <c r="X25" s="149" t="str">
        <f>IF(AI19="","",AI19)</f>
        <v/>
      </c>
      <c r="Y25" s="150" t="s">
        <v>68</v>
      </c>
      <c r="Z25" s="151" t="str">
        <f>IF(AG19="","",AG19)</f>
        <v/>
      </c>
      <c r="AA25" s="149" t="str">
        <f>IF(AI21="","",AI21)</f>
        <v/>
      </c>
      <c r="AB25" s="150" t="s">
        <v>68</v>
      </c>
      <c r="AC25" s="151" t="str">
        <f>IF(AG21="","",AG21)</f>
        <v/>
      </c>
      <c r="AD25" s="149" t="str">
        <f>IF(AI23="","",AI23)</f>
        <v/>
      </c>
      <c r="AE25" s="150" t="s">
        <v>68</v>
      </c>
      <c r="AF25" s="151" t="str">
        <f>IF(AG23="","",AG23)</f>
        <v/>
      </c>
      <c r="AG25" s="166"/>
      <c r="AH25" s="167"/>
      <c r="AI25" s="168"/>
      <c r="AJ25" s="130"/>
      <c r="AK25" s="131"/>
      <c r="AL25" s="135"/>
      <c r="AM25" s="170"/>
      <c r="AN25" s="137" t="s">
        <v>68</v>
      </c>
      <c r="AO25" s="171"/>
      <c r="AP25" s="170"/>
      <c r="AQ25" s="137" t="s">
        <v>68</v>
      </c>
      <c r="AR25" s="171"/>
      <c r="AS25" s="170"/>
      <c r="AT25" s="137" t="s">
        <v>68</v>
      </c>
      <c r="AU25" s="171"/>
      <c r="AV25" s="795">
        <f>RANK(BG25,BG$5:BG$28)</f>
        <v>1</v>
      </c>
      <c r="AW25" s="748">
        <f>AY25*3+BA25</f>
        <v>0</v>
      </c>
      <c r="AX25" s="750">
        <f>BB25-BC25</f>
        <v>0</v>
      </c>
      <c r="AY25" s="750">
        <f>COUNTIF($D26:$AU26,"○")</f>
        <v>0</v>
      </c>
      <c r="AZ25" s="750">
        <f>COUNTIF($D26:$AU26,"●")</f>
        <v>0</v>
      </c>
      <c r="BA25" s="750">
        <f>COUNTIF($D26:AR26,"△")</f>
        <v>0</v>
      </c>
      <c r="BB25" s="750">
        <f>SUM(C25,F25,I25,L25,O25,R25,U25,X25,AA25,AD25,AG25,AJ25,AM25,AP25,AS25)</f>
        <v>0</v>
      </c>
      <c r="BC25" s="752">
        <f>SUM(E25,H25,K25,N25,Q25,T25,W25,Z25,AC25,AF25,AI25,AL25,AO25,AR25,AU25)</f>
        <v>0</v>
      </c>
      <c r="BE25" s="754">
        <f>0.5+AX25/1000</f>
        <v>0.5</v>
      </c>
      <c r="BF25" s="756">
        <f>BB25/100000</f>
        <v>0</v>
      </c>
      <c r="BG25" s="756">
        <f>SUM(AW25,BE25,BF25)</f>
        <v>0.5</v>
      </c>
      <c r="BI25" s="758">
        <f>SUM(AY25:BA26)</f>
        <v>0</v>
      </c>
    </row>
    <row r="26" spans="1:62" ht="15" customHeight="1">
      <c r="B26" s="794"/>
      <c r="C26" s="155"/>
      <c r="D26" s="155" t="str">
        <f>IF(C25="","",IF(C25=E25,"△",IF(C25&gt;E25,"○","●")))</f>
        <v/>
      </c>
      <c r="E26" s="156"/>
      <c r="F26" s="155"/>
      <c r="G26" s="155" t="str">
        <f>IF(F25="","",IF(F25=H25,"△",IF(F25&gt;H25,"○","●")))</f>
        <v/>
      </c>
      <c r="H26" s="156"/>
      <c r="I26" s="155"/>
      <c r="J26" s="155" t="str">
        <f>IF(I25="","",IF(I25=K25,"△",IF(I25&gt;K25,"○","●")))</f>
        <v/>
      </c>
      <c r="K26" s="156"/>
      <c r="L26" s="155"/>
      <c r="M26" s="155" t="str">
        <f>IF(L25="","",IF(L25=N25,"△",IF(L25&gt;N25,"○","●")))</f>
        <v/>
      </c>
      <c r="N26" s="156"/>
      <c r="O26" s="155"/>
      <c r="P26" s="155" t="str">
        <f>IF(O25="","",IF(O25=Q25,"△",IF(O25&gt;Q25,"○","●")))</f>
        <v/>
      </c>
      <c r="Q26" s="156"/>
      <c r="R26" s="155"/>
      <c r="S26" s="155" t="str">
        <f>IF(R25="","",IF(R25=T25,"△",IF(R25&gt;T25,"○","●")))</f>
        <v/>
      </c>
      <c r="T26" s="156"/>
      <c r="U26" s="155"/>
      <c r="V26" s="155" t="str">
        <f>IF(U25="","",IF(U25=W25,"△",IF(U25&gt;W25,"○","●")))</f>
        <v/>
      </c>
      <c r="W26" s="156"/>
      <c r="X26" s="155"/>
      <c r="Y26" s="155" t="str">
        <f>IF(X25="","",IF(X25=Z25,"△",IF(X25&gt;Z25,"○","●")))</f>
        <v/>
      </c>
      <c r="Z26" s="156"/>
      <c r="AA26" s="155"/>
      <c r="AB26" s="155" t="str">
        <f>IF(AA25="","",IF(AA25=AC25,"△",IF(AA25&gt;AC25,"○","●")))</f>
        <v/>
      </c>
      <c r="AC26" s="156"/>
      <c r="AD26" s="155"/>
      <c r="AE26" s="155" t="str">
        <f>IF(AD25="","",IF(AD25=AF25,"△",IF(AD25&gt;AF25,"○","●")))</f>
        <v/>
      </c>
      <c r="AF26" s="156"/>
      <c r="AG26" s="139"/>
      <c r="AH26" s="139"/>
      <c r="AI26" s="140"/>
      <c r="AJ26" s="141"/>
      <c r="AK26" s="142" t="str">
        <f>IF(AJ25="","",IF(AJ25=AL25,"△",IF(AJ25&gt;AL25,"○","●")))</f>
        <v/>
      </c>
      <c r="AL26" s="144"/>
      <c r="AM26" s="146"/>
      <c r="AN26" s="147" t="str">
        <f>IF(AM25="","",IF(AM25=AO25,"△",IF(AM25&gt;AO25,"○","●")))</f>
        <v/>
      </c>
      <c r="AO26" s="148"/>
      <c r="AP26" s="146"/>
      <c r="AQ26" s="147" t="str">
        <f>IF(AP25="","",IF(AP25=AR25,"△",IF(AP25&gt;AR25,"○","●")))</f>
        <v/>
      </c>
      <c r="AR26" s="148"/>
      <c r="AS26" s="146"/>
      <c r="AT26" s="147" t="str">
        <f>IF(AS25="","",IF(AS25=AU25,"△",IF(AS25&gt;AU25,"○","●")))</f>
        <v/>
      </c>
      <c r="AU26" s="148"/>
      <c r="AV26" s="796"/>
      <c r="AW26" s="760"/>
      <c r="AX26" s="761"/>
      <c r="AY26" s="761"/>
      <c r="AZ26" s="761"/>
      <c r="BA26" s="761"/>
      <c r="BB26" s="761"/>
      <c r="BC26" s="763"/>
      <c r="BE26" s="755"/>
      <c r="BF26" s="757"/>
      <c r="BG26" s="757"/>
      <c r="BI26" s="759"/>
    </row>
    <row r="27" spans="1:62" ht="15" customHeight="1">
      <c r="A27" s="90" t="s">
        <v>79</v>
      </c>
      <c r="B27" s="793" t="str">
        <f>[1]③リーグ組分け!B15</f>
        <v>古河シ40</v>
      </c>
      <c r="C27" s="163" t="str">
        <f>IF(AL5="","",AL5)</f>
        <v/>
      </c>
      <c r="D27" s="164" t="s">
        <v>67</v>
      </c>
      <c r="E27" s="165" t="str">
        <f>IF(AJ5="","",AJ5)</f>
        <v/>
      </c>
      <c r="F27" s="163" t="str">
        <f>IF(AL7="","",AL7)</f>
        <v/>
      </c>
      <c r="G27" s="164" t="s">
        <v>67</v>
      </c>
      <c r="H27" s="165" t="str">
        <f>IF(AJ7="","",AJ7)</f>
        <v/>
      </c>
      <c r="I27" s="163" t="str">
        <f>IF(AL9="","",AL9)</f>
        <v/>
      </c>
      <c r="J27" s="164" t="s">
        <v>67</v>
      </c>
      <c r="K27" s="165" t="str">
        <f>IF(AJ9="","",AJ9)</f>
        <v/>
      </c>
      <c r="L27" s="163" t="str">
        <f>IF(AL11="","",AL11)</f>
        <v/>
      </c>
      <c r="M27" s="164" t="s">
        <v>67</v>
      </c>
      <c r="N27" s="165" t="str">
        <f>IF(AJ11="","",AJ11)</f>
        <v/>
      </c>
      <c r="O27" s="163" t="str">
        <f>IF(AL13="","",AL13)</f>
        <v/>
      </c>
      <c r="P27" s="164" t="s">
        <v>67</v>
      </c>
      <c r="Q27" s="165" t="str">
        <f>IF(AJ13="","",AJ13)</f>
        <v/>
      </c>
      <c r="R27" s="163" t="str">
        <f>IF(AL15="","",AL15)</f>
        <v/>
      </c>
      <c r="S27" s="164" t="s">
        <v>67</v>
      </c>
      <c r="T27" s="165" t="str">
        <f>IF(AJ15="","",AJ15)</f>
        <v/>
      </c>
      <c r="U27" s="163" t="str">
        <f>IF(AL17="","",AL17)</f>
        <v/>
      </c>
      <c r="V27" s="164" t="s">
        <v>67</v>
      </c>
      <c r="W27" s="165" t="str">
        <f>IF(AJ17="","",AJ17)</f>
        <v/>
      </c>
      <c r="X27" s="163" t="str">
        <f>IF(AL19="","",AL19)</f>
        <v/>
      </c>
      <c r="Y27" s="164" t="s">
        <v>67</v>
      </c>
      <c r="Z27" s="165" t="str">
        <f>IF(AJ19="","",AJ19)</f>
        <v/>
      </c>
      <c r="AA27" s="163" t="str">
        <f>IF(AL21="","",AL21)</f>
        <v/>
      </c>
      <c r="AB27" s="164" t="s">
        <v>67</v>
      </c>
      <c r="AC27" s="165" t="str">
        <f>IF(AJ21="","",AJ21)</f>
        <v/>
      </c>
      <c r="AD27" s="163" t="str">
        <f>IF(AL23="","",AL23)</f>
        <v/>
      </c>
      <c r="AE27" s="164" t="s">
        <v>67</v>
      </c>
      <c r="AF27" s="165" t="str">
        <f>IF(AJ23="","",AJ23)</f>
        <v/>
      </c>
      <c r="AG27" s="163" t="str">
        <f>IF(AL25="","",AL25)</f>
        <v/>
      </c>
      <c r="AH27" s="164" t="s">
        <v>67</v>
      </c>
      <c r="AI27" s="165" t="str">
        <f>IF(AJ25="","",AJ25)</f>
        <v/>
      </c>
      <c r="AJ27" s="166"/>
      <c r="AK27" s="167"/>
      <c r="AL27" s="168"/>
      <c r="AM27" s="136"/>
      <c r="AN27" s="191" t="s">
        <v>68</v>
      </c>
      <c r="AO27" s="153"/>
      <c r="AP27" s="136"/>
      <c r="AQ27" s="191" t="s">
        <v>68</v>
      </c>
      <c r="AR27" s="153"/>
      <c r="AS27" s="136"/>
      <c r="AT27" s="191" t="s">
        <v>68</v>
      </c>
      <c r="AU27" s="153"/>
      <c r="AV27" s="795">
        <f>RANK(BG27,BG$5:BG$28)</f>
        <v>1</v>
      </c>
      <c r="AW27" s="748">
        <f>AY27*3+BA27</f>
        <v>0</v>
      </c>
      <c r="AX27" s="750">
        <f>BB27-BC27</f>
        <v>0</v>
      </c>
      <c r="AY27" s="750">
        <f>COUNTIF($D28:$AU28,"○")</f>
        <v>0</v>
      </c>
      <c r="AZ27" s="750">
        <f>COUNTIF($D28:$AU28,"●")</f>
        <v>0</v>
      </c>
      <c r="BA27" s="750">
        <f>COUNTIF($D28:AR28,"△")</f>
        <v>0</v>
      </c>
      <c r="BB27" s="750">
        <f>SUM(C27,F27,I27,L27,O27,R27,U27,X27,AA27,AD27,AG27,AJ27,AM27,AP27,AS27)</f>
        <v>0</v>
      </c>
      <c r="BC27" s="752">
        <f>SUM(E27,H27,K27,N27,Q27,T27,W27,Z27,AC27,AF27,AI27,AL27,AO27,AR27,AU27)</f>
        <v>0</v>
      </c>
      <c r="BE27" s="754">
        <f>0.5+AX27/1000</f>
        <v>0.5</v>
      </c>
      <c r="BF27" s="756">
        <f>BB27/100000</f>
        <v>0</v>
      </c>
      <c r="BG27" s="756">
        <f>SUM(AW27,BE27,BF27)</f>
        <v>0.5</v>
      </c>
      <c r="BI27" s="758">
        <f>SUM(AY27:BA28)</f>
        <v>0</v>
      </c>
      <c r="BJ27" s="91"/>
    </row>
    <row r="28" spans="1:62" ht="15" customHeight="1" thickBot="1">
      <c r="B28" s="797"/>
      <c r="C28" s="172"/>
      <c r="D28" s="172" t="str">
        <f>IF(C27="","",IF(C27=E27,"△",IF(C27&gt;E27,"○","●")))</f>
        <v/>
      </c>
      <c r="E28" s="173"/>
      <c r="F28" s="172"/>
      <c r="G28" s="172" t="str">
        <f>IF(F27="","",IF(F27=H27,"△",IF(F27&gt;H27,"○","●")))</f>
        <v/>
      </c>
      <c r="H28" s="173"/>
      <c r="I28" s="172"/>
      <c r="J28" s="172" t="str">
        <f>IF(I27="","",IF(I27=K27,"△",IF(I27&gt;K27,"○","●")))</f>
        <v/>
      </c>
      <c r="K28" s="173"/>
      <c r="L28" s="172"/>
      <c r="M28" s="172" t="str">
        <f>IF(L27="","",IF(L27=N27,"△",IF(L27&gt;N27,"○","●")))</f>
        <v/>
      </c>
      <c r="N28" s="173"/>
      <c r="O28" s="172"/>
      <c r="P28" s="172" t="str">
        <f>IF(O27="","",IF(O27=Q27,"△",IF(O27&gt;Q27,"○","●")))</f>
        <v/>
      </c>
      <c r="Q28" s="173"/>
      <c r="R28" s="172"/>
      <c r="S28" s="172" t="str">
        <f>IF(R27="","",IF(R27=T27,"△",IF(R27&gt;T27,"○","●")))</f>
        <v/>
      </c>
      <c r="T28" s="173"/>
      <c r="U28" s="172"/>
      <c r="V28" s="172" t="str">
        <f>IF(U27="","",IF(U27=W27,"△",IF(U27&gt;W27,"○","●")))</f>
        <v/>
      </c>
      <c r="W28" s="173"/>
      <c r="X28" s="172"/>
      <c r="Y28" s="172" t="str">
        <f>IF(X27="","",IF(X27=Z27,"△",IF(X27&gt;Z27,"○","●")))</f>
        <v/>
      </c>
      <c r="Z28" s="173"/>
      <c r="AA28" s="172"/>
      <c r="AB28" s="172" t="str">
        <f>IF(AA27="","",IF(AA27=AC27,"△",IF(AA27&gt;AC27,"○","●")))</f>
        <v/>
      </c>
      <c r="AC28" s="173"/>
      <c r="AD28" s="172"/>
      <c r="AE28" s="172" t="str">
        <f>IF(AD27="","",IF(AD27=AF27,"△",IF(AD27&gt;AF27,"○","●")))</f>
        <v/>
      </c>
      <c r="AF28" s="173"/>
      <c r="AG28" s="172"/>
      <c r="AH28" s="172" t="str">
        <f>IF(AG27="","",IF(AG27=AI27,"△",IF(AG27&gt;AI27,"○","●")))</f>
        <v/>
      </c>
      <c r="AI28" s="173"/>
      <c r="AJ28" s="174"/>
      <c r="AK28" s="175" t="str">
        <f>IF(AJ27="","",IF(AJ27=AL27,"△",IF(AJ27&gt;AL27,"○","●")))</f>
        <v/>
      </c>
      <c r="AL28" s="176"/>
      <c r="AM28" s="177"/>
      <c r="AN28" s="178" t="str">
        <f>IF(AM27="","",IF(AM27=AO27,"△",IF(AM27&gt;AO27,"○","●")))</f>
        <v/>
      </c>
      <c r="AO28" s="179"/>
      <c r="AP28" s="177"/>
      <c r="AQ28" s="178" t="str">
        <f>IF(AP27="","",IF(AP27=AR27,"△",IF(AP27&gt;AR27,"○","●")))</f>
        <v/>
      </c>
      <c r="AR28" s="179"/>
      <c r="AS28" s="177"/>
      <c r="AT28" s="178" t="str">
        <f>IF(AS27="","",IF(AS27=AU27,"△",IF(AS27&gt;AU27,"○","●")))</f>
        <v/>
      </c>
      <c r="AU28" s="179"/>
      <c r="AV28" s="798"/>
      <c r="AW28" s="749"/>
      <c r="AX28" s="751"/>
      <c r="AY28" s="751"/>
      <c r="AZ28" s="751"/>
      <c r="BA28" s="751"/>
      <c r="BB28" s="751"/>
      <c r="BC28" s="753"/>
      <c r="BE28" s="755"/>
      <c r="BF28" s="757"/>
      <c r="BG28" s="757"/>
      <c r="BI28" s="759"/>
    </row>
    <row r="29" spans="1:62" ht="15" customHeight="1" thickTop="1">
      <c r="B29" s="180"/>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81"/>
      <c r="AR29" s="132"/>
      <c r="AS29" s="132"/>
      <c r="AT29" s="181"/>
      <c r="AU29" s="132"/>
      <c r="AV29" s="182"/>
      <c r="AW29" s="183"/>
      <c r="AX29" s="184">
        <f>SUM(AX5:AX28)</f>
        <v>0</v>
      </c>
      <c r="AY29" s="184">
        <f>SUM(AY5:AY28)</f>
        <v>0</v>
      </c>
      <c r="AZ29" s="184">
        <f>SUM(AZ5:AZ28)</f>
        <v>0</v>
      </c>
      <c r="BA29" s="184">
        <f>SUM(BA5:BA28)</f>
        <v>0</v>
      </c>
      <c r="BB29" s="184">
        <f>SUM(AY29:BA29)/2</f>
        <v>0</v>
      </c>
      <c r="BC29" s="184"/>
      <c r="BE29" s="185"/>
      <c r="BF29" s="186"/>
      <c r="BG29" s="186"/>
    </row>
    <row r="30" spans="1:62" ht="15" customHeight="1" thickBot="1">
      <c r="A30" s="103"/>
      <c r="B30" s="104" t="s">
        <v>215</v>
      </c>
      <c r="C30" s="105"/>
      <c r="D30" s="105"/>
      <c r="E30" s="105"/>
      <c r="F30" s="105"/>
      <c r="G30" s="106"/>
      <c r="H30" s="105"/>
      <c r="I30" s="106"/>
      <c r="J30" s="105"/>
      <c r="K30" s="105"/>
      <c r="L30" s="105"/>
      <c r="M30" s="105"/>
      <c r="N30" s="105"/>
      <c r="O30" s="105"/>
      <c r="P30" s="105"/>
      <c r="Q30" s="106"/>
      <c r="R30" s="105"/>
      <c r="S30" s="105"/>
      <c r="T30" s="105"/>
      <c r="U30" s="107"/>
      <c r="V30" s="770">
        <f>(BE30-1)*BE30/2</f>
        <v>66</v>
      </c>
      <c r="W30" s="770"/>
      <c r="X30" s="108" t="s">
        <v>54</v>
      </c>
      <c r="Y30" s="105"/>
      <c r="Z30" s="105"/>
      <c r="AA30" s="105"/>
      <c r="AB30" s="105"/>
      <c r="AC30" s="106"/>
      <c r="AD30" s="109"/>
      <c r="AE30" s="110"/>
      <c r="AF30" s="111"/>
      <c r="AG30" s="111"/>
      <c r="AH30" s="111"/>
      <c r="AI30" s="113"/>
      <c r="AJ30" s="111"/>
      <c r="AK30" s="111"/>
      <c r="AL30" s="113"/>
      <c r="AM30" s="111"/>
      <c r="AN30" s="111"/>
      <c r="AO30" s="113"/>
      <c r="AV30" s="114"/>
      <c r="AZ30" s="90"/>
      <c r="BA30" s="90"/>
      <c r="BE30" s="115">
        <v>12</v>
      </c>
      <c r="BF30" s="116" t="s">
        <v>55</v>
      </c>
      <c r="BI30" s="117"/>
    </row>
    <row r="31" spans="1:62" ht="15" customHeight="1" thickTop="1">
      <c r="B31" s="118"/>
      <c r="C31" s="771" t="str">
        <f>B32</f>
        <v>袖ヶ浦シ40</v>
      </c>
      <c r="D31" s="772"/>
      <c r="E31" s="773"/>
      <c r="F31" s="771" t="str">
        <f>IF(B34="","",B34)</f>
        <v>フォルテ40</v>
      </c>
      <c r="G31" s="772"/>
      <c r="H31" s="773"/>
      <c r="I31" s="771" t="str">
        <f>B36</f>
        <v>市船OB40</v>
      </c>
      <c r="J31" s="772"/>
      <c r="K31" s="773"/>
      <c r="L31" s="771" t="str">
        <f>IF(B38="","",B38)</f>
        <v>八千代40</v>
      </c>
      <c r="M31" s="772"/>
      <c r="N31" s="773"/>
      <c r="O31" s="771" t="str">
        <f>B40</f>
        <v>カラクテル</v>
      </c>
      <c r="P31" s="772"/>
      <c r="Q31" s="773"/>
      <c r="R31" s="771" t="str">
        <f>IF(B42="","",B42)</f>
        <v>東京40</v>
      </c>
      <c r="S31" s="772"/>
      <c r="T31" s="773"/>
      <c r="U31" s="777" t="str">
        <f>B44</f>
        <v>ハルオ</v>
      </c>
      <c r="V31" s="778"/>
      <c r="W31" s="779"/>
      <c r="X31" s="771" t="str">
        <f>B46</f>
        <v>花園40</v>
      </c>
      <c r="Y31" s="772"/>
      <c r="Z31" s="773"/>
      <c r="AA31" s="771" t="str">
        <f>B48</f>
        <v>九十九40</v>
      </c>
      <c r="AB31" s="772"/>
      <c r="AC31" s="773"/>
      <c r="AD31" s="777" t="str">
        <f>B50</f>
        <v>AKECHI</v>
      </c>
      <c r="AE31" s="778"/>
      <c r="AF31" s="779"/>
      <c r="AG31" s="777" t="str">
        <f>B52</f>
        <v>JSC</v>
      </c>
      <c r="AH31" s="778"/>
      <c r="AI31" s="779"/>
      <c r="AJ31" s="777">
        <f>B54</f>
        <v>0</v>
      </c>
      <c r="AK31" s="772"/>
      <c r="AL31" s="773"/>
      <c r="AM31" s="774"/>
      <c r="AN31" s="775"/>
      <c r="AO31" s="776"/>
      <c r="AP31" s="774"/>
      <c r="AQ31" s="775"/>
      <c r="AR31" s="776"/>
      <c r="AS31" s="774"/>
      <c r="AT31" s="775"/>
      <c r="AU31" s="776"/>
      <c r="AV31" s="119" t="s">
        <v>56</v>
      </c>
      <c r="AW31" s="120" t="s">
        <v>57</v>
      </c>
      <c r="AX31" s="121" t="s">
        <v>58</v>
      </c>
      <c r="AY31" s="122" t="s">
        <v>59</v>
      </c>
      <c r="AZ31" s="122" t="s">
        <v>60</v>
      </c>
      <c r="BA31" s="122" t="s">
        <v>61</v>
      </c>
      <c r="BB31" s="122" t="s">
        <v>62</v>
      </c>
      <c r="BC31" s="123" t="s">
        <v>63</v>
      </c>
      <c r="BE31" s="124" t="s">
        <v>64</v>
      </c>
      <c r="BF31" s="125" t="s">
        <v>62</v>
      </c>
      <c r="BG31" s="125" t="s">
        <v>65</v>
      </c>
      <c r="BJ31" s="91"/>
    </row>
    <row r="32" spans="1:62" ht="15" customHeight="1">
      <c r="A32" s="90" t="s">
        <v>66</v>
      </c>
      <c r="B32" s="783" t="str">
        <f>[1]③リーグ組分け!B19</f>
        <v>袖ヶ浦シ40</v>
      </c>
      <c r="C32" s="127"/>
      <c r="D32" s="128"/>
      <c r="E32" s="129"/>
      <c r="F32" s="130"/>
      <c r="G32" s="131"/>
      <c r="H32" s="132"/>
      <c r="I32" s="133"/>
      <c r="J32" s="131"/>
      <c r="K32" s="134"/>
      <c r="L32" s="133"/>
      <c r="M32" s="131"/>
      <c r="N32" s="134"/>
      <c r="O32" s="133"/>
      <c r="P32" s="131"/>
      <c r="Q32" s="134"/>
      <c r="R32" s="130"/>
      <c r="S32" s="131"/>
      <c r="T32" s="132"/>
      <c r="U32" s="133"/>
      <c r="V32" s="131"/>
      <c r="W32" s="134"/>
      <c r="X32" s="133"/>
      <c r="Y32" s="131"/>
      <c r="Z32" s="134"/>
      <c r="AA32" s="130"/>
      <c r="AB32" s="131"/>
      <c r="AC32" s="135"/>
      <c r="AD32" s="133"/>
      <c r="AE32" s="131"/>
      <c r="AF32" s="134"/>
      <c r="AG32" s="133"/>
      <c r="AH32" s="131"/>
      <c r="AI32" s="134"/>
      <c r="AJ32" s="133"/>
      <c r="AK32" s="131"/>
      <c r="AL32" s="134"/>
      <c r="AM32" s="136"/>
      <c r="AN32" s="137" t="s">
        <v>68</v>
      </c>
      <c r="AO32" s="153"/>
      <c r="AP32" s="136"/>
      <c r="AQ32" s="137" t="s">
        <v>68</v>
      </c>
      <c r="AR32" s="153"/>
      <c r="AS32" s="136"/>
      <c r="AT32" s="137" t="s">
        <v>68</v>
      </c>
      <c r="AU32" s="153"/>
      <c r="AV32" s="795">
        <f>RANK(BG32,BG$32:BG$55)</f>
        <v>1</v>
      </c>
      <c r="AW32" s="748">
        <f>AY32*3+BA32</f>
        <v>0</v>
      </c>
      <c r="AX32" s="750">
        <f>BB32-BC32</f>
        <v>0</v>
      </c>
      <c r="AY32" s="750">
        <f>COUNTIF($D33:$AU33,"○")</f>
        <v>0</v>
      </c>
      <c r="AZ32" s="750">
        <f>COUNTIF($D33:$AU33,"●")</f>
        <v>0</v>
      </c>
      <c r="BA32" s="750">
        <f>COUNTIF($D33:AR33,"△")</f>
        <v>0</v>
      </c>
      <c r="BB32" s="750">
        <f>SUM(C32,F32,I32,L32,O32,R32,U32,X32,AA32,AD32,AG32,AJ32,AM32,AP32,AS32)</f>
        <v>0</v>
      </c>
      <c r="BC32" s="752">
        <f>SUM(E32,H32,K32,N32,Q32,T32,W32,Z32,AC32,AF32,AI32,AL32,AO32,AR32,AU32)</f>
        <v>0</v>
      </c>
      <c r="BD32" s="138"/>
      <c r="BE32" s="754">
        <f>0.5+AX32/1000</f>
        <v>0.5</v>
      </c>
      <c r="BF32" s="756">
        <f>BB32/100000</f>
        <v>0</v>
      </c>
      <c r="BG32" s="756">
        <f>SUM(AW32,BE32,BF32)</f>
        <v>0.5</v>
      </c>
      <c r="BI32" s="758">
        <f>SUM(AY32:BA33)</f>
        <v>0</v>
      </c>
    </row>
    <row r="33" spans="1:62" ht="13.2" customHeight="1">
      <c r="B33" s="784"/>
      <c r="C33" s="139"/>
      <c r="D33" s="139" t="str">
        <f>IF(C32="","",IF(C32=E32,"△",IF(C32&gt;E32,"○","●")))</f>
        <v/>
      </c>
      <c r="E33" s="140"/>
      <c r="F33" s="141"/>
      <c r="G33" s="142" t="str">
        <f>IF(F32="","",IF(F32=H32,"△",IF(F32&gt;H32,"○","●")))</f>
        <v/>
      </c>
      <c r="H33" s="143"/>
      <c r="I33" s="141"/>
      <c r="J33" s="142" t="str">
        <f>IF(I32="","",IF(I32=K32,"△",IF(I32&gt;K32,"○","●")))</f>
        <v/>
      </c>
      <c r="K33" s="144"/>
      <c r="L33" s="141"/>
      <c r="M33" s="142" t="str">
        <f>IF(L32="","",IF(L32=N32,"△",IF(L32&gt;N32,"○","●")))</f>
        <v/>
      </c>
      <c r="N33" s="144"/>
      <c r="O33" s="141"/>
      <c r="P33" s="142" t="str">
        <f>IF(O32="","",IF(O32=Q32,"△",IF(O32&gt;Q32,"○","●")))</f>
        <v/>
      </c>
      <c r="Q33" s="144"/>
      <c r="R33" s="145"/>
      <c r="S33" s="142" t="str">
        <f>IF(R32="","",IF(R32=T32,"△",IF(R32&gt;T32,"○","●")))</f>
        <v/>
      </c>
      <c r="T33" s="143"/>
      <c r="U33" s="141"/>
      <c r="V33" s="142" t="str">
        <f>IF(U32="","",IF(U32=W32,"△",IF(U32&gt;W32,"○","●")))</f>
        <v/>
      </c>
      <c r="W33" s="144"/>
      <c r="X33" s="141"/>
      <c r="Y33" s="142" t="str">
        <f>IF(X32="","",IF(X32=Z32,"△",IF(X32&gt;Z32,"○","●")))</f>
        <v/>
      </c>
      <c r="Z33" s="144"/>
      <c r="AA33" s="141"/>
      <c r="AB33" s="142" t="str">
        <f>IF(AA32="","",IF(AA32=AC32,"△",IF(AA32&gt;AC32,"○","●")))</f>
        <v/>
      </c>
      <c r="AC33" s="144"/>
      <c r="AD33" s="145"/>
      <c r="AE33" s="142" t="str">
        <f>IF(AD32="","",IF(AD32=AF32,"△",IF(AD32&gt;AF32,"○","●")))</f>
        <v/>
      </c>
      <c r="AF33" s="144"/>
      <c r="AG33" s="141"/>
      <c r="AH33" s="142" t="str">
        <f>IF(AG32="","",IF(AG32=AI32,"△",IF(AG32&gt;AI32,"○","●")))</f>
        <v/>
      </c>
      <c r="AI33" s="144"/>
      <c r="AJ33" s="141"/>
      <c r="AK33" s="142" t="str">
        <f>IF(AJ32="","",IF(AJ32=AL32,"△",IF(AJ32&gt;AL32,"○","●")))</f>
        <v/>
      </c>
      <c r="AL33" s="144"/>
      <c r="AM33" s="146"/>
      <c r="AN33" s="147" t="str">
        <f>IF(AM32="","",IF(AM32=AO32,"△",IF(AM32&gt;AO32,"○","●")))</f>
        <v/>
      </c>
      <c r="AO33" s="148"/>
      <c r="AP33" s="146"/>
      <c r="AQ33" s="147" t="str">
        <f>IF(AP32="","",IF(AP32=AR32,"△",IF(AP32&gt;AR32,"○","●")))</f>
        <v/>
      </c>
      <c r="AR33" s="148"/>
      <c r="AS33" s="146"/>
      <c r="AT33" s="147" t="str">
        <f>IF(AS32="","",IF(AS32=AU32,"△",IF(AS32&gt;AU32,"○","●")))</f>
        <v/>
      </c>
      <c r="AU33" s="148"/>
      <c r="AV33" s="796"/>
      <c r="AW33" s="760"/>
      <c r="AX33" s="761"/>
      <c r="AY33" s="761"/>
      <c r="AZ33" s="761"/>
      <c r="BA33" s="761"/>
      <c r="BB33" s="761"/>
      <c r="BC33" s="763"/>
      <c r="BD33" s="138"/>
      <c r="BE33" s="755"/>
      <c r="BF33" s="757"/>
      <c r="BG33" s="757"/>
      <c r="BI33" s="758"/>
    </row>
    <row r="34" spans="1:62" ht="15" customHeight="1">
      <c r="A34" s="90" t="s">
        <v>69</v>
      </c>
      <c r="B34" s="783" t="str">
        <f>[1]③リーグ組分け!B20</f>
        <v>フォルテ40</v>
      </c>
      <c r="C34" s="149" t="str">
        <f>IF(H32="","",H32)</f>
        <v/>
      </c>
      <c r="D34" s="150" t="s">
        <v>67</v>
      </c>
      <c r="E34" s="151" t="str">
        <f>IF(F32="","",F32)</f>
        <v/>
      </c>
      <c r="F34" s="127"/>
      <c r="G34" s="152"/>
      <c r="H34" s="153"/>
      <c r="I34" s="133"/>
      <c r="J34" s="131"/>
      <c r="K34" s="134"/>
      <c r="L34" s="133"/>
      <c r="M34" s="131"/>
      <c r="N34" s="134"/>
      <c r="O34" s="133"/>
      <c r="P34" s="131"/>
      <c r="Q34" s="134"/>
      <c r="R34" s="130"/>
      <c r="S34" s="131"/>
      <c r="T34" s="132"/>
      <c r="U34" s="133"/>
      <c r="V34" s="131"/>
      <c r="W34" s="134"/>
      <c r="X34" s="133"/>
      <c r="Y34" s="131"/>
      <c r="Z34" s="134"/>
      <c r="AA34" s="130"/>
      <c r="AB34" s="131"/>
      <c r="AC34" s="135"/>
      <c r="AD34" s="133"/>
      <c r="AE34" s="131"/>
      <c r="AF34" s="134"/>
      <c r="AG34" s="133"/>
      <c r="AH34" s="131"/>
      <c r="AI34" s="134"/>
      <c r="AJ34" s="133"/>
      <c r="AK34" s="131"/>
      <c r="AL34" s="134"/>
      <c r="AM34" s="136"/>
      <c r="AN34" s="137" t="s">
        <v>68</v>
      </c>
      <c r="AO34" s="153"/>
      <c r="AP34" s="136"/>
      <c r="AQ34" s="137" t="s">
        <v>68</v>
      </c>
      <c r="AR34" s="153"/>
      <c r="AS34" s="136"/>
      <c r="AT34" s="137" t="s">
        <v>68</v>
      </c>
      <c r="AU34" s="153"/>
      <c r="AV34" s="795">
        <f>RANK(BG34,BG$32:BG$55)</f>
        <v>1</v>
      </c>
      <c r="AW34" s="748">
        <f>AY34*3+BA34</f>
        <v>0</v>
      </c>
      <c r="AX34" s="750">
        <f>BB34-BC34</f>
        <v>0</v>
      </c>
      <c r="AY34" s="750">
        <f>COUNTIF($D35:$AU35,"○")</f>
        <v>0</v>
      </c>
      <c r="AZ34" s="750">
        <f>COUNTIF($D35:$AU35,"●")</f>
        <v>0</v>
      </c>
      <c r="BA34" s="750">
        <f>COUNTIF($D35:AR35,"△")</f>
        <v>0</v>
      </c>
      <c r="BB34" s="750">
        <f>SUM(C34,F34,I34,L34,O34,R34,U34,X34,AA34,AD34,AG34,AJ34,AM34,AP34,AS34)</f>
        <v>0</v>
      </c>
      <c r="BC34" s="752">
        <f>SUM(E34,H34,K34,N34,Q34,T34,W34,Z34,AC34,AF34,AI34,AL34,AO34,AR34,AU34)</f>
        <v>0</v>
      </c>
      <c r="BD34" s="138"/>
      <c r="BE34" s="754">
        <f>0.5+AX34/1000</f>
        <v>0.5</v>
      </c>
      <c r="BF34" s="756">
        <f>BB34/100000</f>
        <v>0</v>
      </c>
      <c r="BG34" s="756">
        <f>SUM(AW34,BE34,BF34)</f>
        <v>0.5</v>
      </c>
      <c r="BI34" s="758">
        <f>SUM(AY34:BA35)</f>
        <v>0</v>
      </c>
      <c r="BJ34" s="91"/>
    </row>
    <row r="35" spans="1:62" ht="15" customHeight="1">
      <c r="B35" s="784"/>
      <c r="C35" s="155"/>
      <c r="D35" s="155" t="str">
        <f>IF(C34="","",IF(C34=E34,"△",IF(C34&gt;E34,"○","●")))</f>
        <v/>
      </c>
      <c r="E35" s="156"/>
      <c r="F35" s="139"/>
      <c r="G35" s="157"/>
      <c r="H35" s="148"/>
      <c r="I35" s="141"/>
      <c r="J35" s="142" t="str">
        <f>IF(I34="","",IF(I34=K34,"△",IF(I34&gt;K34,"○","●")))</f>
        <v/>
      </c>
      <c r="K35" s="144"/>
      <c r="L35" s="141"/>
      <c r="M35" s="142" t="str">
        <f>IF(L34="","",IF(L34=N34,"△",IF(L34&gt;N34,"○","●")))</f>
        <v/>
      </c>
      <c r="N35" s="144"/>
      <c r="O35" s="141"/>
      <c r="P35" s="142" t="str">
        <f>IF(O34="","",IF(O34=Q34,"△",IF(O34&gt;Q34,"○","●")))</f>
        <v/>
      </c>
      <c r="Q35" s="144"/>
      <c r="R35" s="145"/>
      <c r="S35" s="142" t="str">
        <f>IF(R34="","",IF(R34=T34,"△",IF(R34&gt;T34,"○","●")))</f>
        <v/>
      </c>
      <c r="T35" s="143"/>
      <c r="U35" s="141"/>
      <c r="V35" s="142" t="str">
        <f>IF(U34="","",IF(U34=W34,"△",IF(U34&gt;W34,"○","●")))</f>
        <v/>
      </c>
      <c r="W35" s="144"/>
      <c r="X35" s="141"/>
      <c r="Y35" s="142" t="str">
        <f>IF(X34="","",IF(X34=Z34,"△",IF(X34&gt;Z34,"○","●")))</f>
        <v/>
      </c>
      <c r="Z35" s="144"/>
      <c r="AA35" s="141"/>
      <c r="AB35" s="142" t="str">
        <f>IF(AA34="","",IF(AA34=AC34,"△",IF(AA34&gt;AC34,"○","●")))</f>
        <v/>
      </c>
      <c r="AC35" s="144"/>
      <c r="AD35" s="145"/>
      <c r="AE35" s="142" t="str">
        <f>IF(AD34="","",IF(AD34=AF34,"△",IF(AD34&gt;AF34,"○","●")))</f>
        <v/>
      </c>
      <c r="AF35" s="144"/>
      <c r="AG35" s="141"/>
      <c r="AH35" s="142" t="str">
        <f>IF(AG34="","",IF(AG34=AI34,"△",IF(AG34&gt;AI34,"○","●")))</f>
        <v/>
      </c>
      <c r="AI35" s="144"/>
      <c r="AJ35" s="141"/>
      <c r="AK35" s="142" t="str">
        <f>IF(AJ34="","",IF(AJ34=AL34,"△",IF(AJ34&gt;AL34,"○","●")))</f>
        <v/>
      </c>
      <c r="AL35" s="144"/>
      <c r="AM35" s="146"/>
      <c r="AN35" s="147" t="str">
        <f>IF(AM34="","",IF(AM34=AO34,"△",IF(AM34&gt;AO34,"○","●")))</f>
        <v/>
      </c>
      <c r="AO35" s="148"/>
      <c r="AP35" s="146"/>
      <c r="AQ35" s="147" t="str">
        <f>IF(AP34="","",IF(AP34=AR34,"△",IF(AP34&gt;AR34,"○","●")))</f>
        <v/>
      </c>
      <c r="AR35" s="148"/>
      <c r="AS35" s="146"/>
      <c r="AT35" s="147" t="str">
        <f>IF(AS34="","",IF(AS34=AU34,"△",IF(AS34&gt;AU34,"○","●")))</f>
        <v/>
      </c>
      <c r="AU35" s="148"/>
      <c r="AV35" s="796"/>
      <c r="AW35" s="760"/>
      <c r="AX35" s="761"/>
      <c r="AY35" s="761"/>
      <c r="AZ35" s="761"/>
      <c r="BA35" s="761"/>
      <c r="BB35" s="761"/>
      <c r="BC35" s="763"/>
      <c r="BE35" s="755"/>
      <c r="BF35" s="757"/>
      <c r="BG35" s="757"/>
      <c r="BI35" s="758"/>
      <c r="BJ35" s="91"/>
    </row>
    <row r="36" spans="1:62" ht="15" customHeight="1">
      <c r="A36" s="90" t="s">
        <v>70</v>
      </c>
      <c r="B36" s="783" t="str">
        <f>[1]③リーグ組分け!B21</f>
        <v>市船OB40</v>
      </c>
      <c r="C36" s="149" t="str">
        <f>IF(K32="","",K32)</f>
        <v/>
      </c>
      <c r="D36" s="150" t="s">
        <v>67</v>
      </c>
      <c r="E36" s="151" t="str">
        <f>IF(I32="","",I32)</f>
        <v/>
      </c>
      <c r="F36" s="149" t="str">
        <f>IF(K34="","",K34)</f>
        <v/>
      </c>
      <c r="G36" s="150" t="s">
        <v>67</v>
      </c>
      <c r="H36" s="151" t="str">
        <f>IF(I34="","",I34)</f>
        <v/>
      </c>
      <c r="I36" s="136"/>
      <c r="J36" s="152"/>
      <c r="K36" s="153"/>
      <c r="L36" s="133"/>
      <c r="M36" s="131"/>
      <c r="N36" s="134"/>
      <c r="O36" s="133"/>
      <c r="P36" s="131"/>
      <c r="Q36" s="134"/>
      <c r="R36" s="130"/>
      <c r="S36" s="131"/>
      <c r="T36" s="132"/>
      <c r="U36" s="133"/>
      <c r="V36" s="131"/>
      <c r="W36" s="134"/>
      <c r="X36" s="133"/>
      <c r="Y36" s="131"/>
      <c r="Z36" s="134"/>
      <c r="AA36" s="130"/>
      <c r="AB36" s="131"/>
      <c r="AC36" s="135"/>
      <c r="AD36" s="133"/>
      <c r="AE36" s="131"/>
      <c r="AF36" s="134"/>
      <c r="AG36" s="133"/>
      <c r="AH36" s="131"/>
      <c r="AI36" s="134"/>
      <c r="AJ36" s="133"/>
      <c r="AK36" s="131"/>
      <c r="AL36" s="134"/>
      <c r="AM36" s="136"/>
      <c r="AN36" s="137" t="s">
        <v>68</v>
      </c>
      <c r="AO36" s="153"/>
      <c r="AP36" s="136"/>
      <c r="AQ36" s="137" t="s">
        <v>68</v>
      </c>
      <c r="AR36" s="153"/>
      <c r="AS36" s="136"/>
      <c r="AT36" s="137" t="s">
        <v>68</v>
      </c>
      <c r="AU36" s="153"/>
      <c r="AV36" s="795">
        <f>RANK(BG36,BG$32:BG$55)</f>
        <v>1</v>
      </c>
      <c r="AW36" s="748">
        <f>AY36*3+BA36</f>
        <v>0</v>
      </c>
      <c r="AX36" s="750">
        <f>BB36-BC36</f>
        <v>0</v>
      </c>
      <c r="AY36" s="762">
        <f>COUNTIF($D37:$AU37,"○")</f>
        <v>0</v>
      </c>
      <c r="AZ36" s="762">
        <f>COUNTIF($D37:$AU37,"●")</f>
        <v>0</v>
      </c>
      <c r="BA36" s="750">
        <f>COUNTIF($D37:AR37,"△")</f>
        <v>0</v>
      </c>
      <c r="BB36" s="750">
        <f>SUM(C36,F36,I36,L36,O36,R36,U36,X36,AA36,AD36,AG36,AJ36,AM36,AP36,AS36)</f>
        <v>0</v>
      </c>
      <c r="BC36" s="752">
        <f>SUM(E36,H36,K36,N36,Q36,T36,W36,Z36,AC36,AF36,AI36,AL36,AO36,AR36,AU36)</f>
        <v>0</v>
      </c>
      <c r="BE36" s="754">
        <f>0.5+AX36/1000</f>
        <v>0.5</v>
      </c>
      <c r="BF36" s="756">
        <f>BB36/100000</f>
        <v>0</v>
      </c>
      <c r="BG36" s="756">
        <f>SUM(AW36,BE36,BF36)</f>
        <v>0.5</v>
      </c>
      <c r="BI36" s="758">
        <f>SUM(AY36:BA37)</f>
        <v>0</v>
      </c>
    </row>
    <row r="37" spans="1:62" ht="15" customHeight="1">
      <c r="B37" s="784"/>
      <c r="C37" s="155"/>
      <c r="D37" s="155" t="str">
        <f>IF(C36="","",IF(C36=E36,"△",IF(C36&gt;E36,"○","●")))</f>
        <v/>
      </c>
      <c r="E37" s="156"/>
      <c r="F37" s="155"/>
      <c r="G37" s="155" t="str">
        <f>IF(F36="","",IF(F36=H36,"△",IF(F36&gt;H36,"○","●")))</f>
        <v/>
      </c>
      <c r="H37" s="156"/>
      <c r="I37" s="146"/>
      <c r="J37" s="157"/>
      <c r="K37" s="148"/>
      <c r="L37" s="141"/>
      <c r="M37" s="142" t="str">
        <f>IF(L36="","",IF(L36=N36,"△",IF(L36&gt;N36,"○","●")))</f>
        <v/>
      </c>
      <c r="N37" s="144"/>
      <c r="O37" s="141"/>
      <c r="P37" s="142" t="str">
        <f>IF(O36="","",IF(O36=Q36,"△",IF(O36&gt;Q36,"○","●")))</f>
        <v/>
      </c>
      <c r="Q37" s="144"/>
      <c r="R37" s="145"/>
      <c r="S37" s="142" t="str">
        <f>IF(R36="","",IF(R36=T36,"△",IF(R36&gt;T36,"○","●")))</f>
        <v/>
      </c>
      <c r="T37" s="143"/>
      <c r="U37" s="141"/>
      <c r="V37" s="142" t="str">
        <f>IF(U36="","",IF(U36=W36,"△",IF(U36&gt;W36,"○","●")))</f>
        <v/>
      </c>
      <c r="W37" s="144"/>
      <c r="X37" s="141"/>
      <c r="Y37" s="142" t="str">
        <f>IF(X36="","",IF(X36=Z36,"△",IF(X36&gt;Z36,"○","●")))</f>
        <v/>
      </c>
      <c r="Z37" s="144"/>
      <c r="AA37" s="141"/>
      <c r="AB37" s="142" t="str">
        <f>IF(AA36="","",IF(AA36=AC36,"△",IF(AA36&gt;AC36,"○","●")))</f>
        <v/>
      </c>
      <c r="AC37" s="144"/>
      <c r="AD37" s="145"/>
      <c r="AE37" s="142" t="str">
        <f>IF(AD36="","",IF(AD36=AF36,"△",IF(AD36&gt;AF36,"○","●")))</f>
        <v/>
      </c>
      <c r="AF37" s="144"/>
      <c r="AG37" s="141"/>
      <c r="AH37" s="142" t="str">
        <f>IF(AG36="","",IF(AG36=AI36,"△",IF(AG36&gt;AI36,"○","●")))</f>
        <v/>
      </c>
      <c r="AI37" s="144"/>
      <c r="AJ37" s="141"/>
      <c r="AK37" s="142" t="str">
        <f>IF(AJ36="","",IF(AJ36=AL36,"△",IF(AJ36&gt;AL36,"○","●")))</f>
        <v/>
      </c>
      <c r="AL37" s="144"/>
      <c r="AM37" s="146"/>
      <c r="AN37" s="147" t="str">
        <f>IF(AM36="","",IF(AM36=AO36,"△",IF(AM36&gt;AO36,"○","●")))</f>
        <v/>
      </c>
      <c r="AO37" s="148"/>
      <c r="AP37" s="146"/>
      <c r="AQ37" s="147" t="str">
        <f>IF(AP36="","",IF(AP36=AR36,"△",IF(AP36&gt;AR36,"○","●")))</f>
        <v/>
      </c>
      <c r="AR37" s="148"/>
      <c r="AS37" s="146"/>
      <c r="AT37" s="147" t="str">
        <f>IF(AS36="","",IF(AS36=AU36,"△",IF(AS36&gt;AU36,"○","●")))</f>
        <v/>
      </c>
      <c r="AU37" s="148"/>
      <c r="AV37" s="796"/>
      <c r="AW37" s="760"/>
      <c r="AX37" s="761"/>
      <c r="AY37" s="761"/>
      <c r="AZ37" s="761"/>
      <c r="BA37" s="761"/>
      <c r="BB37" s="761"/>
      <c r="BC37" s="763"/>
      <c r="BE37" s="755"/>
      <c r="BF37" s="757"/>
      <c r="BG37" s="757"/>
      <c r="BI37" s="759"/>
    </row>
    <row r="38" spans="1:62" ht="15" customHeight="1">
      <c r="A38" s="90" t="s">
        <v>71</v>
      </c>
      <c r="B38" s="783" t="str">
        <f>[1]③リーグ組分け!B22</f>
        <v>八千代40</v>
      </c>
      <c r="C38" s="149" t="str">
        <f>IF(N32="","",N32)</f>
        <v/>
      </c>
      <c r="D38" s="150" t="s">
        <v>67</v>
      </c>
      <c r="E38" s="151" t="str">
        <f>IF(L32="","",L32)</f>
        <v/>
      </c>
      <c r="F38" s="149" t="str">
        <f>IF(N34="","",N34)</f>
        <v/>
      </c>
      <c r="G38" s="150" t="s">
        <v>67</v>
      </c>
      <c r="H38" s="151" t="str">
        <f>IF(L34="","",L34)</f>
        <v/>
      </c>
      <c r="I38" s="149" t="str">
        <f>IF(N36="","",N36)</f>
        <v/>
      </c>
      <c r="J38" s="150" t="s">
        <v>67</v>
      </c>
      <c r="K38" s="151" t="str">
        <f>IF(L36="","",L36)</f>
        <v/>
      </c>
      <c r="L38" s="136"/>
      <c r="M38" s="152"/>
      <c r="N38" s="153"/>
      <c r="O38" s="133"/>
      <c r="P38" s="131"/>
      <c r="Q38" s="134"/>
      <c r="R38" s="130"/>
      <c r="S38" s="131"/>
      <c r="T38" s="132"/>
      <c r="U38" s="133"/>
      <c r="V38" s="131"/>
      <c r="W38" s="134"/>
      <c r="X38" s="133"/>
      <c r="Y38" s="131"/>
      <c r="Z38" s="134"/>
      <c r="AA38" s="130"/>
      <c r="AB38" s="131"/>
      <c r="AC38" s="135"/>
      <c r="AD38" s="133"/>
      <c r="AE38" s="131"/>
      <c r="AF38" s="134"/>
      <c r="AG38" s="133"/>
      <c r="AH38" s="131"/>
      <c r="AI38" s="134"/>
      <c r="AJ38" s="133"/>
      <c r="AK38" s="131"/>
      <c r="AL38" s="134"/>
      <c r="AM38" s="136"/>
      <c r="AN38" s="137" t="s">
        <v>68</v>
      </c>
      <c r="AO38" s="153"/>
      <c r="AP38" s="136"/>
      <c r="AQ38" s="137" t="s">
        <v>68</v>
      </c>
      <c r="AR38" s="153"/>
      <c r="AS38" s="136"/>
      <c r="AT38" s="137" t="s">
        <v>68</v>
      </c>
      <c r="AU38" s="153"/>
      <c r="AV38" s="795">
        <f>RANK(BG38,BG$32:BG$55)</f>
        <v>1</v>
      </c>
      <c r="AW38" s="748">
        <f>AY38*3+BA38</f>
        <v>0</v>
      </c>
      <c r="AX38" s="750">
        <f>BB38-BC38</f>
        <v>0</v>
      </c>
      <c r="AY38" s="762">
        <f>COUNTIF($D39:$AU39,"○")</f>
        <v>0</v>
      </c>
      <c r="AZ38" s="762">
        <f>COUNTIF($D39:$AU39,"●")</f>
        <v>0</v>
      </c>
      <c r="BA38" s="750">
        <f>COUNTIF($D39:AR39,"△")</f>
        <v>0</v>
      </c>
      <c r="BB38" s="750">
        <f>SUM(C38,F38,I38,L38,O38,R38,U38,X38,AA38,AD38,AG38,AJ38,AM38,AP38,AS38)</f>
        <v>0</v>
      </c>
      <c r="BC38" s="752">
        <f>SUM(E38,H38,K38,N38,Q38,T38,W38,Z38,AC38,AF38,AI38,AL38,AO38,AR38,AU38)</f>
        <v>0</v>
      </c>
      <c r="BE38" s="754">
        <f>0.5+AX38/1000</f>
        <v>0.5</v>
      </c>
      <c r="BF38" s="756">
        <f>BB38/100000</f>
        <v>0</v>
      </c>
      <c r="BG38" s="756">
        <f>SUM(AW38,BE38,BF38)</f>
        <v>0.5</v>
      </c>
      <c r="BI38" s="758">
        <f>SUM(AY38:BA39)</f>
        <v>0</v>
      </c>
    </row>
    <row r="39" spans="1:62" ht="15" customHeight="1">
      <c r="B39" s="784"/>
      <c r="C39" s="155"/>
      <c r="D39" s="155" t="str">
        <f>IF(C38="","",IF(C38=E38,"△",IF(C38&gt;E38,"○","●")))</f>
        <v/>
      </c>
      <c r="E39" s="156"/>
      <c r="F39" s="155"/>
      <c r="G39" s="155" t="str">
        <f>IF(F38="","",IF(F38=H38,"△",IF(F38&gt;H38,"○","●")))</f>
        <v/>
      </c>
      <c r="H39" s="156"/>
      <c r="I39" s="155"/>
      <c r="J39" s="155" t="str">
        <f>IF(I38="","",IF(I38=K38,"△",IF(I38&gt;K38,"○","●")))</f>
        <v/>
      </c>
      <c r="K39" s="156"/>
      <c r="L39" s="146"/>
      <c r="M39" s="157"/>
      <c r="N39" s="148"/>
      <c r="O39" s="141"/>
      <c r="P39" s="142" t="str">
        <f>IF(O38="","",IF(O38=Q38,"△",IF(O38&gt;Q38,"○","●")))</f>
        <v/>
      </c>
      <c r="Q39" s="144"/>
      <c r="R39" s="145"/>
      <c r="S39" s="142" t="str">
        <f>IF(R38="","",IF(R38=T38,"△",IF(R38&gt;T38,"○","●")))</f>
        <v/>
      </c>
      <c r="T39" s="143"/>
      <c r="U39" s="141"/>
      <c r="V39" s="142" t="str">
        <f>IF(U38="","",IF(U38=W38,"△",IF(U38&gt;W38,"○","●")))</f>
        <v/>
      </c>
      <c r="W39" s="144"/>
      <c r="X39" s="141"/>
      <c r="Y39" s="142" t="str">
        <f>IF(X38="","",IF(X38=Z38,"△",IF(X38&gt;Z38,"○","●")))</f>
        <v/>
      </c>
      <c r="Z39" s="144"/>
      <c r="AA39" s="141"/>
      <c r="AB39" s="142" t="str">
        <f>IF(AA38="","",IF(AA38=AC38,"△",IF(AA38&gt;AC38,"○","●")))</f>
        <v/>
      </c>
      <c r="AC39" s="144"/>
      <c r="AD39" s="145"/>
      <c r="AE39" s="142" t="str">
        <f>IF(AD38="","",IF(AD38=AF38,"△",IF(AD38&gt;AF38,"○","●")))</f>
        <v/>
      </c>
      <c r="AF39" s="144"/>
      <c r="AG39" s="141"/>
      <c r="AH39" s="142" t="str">
        <f>IF(AG38="","",IF(AG38=AI38,"△",IF(AG38&gt;AI38,"○","●")))</f>
        <v/>
      </c>
      <c r="AI39" s="144"/>
      <c r="AJ39" s="141"/>
      <c r="AK39" s="142" t="str">
        <f>IF(AJ38="","",IF(AJ38=AL38,"△",IF(AJ38&gt;AL38,"○","●")))</f>
        <v/>
      </c>
      <c r="AL39" s="144"/>
      <c r="AM39" s="146"/>
      <c r="AN39" s="147" t="str">
        <f>IF(AM38="","",IF(AM38=AO38,"△",IF(AM38&gt;AO38,"○","●")))</f>
        <v/>
      </c>
      <c r="AO39" s="148"/>
      <c r="AP39" s="146"/>
      <c r="AQ39" s="147" t="str">
        <f>IF(AP38="","",IF(AP38=AR38,"△",IF(AP38&gt;AR38,"○","●")))</f>
        <v/>
      </c>
      <c r="AR39" s="148"/>
      <c r="AS39" s="146"/>
      <c r="AT39" s="147" t="str">
        <f>IF(AS38="","",IF(AS38=AU38,"△",IF(AS38&gt;AU38,"○","●")))</f>
        <v/>
      </c>
      <c r="AU39" s="148"/>
      <c r="AV39" s="796"/>
      <c r="AW39" s="760"/>
      <c r="AX39" s="761"/>
      <c r="AY39" s="761"/>
      <c r="AZ39" s="761"/>
      <c r="BA39" s="761"/>
      <c r="BB39" s="761"/>
      <c r="BC39" s="763"/>
      <c r="BE39" s="755"/>
      <c r="BF39" s="757"/>
      <c r="BG39" s="757"/>
      <c r="BI39" s="759"/>
      <c r="BJ39" s="91"/>
    </row>
    <row r="40" spans="1:62" ht="15" customHeight="1">
      <c r="A40" s="90" t="s">
        <v>72</v>
      </c>
      <c r="B40" s="783" t="str">
        <f>[1]③リーグ組分け!B23</f>
        <v>カラクテル</v>
      </c>
      <c r="C40" s="149" t="str">
        <f>IF(Q32="","",Q32)</f>
        <v/>
      </c>
      <c r="D40" s="150" t="s">
        <v>67</v>
      </c>
      <c r="E40" s="151" t="str">
        <f>IF(O32="","",O32)</f>
        <v/>
      </c>
      <c r="F40" s="149" t="str">
        <f>IF(Q34="","",Q34)</f>
        <v/>
      </c>
      <c r="G40" s="150" t="s">
        <v>67</v>
      </c>
      <c r="H40" s="151" t="str">
        <f>IF(O34="","",O34)</f>
        <v/>
      </c>
      <c r="I40" s="149" t="str">
        <f>IF(Q36="","",Q36)</f>
        <v/>
      </c>
      <c r="J40" s="150" t="s">
        <v>67</v>
      </c>
      <c r="K40" s="151" t="str">
        <f>IF(O36="","",O36)</f>
        <v/>
      </c>
      <c r="L40" s="158" t="str">
        <f>IF(Q38="","",Q38)</f>
        <v/>
      </c>
      <c r="M40" s="159" t="s">
        <v>67</v>
      </c>
      <c r="N40" s="160" t="str">
        <f>IF(O38="","",O38)</f>
        <v/>
      </c>
      <c r="O40" s="136"/>
      <c r="P40" s="152"/>
      <c r="Q40" s="153"/>
      <c r="R40" s="130"/>
      <c r="S40" s="131"/>
      <c r="T40" s="132"/>
      <c r="U40" s="133"/>
      <c r="V40" s="131"/>
      <c r="W40" s="134"/>
      <c r="X40" s="133"/>
      <c r="Y40" s="131"/>
      <c r="Z40" s="134"/>
      <c r="AA40" s="130"/>
      <c r="AB40" s="131"/>
      <c r="AC40" s="135"/>
      <c r="AD40" s="133"/>
      <c r="AE40" s="131"/>
      <c r="AF40" s="134"/>
      <c r="AG40" s="133"/>
      <c r="AH40" s="131"/>
      <c r="AI40" s="134"/>
      <c r="AJ40" s="133"/>
      <c r="AK40" s="131"/>
      <c r="AL40" s="134"/>
      <c r="AM40" s="136"/>
      <c r="AN40" s="137" t="s">
        <v>68</v>
      </c>
      <c r="AO40" s="153"/>
      <c r="AP40" s="136"/>
      <c r="AQ40" s="137" t="s">
        <v>68</v>
      </c>
      <c r="AR40" s="153"/>
      <c r="AS40" s="136"/>
      <c r="AT40" s="137" t="s">
        <v>68</v>
      </c>
      <c r="AU40" s="153"/>
      <c r="AV40" s="795">
        <f>RANK(BG40,BG$32:BG$55)</f>
        <v>1</v>
      </c>
      <c r="AW40" s="748">
        <f>AY40*3+BA40</f>
        <v>0</v>
      </c>
      <c r="AX40" s="750">
        <f>BB40-BC40</f>
        <v>0</v>
      </c>
      <c r="AY40" s="762">
        <f>COUNTIF($D41:$AU41,"○")</f>
        <v>0</v>
      </c>
      <c r="AZ40" s="762">
        <f>COUNTIF($D41:$AU41,"●")</f>
        <v>0</v>
      </c>
      <c r="BA40" s="750">
        <f>COUNTIF($D41:AR41,"△")</f>
        <v>0</v>
      </c>
      <c r="BB40" s="750">
        <f>SUM(C40,F40,I40,L40,O40,R40,U40,X40,AA40,AD40,AG40,AJ40,AM40,AP40,AS40)</f>
        <v>0</v>
      </c>
      <c r="BC40" s="752">
        <f>SUM(E40,H40,K40,N40,Q40,T40,W40,Z40,AC40,AF40,AI40,AL40,AO40,AR40,AU40)</f>
        <v>0</v>
      </c>
      <c r="BE40" s="754">
        <f>0.5+AX40/1000</f>
        <v>0.5</v>
      </c>
      <c r="BF40" s="756">
        <f>BB40/100000</f>
        <v>0</v>
      </c>
      <c r="BG40" s="756">
        <f>SUM(AW40,BE40,BF40)</f>
        <v>0.5</v>
      </c>
      <c r="BI40" s="758">
        <f>SUM(AY40:BA41)</f>
        <v>0</v>
      </c>
    </row>
    <row r="41" spans="1:62" ht="15" customHeight="1">
      <c r="B41" s="784"/>
      <c r="C41" s="155"/>
      <c r="D41" s="155" t="str">
        <f>IF(C40="","",IF(C40=E40,"△",IF(C40&gt;E40,"○","●")))</f>
        <v/>
      </c>
      <c r="E41" s="156"/>
      <c r="F41" s="155"/>
      <c r="G41" s="155" t="str">
        <f>IF(F40="","",IF(F40=H40,"△",IF(F40&gt;H40,"○","●")))</f>
        <v/>
      </c>
      <c r="H41" s="156"/>
      <c r="I41" s="155"/>
      <c r="J41" s="155" t="str">
        <f>IF(I40="","",IF(I40=K40,"△",IF(I40&gt;K40,"○","●")))</f>
        <v/>
      </c>
      <c r="K41" s="156"/>
      <c r="L41" s="161"/>
      <c r="M41" s="161" t="str">
        <f>IF(L40="","",IF(L40=N40,"△",IF(L40&gt;N40,"○","●")))</f>
        <v/>
      </c>
      <c r="N41" s="162"/>
      <c r="O41" s="146"/>
      <c r="P41" s="157"/>
      <c r="Q41" s="148"/>
      <c r="R41" s="141"/>
      <c r="S41" s="142" t="str">
        <f>IF(R40="","",IF(R40=T40,"△",IF(R40&gt;T40,"○","●")))</f>
        <v/>
      </c>
      <c r="T41" s="143"/>
      <c r="U41" s="141"/>
      <c r="V41" s="142" t="str">
        <f>IF(U40="","",IF(U40=W40,"△",IF(U40&gt;W40,"○","●")))</f>
        <v/>
      </c>
      <c r="W41" s="144"/>
      <c r="X41" s="141"/>
      <c r="Y41" s="142" t="str">
        <f>IF(X40="","",IF(X40=Z40,"△",IF(X40&gt;Z40,"○","●")))</f>
        <v/>
      </c>
      <c r="Z41" s="144"/>
      <c r="AA41" s="141"/>
      <c r="AB41" s="142" t="str">
        <f>IF(AA40="","",IF(AA40=AC40,"△",IF(AA40&gt;AC40,"○","●")))</f>
        <v/>
      </c>
      <c r="AC41" s="144"/>
      <c r="AD41" s="145"/>
      <c r="AE41" s="142" t="str">
        <f>IF(AD40="","",IF(AD40=AF40,"△",IF(AD40&gt;AF40,"○","●")))</f>
        <v/>
      </c>
      <c r="AF41" s="144"/>
      <c r="AG41" s="141"/>
      <c r="AH41" s="142" t="str">
        <f>IF(AG40="","",IF(AG40=AI40,"△",IF(AG40&gt;AI40,"○","●")))</f>
        <v/>
      </c>
      <c r="AI41" s="144"/>
      <c r="AJ41" s="141"/>
      <c r="AK41" s="142" t="str">
        <f>IF(AJ40="","",IF(AJ40=AL40,"△",IF(AJ40&gt;AL40,"○","●")))</f>
        <v/>
      </c>
      <c r="AL41" s="144"/>
      <c r="AM41" s="146"/>
      <c r="AN41" s="147" t="str">
        <f>IF(AM40="","",IF(AM40=AO40,"△",IF(AM40&gt;AO40,"○","●")))</f>
        <v/>
      </c>
      <c r="AO41" s="148"/>
      <c r="AP41" s="146"/>
      <c r="AQ41" s="147" t="str">
        <f>IF(AP40="","",IF(AP40=AR40,"△",IF(AP40&gt;AR40,"○","●")))</f>
        <v/>
      </c>
      <c r="AR41" s="148"/>
      <c r="AS41" s="146"/>
      <c r="AT41" s="147" t="str">
        <f>IF(AS40="","",IF(AS40=AU40,"△",IF(AS40&gt;AU40,"○","●")))</f>
        <v/>
      </c>
      <c r="AU41" s="148"/>
      <c r="AV41" s="796"/>
      <c r="AW41" s="760"/>
      <c r="AX41" s="761"/>
      <c r="AY41" s="761"/>
      <c r="AZ41" s="761"/>
      <c r="BA41" s="761"/>
      <c r="BB41" s="761"/>
      <c r="BC41" s="763"/>
      <c r="BE41" s="755"/>
      <c r="BF41" s="757"/>
      <c r="BG41" s="757"/>
      <c r="BI41" s="759"/>
    </row>
    <row r="42" spans="1:62" ht="15" customHeight="1">
      <c r="A42" s="90" t="s">
        <v>73</v>
      </c>
      <c r="B42" s="783" t="str">
        <f>[1]③リーグ組分け!B24</f>
        <v>東京40</v>
      </c>
      <c r="C42" s="149" t="str">
        <f>IF(T32="","",T32)</f>
        <v/>
      </c>
      <c r="D42" s="150" t="s">
        <v>67</v>
      </c>
      <c r="E42" s="151" t="str">
        <f>IF(R32="","",R32)</f>
        <v/>
      </c>
      <c r="F42" s="149" t="str">
        <f>IF(T34="","",T34)</f>
        <v/>
      </c>
      <c r="G42" s="150" t="s">
        <v>67</v>
      </c>
      <c r="H42" s="151" t="str">
        <f>IF(R34="","",R34)</f>
        <v/>
      </c>
      <c r="I42" s="149" t="str">
        <f>IF(T36="","",T36)</f>
        <v/>
      </c>
      <c r="J42" s="150" t="s">
        <v>67</v>
      </c>
      <c r="K42" s="151" t="str">
        <f>IF(R36="","",R36)</f>
        <v/>
      </c>
      <c r="L42" s="149" t="str">
        <f>IF(T38="","",T38)</f>
        <v/>
      </c>
      <c r="M42" s="150" t="s">
        <v>67</v>
      </c>
      <c r="N42" s="151" t="str">
        <f>IF(R38="","",R38)</f>
        <v/>
      </c>
      <c r="O42" s="149" t="str">
        <f>IF(T40="","",T40)</f>
        <v/>
      </c>
      <c r="P42" s="150" t="s">
        <v>67</v>
      </c>
      <c r="Q42" s="151" t="str">
        <f>IF(R40="","",R40)</f>
        <v/>
      </c>
      <c r="R42" s="136"/>
      <c r="S42" s="152"/>
      <c r="T42" s="153"/>
      <c r="U42" s="133"/>
      <c r="V42" s="131"/>
      <c r="W42" s="134"/>
      <c r="X42" s="133"/>
      <c r="Y42" s="131"/>
      <c r="Z42" s="134"/>
      <c r="AA42" s="130"/>
      <c r="AB42" s="131"/>
      <c r="AC42" s="135"/>
      <c r="AD42" s="133"/>
      <c r="AE42" s="131"/>
      <c r="AF42" s="134"/>
      <c r="AG42" s="133"/>
      <c r="AH42" s="131"/>
      <c r="AI42" s="134"/>
      <c r="AJ42" s="133"/>
      <c r="AK42" s="131"/>
      <c r="AL42" s="134"/>
      <c r="AM42" s="136"/>
      <c r="AN42" s="137" t="s">
        <v>68</v>
      </c>
      <c r="AO42" s="153"/>
      <c r="AP42" s="136"/>
      <c r="AQ42" s="137" t="s">
        <v>68</v>
      </c>
      <c r="AR42" s="153"/>
      <c r="AS42" s="136"/>
      <c r="AT42" s="137" t="s">
        <v>68</v>
      </c>
      <c r="AU42" s="153"/>
      <c r="AV42" s="795">
        <f>RANK(BG42,BG$32:BG$55)</f>
        <v>1</v>
      </c>
      <c r="AW42" s="748">
        <f>AY42*3+BA42</f>
        <v>0</v>
      </c>
      <c r="AX42" s="750">
        <f>BB42-BC42</f>
        <v>0</v>
      </c>
      <c r="AY42" s="762">
        <f>COUNTIF($D43:$AU43,"○")</f>
        <v>0</v>
      </c>
      <c r="AZ42" s="762">
        <f>COUNTIF($D43:$AU43,"●")</f>
        <v>0</v>
      </c>
      <c r="BA42" s="750">
        <f>COUNTIF($D43:AR43,"△")</f>
        <v>0</v>
      </c>
      <c r="BB42" s="750">
        <f>SUM(C42,F42,I42,L42,O42,R42,U42,X42,AA42,AD42,AG42,AJ42,AM42,AP42,AS42)</f>
        <v>0</v>
      </c>
      <c r="BC42" s="752">
        <f>SUM(E42,H42,K42,N42,Q42,T42,W42,Z42,AC42,AF42,AI42,AL42,AO42,AR42,AU42)</f>
        <v>0</v>
      </c>
      <c r="BD42" s="138"/>
      <c r="BE42" s="754">
        <f>0.5+AX42/1000</f>
        <v>0.5</v>
      </c>
      <c r="BF42" s="756">
        <f>BB42/100000</f>
        <v>0</v>
      </c>
      <c r="BG42" s="756">
        <f>SUM(AW42,BE42,BF42)</f>
        <v>0.5</v>
      </c>
      <c r="BI42" s="758">
        <f>SUM(AY42:BA43)</f>
        <v>0</v>
      </c>
    </row>
    <row r="43" spans="1:62" ht="15" customHeight="1">
      <c r="B43" s="784"/>
      <c r="C43" s="155"/>
      <c r="D43" s="155" t="str">
        <f>IF(C42="","",IF(C42=E42,"△",IF(C42&gt;E42,"○","●")))</f>
        <v/>
      </c>
      <c r="E43" s="156"/>
      <c r="F43" s="155"/>
      <c r="G43" s="155" t="str">
        <f>IF(F42="","",IF(F42=H42,"△",IF(F42&gt;H42,"○","●")))</f>
        <v/>
      </c>
      <c r="H43" s="156"/>
      <c r="I43" s="155"/>
      <c r="J43" s="155" t="str">
        <f>IF(I42="","",IF(I42=K42,"△",IF(I42&gt;K42,"○","●")))</f>
        <v/>
      </c>
      <c r="K43" s="156"/>
      <c r="L43" s="155"/>
      <c r="M43" s="155" t="str">
        <f>IF(L42="","",IF(L42=N42,"△",IF(L42&gt;N42,"○","●")))</f>
        <v/>
      </c>
      <c r="N43" s="156"/>
      <c r="O43" s="155"/>
      <c r="P43" s="155" t="str">
        <f>IF(O42="","",IF(O42=Q42,"△",IF(O42&gt;Q42,"○","●")))</f>
        <v/>
      </c>
      <c r="Q43" s="156"/>
      <c r="R43" s="146"/>
      <c r="S43" s="157"/>
      <c r="T43" s="148"/>
      <c r="U43" s="141"/>
      <c r="V43" s="142" t="str">
        <f>IF(U42="","",IF(U42=W42,"△",IF(U42&gt;W42,"○","●")))</f>
        <v/>
      </c>
      <c r="W43" s="144"/>
      <c r="X43" s="141"/>
      <c r="Y43" s="142" t="str">
        <f>IF(X42="","",IF(X42=Z42,"△",IF(X42&gt;Z42,"○","●")))</f>
        <v/>
      </c>
      <c r="Z43" s="144"/>
      <c r="AA43" s="141"/>
      <c r="AB43" s="142" t="str">
        <f>IF(AA42="","",IF(AA42=AC42,"△",IF(AA42&gt;AC42,"○","●")))</f>
        <v/>
      </c>
      <c r="AC43" s="144"/>
      <c r="AD43" s="145"/>
      <c r="AE43" s="142" t="str">
        <f>IF(AD42="","",IF(AD42=AF42,"△",IF(AD42&gt;AF42,"○","●")))</f>
        <v/>
      </c>
      <c r="AF43" s="144"/>
      <c r="AG43" s="141"/>
      <c r="AH43" s="142" t="str">
        <f>IF(AG42="","",IF(AG42=AI42,"△",IF(AG42&gt;AI42,"○","●")))</f>
        <v/>
      </c>
      <c r="AI43" s="144"/>
      <c r="AJ43" s="141"/>
      <c r="AK43" s="142" t="str">
        <f>IF(AJ42="","",IF(AJ42=AL42,"△",IF(AJ42&gt;AL42,"○","●")))</f>
        <v/>
      </c>
      <c r="AL43" s="144"/>
      <c r="AM43" s="146"/>
      <c r="AN43" s="147" t="str">
        <f>IF(AM42="","",IF(AM42=AO42,"△",IF(AM42&gt;AO42,"○","●")))</f>
        <v/>
      </c>
      <c r="AO43" s="148"/>
      <c r="AP43" s="146"/>
      <c r="AQ43" s="147" t="str">
        <f>IF(AP42="","",IF(AP42=AR42,"△",IF(AP42&gt;AR42,"○","●")))</f>
        <v/>
      </c>
      <c r="AR43" s="148"/>
      <c r="AS43" s="146"/>
      <c r="AT43" s="147" t="str">
        <f>IF(AS42="","",IF(AS42=AU42,"△",IF(AS42&gt;AU42,"○","●")))</f>
        <v/>
      </c>
      <c r="AU43" s="148"/>
      <c r="AV43" s="796"/>
      <c r="AW43" s="760"/>
      <c r="AX43" s="761"/>
      <c r="AY43" s="761"/>
      <c r="AZ43" s="761"/>
      <c r="BA43" s="761"/>
      <c r="BB43" s="761"/>
      <c r="BC43" s="763"/>
      <c r="BD43" s="138"/>
      <c r="BE43" s="755"/>
      <c r="BF43" s="757"/>
      <c r="BG43" s="757"/>
      <c r="BI43" s="759"/>
      <c r="BJ43" s="91"/>
    </row>
    <row r="44" spans="1:62" ht="15" customHeight="1">
      <c r="A44" s="90" t="s">
        <v>74</v>
      </c>
      <c r="B44" s="783" t="str">
        <f>[1]③リーグ組分け!B25</f>
        <v>ハルオ</v>
      </c>
      <c r="C44" s="149" t="str">
        <f>IF(W32="","",W32)</f>
        <v/>
      </c>
      <c r="D44" s="150" t="s">
        <v>67</v>
      </c>
      <c r="E44" s="151" t="str">
        <f>IF(U32="","",U32)</f>
        <v/>
      </c>
      <c r="F44" s="149" t="str">
        <f>IF(W34="","",W34)</f>
        <v/>
      </c>
      <c r="G44" s="150" t="s">
        <v>67</v>
      </c>
      <c r="H44" s="151" t="str">
        <f>IF(U34="","",U34)</f>
        <v/>
      </c>
      <c r="I44" s="149" t="str">
        <f>IF(W36="","",W36)</f>
        <v/>
      </c>
      <c r="J44" s="150" t="s">
        <v>67</v>
      </c>
      <c r="K44" s="151" t="str">
        <f>IF(U36="","",U36)</f>
        <v/>
      </c>
      <c r="L44" s="149" t="str">
        <f>IF(W38="","",W38)</f>
        <v/>
      </c>
      <c r="M44" s="150" t="s">
        <v>67</v>
      </c>
      <c r="N44" s="151" t="str">
        <f>IF(U38="","",U38)</f>
        <v/>
      </c>
      <c r="O44" s="149" t="str">
        <f>IF(W40="","",W40)</f>
        <v/>
      </c>
      <c r="P44" s="150" t="s">
        <v>67</v>
      </c>
      <c r="Q44" s="151" t="str">
        <f>IF(U40="","",U40)</f>
        <v/>
      </c>
      <c r="R44" s="149" t="str">
        <f>IF(W42="","",W42)</f>
        <v/>
      </c>
      <c r="S44" s="150" t="s">
        <v>67</v>
      </c>
      <c r="T44" s="151" t="str">
        <f>IF(U42="","",U42)</f>
        <v/>
      </c>
      <c r="U44" s="136"/>
      <c r="V44" s="152"/>
      <c r="W44" s="153"/>
      <c r="X44" s="133"/>
      <c r="Y44" s="131"/>
      <c r="Z44" s="134"/>
      <c r="AA44" s="130"/>
      <c r="AB44" s="131"/>
      <c r="AC44" s="135"/>
      <c r="AD44" s="133"/>
      <c r="AE44" s="131"/>
      <c r="AF44" s="134"/>
      <c r="AG44" s="133"/>
      <c r="AH44" s="131"/>
      <c r="AI44" s="134"/>
      <c r="AJ44" s="133"/>
      <c r="AK44" s="131"/>
      <c r="AL44" s="134"/>
      <c r="AM44" s="136"/>
      <c r="AN44" s="137" t="s">
        <v>68</v>
      </c>
      <c r="AO44" s="153"/>
      <c r="AP44" s="136"/>
      <c r="AQ44" s="137" t="s">
        <v>68</v>
      </c>
      <c r="AR44" s="153"/>
      <c r="AS44" s="136"/>
      <c r="AT44" s="137" t="s">
        <v>68</v>
      </c>
      <c r="AU44" s="153"/>
      <c r="AV44" s="795">
        <f>RANK(BG44,BG$32:BG$55)</f>
        <v>1</v>
      </c>
      <c r="AW44" s="748">
        <f>AY44*3+BA44</f>
        <v>0</v>
      </c>
      <c r="AX44" s="750">
        <f>BB44-BC44</f>
        <v>0</v>
      </c>
      <c r="AY44" s="762">
        <f>COUNTIF($D45:$AU45,"○")</f>
        <v>0</v>
      </c>
      <c r="AZ44" s="762">
        <f>COUNTIF($D45:$AU45,"●")</f>
        <v>0</v>
      </c>
      <c r="BA44" s="750">
        <f>COUNTIF($D45:AR45,"△")</f>
        <v>0</v>
      </c>
      <c r="BB44" s="750">
        <f>SUM(C44,F44,I44,L44,O44,R44,U44,X44,AA44,AD44,AG44,AJ44,AM44,AP44,AS44)</f>
        <v>0</v>
      </c>
      <c r="BC44" s="752">
        <f>SUM(E44,H44,K44,N44,Q44,T44,W44,Z44,AC44,AF44,AI44,AL44,AO44,AR44,AU44)</f>
        <v>0</v>
      </c>
      <c r="BD44" s="138"/>
      <c r="BE44" s="754">
        <f>0.5+AX44/1000</f>
        <v>0.5</v>
      </c>
      <c r="BF44" s="756">
        <f>BB44/100000</f>
        <v>0</v>
      </c>
      <c r="BG44" s="756">
        <f>SUM(AW44,BE44,BF44)</f>
        <v>0.5</v>
      </c>
      <c r="BI44" s="758">
        <f>SUM(AY44:BA45)</f>
        <v>0</v>
      </c>
    </row>
    <row r="45" spans="1:62" ht="15" customHeight="1">
      <c r="B45" s="784"/>
      <c r="C45" s="155"/>
      <c r="D45" s="155" t="str">
        <f>IF(C44="","",IF(C44=E44,"△",IF(C44&gt;E44,"○","●")))</f>
        <v/>
      </c>
      <c r="E45" s="156"/>
      <c r="F45" s="155"/>
      <c r="G45" s="155" t="str">
        <f>IF(F44="","",IF(F44=H44,"△",IF(F44&gt;H44,"○","●")))</f>
        <v/>
      </c>
      <c r="H45" s="156"/>
      <c r="I45" s="155"/>
      <c r="J45" s="155" t="str">
        <f>IF(I44="","",IF(I44=K44,"△",IF(I44&gt;K44,"○","●")))</f>
        <v/>
      </c>
      <c r="K45" s="156"/>
      <c r="L45" s="155"/>
      <c r="M45" s="155" t="str">
        <f>IF(L44="","",IF(L44=N44,"△",IF(L44&gt;N44,"○","●")))</f>
        <v/>
      </c>
      <c r="N45" s="156"/>
      <c r="O45" s="155"/>
      <c r="P45" s="155" t="str">
        <f>IF(O44="","",IF(O44=Q44,"△",IF(O44&gt;Q44,"○","●")))</f>
        <v/>
      </c>
      <c r="Q45" s="156"/>
      <c r="R45" s="155"/>
      <c r="S45" s="155" t="str">
        <f>IF(R44="","",IF(R44=T44,"△",IF(R44&gt;T44,"○","●")))</f>
        <v/>
      </c>
      <c r="T45" s="156"/>
      <c r="U45" s="146"/>
      <c r="V45" s="157"/>
      <c r="W45" s="148"/>
      <c r="X45" s="141"/>
      <c r="Y45" s="142" t="str">
        <f>IF(X44="","",IF(X44=Z44,"△",IF(X44&gt;Z44,"○","●")))</f>
        <v/>
      </c>
      <c r="Z45" s="144"/>
      <c r="AA45" s="141"/>
      <c r="AB45" s="142" t="str">
        <f>IF(AA44="","",IF(AA44=AC44,"△",IF(AA44&gt;AC44,"○","●")))</f>
        <v/>
      </c>
      <c r="AC45" s="144"/>
      <c r="AD45" s="145"/>
      <c r="AE45" s="142" t="str">
        <f>IF(AD44="","",IF(AD44=AF44,"△",IF(AD44&gt;AF44,"○","●")))</f>
        <v/>
      </c>
      <c r="AF45" s="144"/>
      <c r="AG45" s="141"/>
      <c r="AH45" s="142" t="str">
        <f>IF(AG44="","",IF(AG44=AI44,"△",IF(AG44&gt;AI44,"○","●")))</f>
        <v/>
      </c>
      <c r="AI45" s="144"/>
      <c r="AJ45" s="141"/>
      <c r="AK45" s="142" t="str">
        <f>IF(AJ44="","",IF(AJ44=AL44,"△",IF(AJ44&gt;AL44,"○","●")))</f>
        <v/>
      </c>
      <c r="AL45" s="144"/>
      <c r="AM45" s="146"/>
      <c r="AN45" s="147" t="str">
        <f>IF(AM44="","",IF(AM44=AO44,"△",IF(AM44&gt;AO44,"○","●")))</f>
        <v/>
      </c>
      <c r="AO45" s="148"/>
      <c r="AP45" s="146"/>
      <c r="AQ45" s="147" t="str">
        <f>IF(AP44="","",IF(AP44=AR44,"△",IF(AP44&gt;AR44,"○","●")))</f>
        <v/>
      </c>
      <c r="AR45" s="148"/>
      <c r="AS45" s="146"/>
      <c r="AT45" s="147" t="str">
        <f>IF(AS44="","",IF(AS44=AU44,"△",IF(AS44&gt;AU44,"○","●")))</f>
        <v/>
      </c>
      <c r="AU45" s="148"/>
      <c r="AV45" s="796"/>
      <c r="AW45" s="760"/>
      <c r="AX45" s="761"/>
      <c r="AY45" s="761"/>
      <c r="AZ45" s="761"/>
      <c r="BA45" s="761"/>
      <c r="BB45" s="761"/>
      <c r="BC45" s="763"/>
      <c r="BE45" s="755"/>
      <c r="BF45" s="757"/>
      <c r="BG45" s="757"/>
      <c r="BI45" s="759"/>
    </row>
    <row r="46" spans="1:62" ht="15" customHeight="1">
      <c r="A46" s="90" t="s">
        <v>75</v>
      </c>
      <c r="B46" s="783" t="str">
        <f>[1]③リーグ組分け!B26</f>
        <v>花園40</v>
      </c>
      <c r="C46" s="149" t="str">
        <f>IF(Z32="","",Z32)</f>
        <v/>
      </c>
      <c r="D46" s="150" t="s">
        <v>67</v>
      </c>
      <c r="E46" s="151" t="str">
        <f>IF(X32="","",X32)</f>
        <v/>
      </c>
      <c r="F46" s="149" t="str">
        <f>IF(Z34="","",Z34)</f>
        <v/>
      </c>
      <c r="G46" s="150" t="s">
        <v>67</v>
      </c>
      <c r="H46" s="151" t="str">
        <f>IF(X34="","",X34)</f>
        <v/>
      </c>
      <c r="I46" s="149" t="str">
        <f>IF(Z36="","",Z36)</f>
        <v/>
      </c>
      <c r="J46" s="150" t="s">
        <v>67</v>
      </c>
      <c r="K46" s="151" t="str">
        <f>IF(X36="","",X36)</f>
        <v/>
      </c>
      <c r="L46" s="149" t="str">
        <f>IF(Z38="","",Z38)</f>
        <v/>
      </c>
      <c r="M46" s="150" t="s">
        <v>67</v>
      </c>
      <c r="N46" s="151" t="str">
        <f>IF(X38="","",X38)</f>
        <v/>
      </c>
      <c r="O46" s="149" t="str">
        <f>IF(Z40="","",Z40)</f>
        <v/>
      </c>
      <c r="P46" s="150" t="s">
        <v>67</v>
      </c>
      <c r="Q46" s="151" t="str">
        <f>IF(X40="","",X40)</f>
        <v/>
      </c>
      <c r="R46" s="149" t="str">
        <f>IF(Z42="","",Z42)</f>
        <v/>
      </c>
      <c r="S46" s="150" t="s">
        <v>67</v>
      </c>
      <c r="T46" s="151" t="str">
        <f>IF(X42="","",X42)</f>
        <v/>
      </c>
      <c r="U46" s="149" t="str">
        <f>IF(Z44="","",Z44)</f>
        <v/>
      </c>
      <c r="V46" s="150" t="s">
        <v>67</v>
      </c>
      <c r="W46" s="151" t="str">
        <f>IF(X44="","",X44)</f>
        <v/>
      </c>
      <c r="X46" s="136"/>
      <c r="Y46" s="152"/>
      <c r="Z46" s="153"/>
      <c r="AA46" s="130"/>
      <c r="AB46" s="131"/>
      <c r="AC46" s="135"/>
      <c r="AD46" s="133"/>
      <c r="AE46" s="131"/>
      <c r="AF46" s="134"/>
      <c r="AG46" s="133"/>
      <c r="AH46" s="131"/>
      <c r="AI46" s="134"/>
      <c r="AJ46" s="133"/>
      <c r="AK46" s="131"/>
      <c r="AL46" s="134"/>
      <c r="AM46" s="136"/>
      <c r="AN46" s="137" t="s">
        <v>68</v>
      </c>
      <c r="AO46" s="153"/>
      <c r="AP46" s="136"/>
      <c r="AQ46" s="137" t="s">
        <v>68</v>
      </c>
      <c r="AR46" s="153"/>
      <c r="AS46" s="136"/>
      <c r="AT46" s="137" t="s">
        <v>68</v>
      </c>
      <c r="AU46" s="153"/>
      <c r="AV46" s="795">
        <f>RANK(BG46,BG$32:BG$55)</f>
        <v>1</v>
      </c>
      <c r="AW46" s="748">
        <f>AY46*3+BA46</f>
        <v>0</v>
      </c>
      <c r="AX46" s="750">
        <f>BB46-BC46</f>
        <v>0</v>
      </c>
      <c r="AY46" s="762">
        <f>COUNTIF($D47:$AU47,"○")</f>
        <v>0</v>
      </c>
      <c r="AZ46" s="762">
        <f>COUNTIF($D47:$AU47,"●")</f>
        <v>0</v>
      </c>
      <c r="BA46" s="750">
        <f>COUNTIF($D47:AR47,"△")</f>
        <v>0</v>
      </c>
      <c r="BB46" s="750">
        <f>SUM(C46,F46,I46,L46,O46,R46,U46,X46,AA46,AD46,AG46,AJ46,AM46,AP46,AS46)</f>
        <v>0</v>
      </c>
      <c r="BC46" s="752">
        <f>SUM(E46,H46,K46,N46,Q46,T46,W46,Z46,AC46,AF46,AI46,AL46,AO46,AR46,AU46)</f>
        <v>0</v>
      </c>
      <c r="BE46" s="754">
        <f>0.5+AX46/1000</f>
        <v>0.5</v>
      </c>
      <c r="BF46" s="756">
        <f>BB46/100000</f>
        <v>0</v>
      </c>
      <c r="BG46" s="756">
        <f>SUM(AW46,BE46,BF46)</f>
        <v>0.5</v>
      </c>
      <c r="BI46" s="758">
        <f>SUM(AY46:BA47)</f>
        <v>0</v>
      </c>
    </row>
    <row r="47" spans="1:62" ht="15" customHeight="1">
      <c r="B47" s="784"/>
      <c r="C47" s="155"/>
      <c r="D47" s="155" t="str">
        <f>IF(C46="","",IF(C46=E46,"△",IF(C46&gt;E46,"○","●")))</f>
        <v/>
      </c>
      <c r="E47" s="156"/>
      <c r="F47" s="155"/>
      <c r="G47" s="155" t="str">
        <f>IF(F46="","",IF(F46=H46,"△",IF(F46&gt;H46,"○","●")))</f>
        <v/>
      </c>
      <c r="H47" s="156"/>
      <c r="I47" s="155"/>
      <c r="J47" s="155" t="str">
        <f>IF(I46="","",IF(I46=K46,"△",IF(I46&gt;K46,"○","●")))</f>
        <v/>
      </c>
      <c r="K47" s="156"/>
      <c r="L47" s="155"/>
      <c r="M47" s="155" t="str">
        <f>IF(L46="","",IF(L46=N46,"△",IF(L46&gt;N46,"○","●")))</f>
        <v/>
      </c>
      <c r="N47" s="156"/>
      <c r="O47" s="155"/>
      <c r="P47" s="155" t="str">
        <f>IF(O46="","",IF(O46=Q46,"△",IF(O46&gt;Q46,"○","●")))</f>
        <v/>
      </c>
      <c r="Q47" s="156"/>
      <c r="R47" s="155"/>
      <c r="S47" s="155" t="str">
        <f>IF(R46="","",IF(R46=T46,"△",IF(R46&gt;T46,"○","●")))</f>
        <v/>
      </c>
      <c r="T47" s="156"/>
      <c r="U47" s="155"/>
      <c r="V47" s="155" t="str">
        <f>IF(U46="","",IF(U46=W46,"△",IF(U46&gt;W46,"○","●")))</f>
        <v/>
      </c>
      <c r="W47" s="156"/>
      <c r="X47" s="146"/>
      <c r="Y47" s="157"/>
      <c r="Z47" s="148"/>
      <c r="AA47" s="141"/>
      <c r="AB47" s="142" t="str">
        <f>IF(AA46="","",IF(AA46=AC46,"△",IF(AA46&gt;AC46,"○","●")))</f>
        <v/>
      </c>
      <c r="AC47" s="144"/>
      <c r="AD47" s="145"/>
      <c r="AE47" s="142" t="str">
        <f>IF(AD46="","",IF(AD46=AF46,"△",IF(AD46&gt;AF46,"○","●")))</f>
        <v/>
      </c>
      <c r="AF47" s="144"/>
      <c r="AG47" s="141"/>
      <c r="AH47" s="142" t="str">
        <f>IF(AG46="","",IF(AG46=AI46,"△",IF(AG46&gt;AI46,"○","●")))</f>
        <v/>
      </c>
      <c r="AI47" s="144"/>
      <c r="AJ47" s="141"/>
      <c r="AK47" s="142" t="str">
        <f>IF(AJ46="","",IF(AJ46=AL46,"△",IF(AJ46&gt;AL46,"○","●")))</f>
        <v/>
      </c>
      <c r="AL47" s="144"/>
      <c r="AM47" s="146"/>
      <c r="AN47" s="147" t="str">
        <f>IF(AM46="","",IF(AM46=AO46,"△",IF(AM46&gt;AO46,"○","●")))</f>
        <v/>
      </c>
      <c r="AO47" s="148"/>
      <c r="AP47" s="146"/>
      <c r="AQ47" s="147" t="str">
        <f>IF(AP46="","",IF(AP46=AR46,"△",IF(AP46&gt;AR46,"○","●")))</f>
        <v/>
      </c>
      <c r="AR47" s="148"/>
      <c r="AS47" s="146"/>
      <c r="AT47" s="147" t="str">
        <f>IF(AS46="","",IF(AS46=AU46,"△",IF(AS46&gt;AU46,"○","●")))</f>
        <v/>
      </c>
      <c r="AU47" s="148"/>
      <c r="AV47" s="796"/>
      <c r="AW47" s="760"/>
      <c r="AX47" s="761"/>
      <c r="AY47" s="761"/>
      <c r="AZ47" s="761"/>
      <c r="BA47" s="761"/>
      <c r="BB47" s="761"/>
      <c r="BC47" s="763"/>
      <c r="BE47" s="755"/>
      <c r="BF47" s="757"/>
      <c r="BG47" s="757"/>
      <c r="BI47" s="759"/>
    </row>
    <row r="48" spans="1:62" ht="15" customHeight="1">
      <c r="A48" s="90" t="s">
        <v>76</v>
      </c>
      <c r="B48" s="783" t="str">
        <f>[1]③リーグ組分け!B27</f>
        <v>九十九40</v>
      </c>
      <c r="C48" s="149" t="str">
        <f>IF(AC32="","",AC32)</f>
        <v/>
      </c>
      <c r="D48" s="150" t="s">
        <v>67</v>
      </c>
      <c r="E48" s="151" t="str">
        <f>IF(AA32="","",AA32)</f>
        <v/>
      </c>
      <c r="F48" s="149" t="str">
        <f>IF(AC34="","",AC34)</f>
        <v/>
      </c>
      <c r="G48" s="150" t="s">
        <v>67</v>
      </c>
      <c r="H48" s="151" t="str">
        <f>IF(AA34="","",AA34)</f>
        <v/>
      </c>
      <c r="I48" s="149" t="str">
        <f>IF(AC36="","",AC36)</f>
        <v/>
      </c>
      <c r="J48" s="150" t="s">
        <v>67</v>
      </c>
      <c r="K48" s="151" t="str">
        <f>IF(AA36="","",AA36)</f>
        <v/>
      </c>
      <c r="L48" s="149" t="str">
        <f>IF(AC38="","",AC38)</f>
        <v/>
      </c>
      <c r="M48" s="150" t="s">
        <v>67</v>
      </c>
      <c r="N48" s="151" t="str">
        <f>IF(AA38="","",AA38)</f>
        <v/>
      </c>
      <c r="O48" s="149" t="str">
        <f>IF(AC40="","",AC40)</f>
        <v/>
      </c>
      <c r="P48" s="150" t="s">
        <v>67</v>
      </c>
      <c r="Q48" s="151" t="str">
        <f>IF(AA40="","",AA40)</f>
        <v/>
      </c>
      <c r="R48" s="149" t="str">
        <f>IF(AC42="","",AC42)</f>
        <v/>
      </c>
      <c r="S48" s="150" t="s">
        <v>67</v>
      </c>
      <c r="T48" s="151" t="str">
        <f>IF(AA42="","",AA42)</f>
        <v/>
      </c>
      <c r="U48" s="149" t="str">
        <f>IF(AC44="","",AC44)</f>
        <v/>
      </c>
      <c r="V48" s="150" t="s">
        <v>67</v>
      </c>
      <c r="W48" s="151" t="str">
        <f>IF(AA44="","",AA44)</f>
        <v/>
      </c>
      <c r="X48" s="149" t="str">
        <f>IF(AC46="","",AC46)</f>
        <v/>
      </c>
      <c r="Y48" s="150" t="s">
        <v>67</v>
      </c>
      <c r="Z48" s="151" t="str">
        <f>IF(AA46="","",AA46)</f>
        <v/>
      </c>
      <c r="AA48" s="136"/>
      <c r="AB48" s="152"/>
      <c r="AC48" s="153"/>
      <c r="AD48" s="133"/>
      <c r="AE48" s="131"/>
      <c r="AF48" s="134"/>
      <c r="AG48" s="133"/>
      <c r="AH48" s="131"/>
      <c r="AI48" s="134"/>
      <c r="AJ48" s="133"/>
      <c r="AK48" s="131"/>
      <c r="AL48" s="134"/>
      <c r="AM48" s="136"/>
      <c r="AN48" s="137" t="s">
        <v>68</v>
      </c>
      <c r="AO48" s="153"/>
      <c r="AP48" s="136"/>
      <c r="AQ48" s="137" t="s">
        <v>68</v>
      </c>
      <c r="AR48" s="153"/>
      <c r="AS48" s="136"/>
      <c r="AT48" s="137" t="s">
        <v>68</v>
      </c>
      <c r="AU48" s="153"/>
      <c r="AV48" s="795">
        <f>RANK(BG48,BG$32:BG$55)</f>
        <v>1</v>
      </c>
      <c r="AW48" s="748">
        <f>AY48*3+BA48</f>
        <v>0</v>
      </c>
      <c r="AX48" s="750">
        <f>BB48-BC48</f>
        <v>0</v>
      </c>
      <c r="AY48" s="762">
        <f>COUNTIF($D49:$AU49,"○")</f>
        <v>0</v>
      </c>
      <c r="AZ48" s="762">
        <f>COUNTIF($D49:$AU49,"●")</f>
        <v>0</v>
      </c>
      <c r="BA48" s="750">
        <f>COUNTIF($D49:AR49,"△")</f>
        <v>0</v>
      </c>
      <c r="BB48" s="750">
        <f>SUM(C48,F48,I48,L48,O48,R48,U48,X48,AA48,AD48,AG48,AJ48,AM48,AP48,AS48)</f>
        <v>0</v>
      </c>
      <c r="BC48" s="752">
        <f>SUM(E48,H48,K48,N48,Q48,T48,W48,Z48,AC48,AF48,AI48,AL48,AO48,AR48,AU48)</f>
        <v>0</v>
      </c>
      <c r="BE48" s="754">
        <f>0.5+AX48/1000</f>
        <v>0.5</v>
      </c>
      <c r="BF48" s="756">
        <f>BB48/100000</f>
        <v>0</v>
      </c>
      <c r="BG48" s="756">
        <f>SUM(AW48,BE48,BF48)</f>
        <v>0.5</v>
      </c>
      <c r="BI48" s="758">
        <f>SUM(AY48:BA49)</f>
        <v>0</v>
      </c>
    </row>
    <row r="49" spans="1:62" ht="15" customHeight="1">
      <c r="B49" s="784"/>
      <c r="C49" s="155"/>
      <c r="D49" s="155" t="str">
        <f>IF(C48="","",IF(C48=E48,"△",IF(C48&gt;E48,"○","●")))</f>
        <v/>
      </c>
      <c r="E49" s="156"/>
      <c r="F49" s="155"/>
      <c r="G49" s="155" t="str">
        <f>IF(F48="","",IF(F48=H48,"△",IF(F48&gt;H48,"○","●")))</f>
        <v/>
      </c>
      <c r="H49" s="156"/>
      <c r="I49" s="155"/>
      <c r="J49" s="155" t="str">
        <f>IF(I48="","",IF(I48=K48,"△",IF(I48&gt;K48,"○","●")))</f>
        <v/>
      </c>
      <c r="K49" s="156"/>
      <c r="L49" s="155"/>
      <c r="M49" s="155" t="str">
        <f>IF(L48="","",IF(L48=N48,"△",IF(L48&gt;N48,"○","●")))</f>
        <v/>
      </c>
      <c r="N49" s="156"/>
      <c r="O49" s="155"/>
      <c r="P49" s="155" t="str">
        <f>IF(O48="","",IF(O48=Q48,"△",IF(O48&gt;Q48,"○","●")))</f>
        <v/>
      </c>
      <c r="Q49" s="156"/>
      <c r="R49" s="155"/>
      <c r="S49" s="155" t="str">
        <f>IF(R48="","",IF(R48=T48,"△",IF(R48&gt;T48,"○","●")))</f>
        <v/>
      </c>
      <c r="T49" s="156"/>
      <c r="U49" s="155"/>
      <c r="V49" s="155" t="str">
        <f>IF(U48="","",IF(U48=W48,"△",IF(U48&gt;W48,"○","●")))</f>
        <v/>
      </c>
      <c r="W49" s="156"/>
      <c r="X49" s="155"/>
      <c r="Y49" s="155" t="str">
        <f>IF(X48="","",IF(X48=Z48,"△",IF(X48&gt;Z48,"○","●")))</f>
        <v/>
      </c>
      <c r="Z49" s="156"/>
      <c r="AA49" s="146"/>
      <c r="AB49" s="157"/>
      <c r="AC49" s="148"/>
      <c r="AD49" s="141"/>
      <c r="AE49" s="142" t="str">
        <f>IF(AD48="","",IF(AD48=AF48,"△",IF(AD48&gt;AF48,"○","●")))</f>
        <v/>
      </c>
      <c r="AF49" s="144"/>
      <c r="AG49" s="141"/>
      <c r="AH49" s="142" t="str">
        <f>IF(AG48="","",IF(AG48=AI48,"△",IF(AG48&gt;AI48,"○","●")))</f>
        <v/>
      </c>
      <c r="AI49" s="144"/>
      <c r="AJ49" s="141"/>
      <c r="AK49" s="142" t="str">
        <f>IF(AJ48="","",IF(AJ48=AL48,"△",IF(AJ48&gt;AL48,"○","●")))</f>
        <v/>
      </c>
      <c r="AL49" s="144"/>
      <c r="AM49" s="146"/>
      <c r="AN49" s="147" t="str">
        <f>IF(AM48="","",IF(AM48=AO48,"△",IF(AM48&gt;AO48,"○","●")))</f>
        <v/>
      </c>
      <c r="AO49" s="148"/>
      <c r="AP49" s="146"/>
      <c r="AQ49" s="147" t="str">
        <f>IF(AP48="","",IF(AP48=AR48,"△",IF(AP48&gt;AR48,"○","●")))</f>
        <v/>
      </c>
      <c r="AR49" s="148"/>
      <c r="AS49" s="146"/>
      <c r="AT49" s="147" t="str">
        <f>IF(AS48="","",IF(AS48=AU48,"△",IF(AS48&gt;AU48,"○","●")))</f>
        <v/>
      </c>
      <c r="AU49" s="148"/>
      <c r="AV49" s="796"/>
      <c r="AW49" s="760"/>
      <c r="AX49" s="761"/>
      <c r="AY49" s="761"/>
      <c r="AZ49" s="761"/>
      <c r="BA49" s="761"/>
      <c r="BB49" s="761"/>
      <c r="BC49" s="763"/>
      <c r="BE49" s="755"/>
      <c r="BF49" s="757"/>
      <c r="BG49" s="757"/>
      <c r="BI49" s="759"/>
    </row>
    <row r="50" spans="1:62" ht="15" customHeight="1">
      <c r="A50" s="90" t="s">
        <v>77</v>
      </c>
      <c r="B50" s="783" t="str">
        <f>[1]③リーグ組分け!B28</f>
        <v>AKECHI</v>
      </c>
      <c r="C50" s="163" t="str">
        <f>IF(AF32="","",AF32)</f>
        <v/>
      </c>
      <c r="D50" s="164" t="s">
        <v>68</v>
      </c>
      <c r="E50" s="165" t="str">
        <f>IF(AD32="","",AD32)</f>
        <v/>
      </c>
      <c r="F50" s="163" t="str">
        <f>IF(AF34="","",AF34)</f>
        <v/>
      </c>
      <c r="G50" s="164" t="s">
        <v>67</v>
      </c>
      <c r="H50" s="165" t="str">
        <f>IF(AD34="","",AD34)</f>
        <v/>
      </c>
      <c r="I50" s="163" t="str">
        <f>IF(AF36="","",AF36)</f>
        <v/>
      </c>
      <c r="J50" s="164" t="s">
        <v>67</v>
      </c>
      <c r="K50" s="165" t="str">
        <f>IF(AD36="","",AD36)</f>
        <v/>
      </c>
      <c r="L50" s="163" t="str">
        <f>IF(AF38="","",AF38)</f>
        <v/>
      </c>
      <c r="M50" s="164" t="s">
        <v>67</v>
      </c>
      <c r="N50" s="165" t="str">
        <f>IF(AD38="","",AD38)</f>
        <v/>
      </c>
      <c r="O50" s="149" t="str">
        <f>IF(AF40="","",AF40)</f>
        <v/>
      </c>
      <c r="P50" s="164" t="s">
        <v>67</v>
      </c>
      <c r="Q50" s="165" t="str">
        <f>IF(AD40="","",AD40)</f>
        <v/>
      </c>
      <c r="R50" s="163" t="str">
        <f>IF(AF42="","",AF42)</f>
        <v/>
      </c>
      <c r="S50" s="164" t="s">
        <v>67</v>
      </c>
      <c r="T50" s="165" t="str">
        <f>IF(AD42="","",AD42)</f>
        <v/>
      </c>
      <c r="U50" s="163" t="str">
        <f>IF(AF44="","",AF44)</f>
        <v/>
      </c>
      <c r="V50" s="164" t="s">
        <v>67</v>
      </c>
      <c r="W50" s="165" t="str">
        <f>IF(AD44="","",AD44)</f>
        <v/>
      </c>
      <c r="X50" s="163" t="str">
        <f>IF(AF46="","",AF46)</f>
        <v/>
      </c>
      <c r="Y50" s="164" t="s">
        <v>67</v>
      </c>
      <c r="Z50" s="165" t="str">
        <f>IF(AD46="","",AD46)</f>
        <v/>
      </c>
      <c r="AA50" s="163" t="str">
        <f>IF(AF48="","",AF48)</f>
        <v/>
      </c>
      <c r="AB50" s="164" t="s">
        <v>67</v>
      </c>
      <c r="AC50" s="165" t="str">
        <f>IF(AD48="","",AD48)</f>
        <v/>
      </c>
      <c r="AD50" s="166"/>
      <c r="AE50" s="167"/>
      <c r="AF50" s="168"/>
      <c r="AG50" s="133"/>
      <c r="AH50" s="169"/>
      <c r="AI50" s="134"/>
      <c r="AJ50" s="133"/>
      <c r="AK50" s="169"/>
      <c r="AL50" s="134"/>
      <c r="AM50" s="136"/>
      <c r="AN50" s="191" t="s">
        <v>68</v>
      </c>
      <c r="AO50" s="153"/>
      <c r="AP50" s="136"/>
      <c r="AQ50" s="191" t="s">
        <v>68</v>
      </c>
      <c r="AR50" s="153"/>
      <c r="AS50" s="136"/>
      <c r="AT50" s="191" t="s">
        <v>68</v>
      </c>
      <c r="AU50" s="153"/>
      <c r="AV50" s="795">
        <f>RANK(BG50,BG$32:BG$55)</f>
        <v>1</v>
      </c>
      <c r="AW50" s="748">
        <f>AY50*3+BA50</f>
        <v>0</v>
      </c>
      <c r="AX50" s="750">
        <f>BB50-BC50</f>
        <v>0</v>
      </c>
      <c r="AY50" s="750">
        <f>COUNTIF($D51:$AU51,"○")</f>
        <v>0</v>
      </c>
      <c r="AZ50" s="750">
        <f>COUNTIF($D51:$AU51,"●")</f>
        <v>0</v>
      </c>
      <c r="BA50" s="750">
        <f>COUNTIF($D51:AR51,"△")</f>
        <v>0</v>
      </c>
      <c r="BB50" s="750">
        <f>SUM(C50,F50,I50,L50,O50,R50,U50,X50,AA50,AD50,AG50,AJ50,AM50,AP50,AS50)</f>
        <v>0</v>
      </c>
      <c r="BC50" s="752">
        <f>SUM(E50,H50,K50,N50,Q50,T50,W50,Z50,AC50,AF50,AI50,AL50,AO50,AR50,AU50)</f>
        <v>0</v>
      </c>
      <c r="BE50" s="754">
        <f>0.5+AX50/1000</f>
        <v>0.5</v>
      </c>
      <c r="BF50" s="756">
        <f>BB50/100000</f>
        <v>0</v>
      </c>
      <c r="BG50" s="756">
        <f>SUM(AW50,BE50,BF50)</f>
        <v>0.5</v>
      </c>
      <c r="BI50" s="758">
        <f>SUM(AY50:BA51)</f>
        <v>0</v>
      </c>
    </row>
    <row r="51" spans="1:62" ht="15" customHeight="1">
      <c r="B51" s="784"/>
      <c r="C51" s="155"/>
      <c r="D51" s="155" t="str">
        <f>IF(C50="","",IF(C50=E50,"△",IF(C50&gt;E50,"○","●")))</f>
        <v/>
      </c>
      <c r="E51" s="156"/>
      <c r="F51" s="155"/>
      <c r="G51" s="155" t="str">
        <f>IF(F50="","",IF(F50=H50,"△",IF(F50&gt;H50,"○","●")))</f>
        <v/>
      </c>
      <c r="H51" s="156"/>
      <c r="I51" s="155"/>
      <c r="J51" s="155" t="str">
        <f>IF(I50="","",IF(I50=K50,"△",IF(I50&gt;K50,"○","●")))</f>
        <v/>
      </c>
      <c r="K51" s="156"/>
      <c r="L51" s="155"/>
      <c r="M51" s="155" t="str">
        <f>IF(L50="","",IF(L50=N50,"△",IF(L50&gt;N50,"○","●")))</f>
        <v/>
      </c>
      <c r="N51" s="156"/>
      <c r="O51" s="155"/>
      <c r="P51" s="155" t="str">
        <f>IF(O50="","",IF(O50=Q50,"△",IF(O50&gt;Q50,"○","●")))</f>
        <v/>
      </c>
      <c r="Q51" s="156"/>
      <c r="R51" s="155"/>
      <c r="S51" s="155" t="str">
        <f>IF(R50="","",IF(R50=T50,"△",IF(R50&gt;T50,"○","●")))</f>
        <v/>
      </c>
      <c r="T51" s="156"/>
      <c r="U51" s="155"/>
      <c r="V51" s="155" t="str">
        <f>IF(U50="","",IF(U50=W50,"△",IF(U50&gt;W50,"○","●")))</f>
        <v/>
      </c>
      <c r="W51" s="156"/>
      <c r="X51" s="155"/>
      <c r="Y51" s="155" t="str">
        <f>IF(X50="","",IF(X50=Z50,"△",IF(X50&gt;Z50,"○","●")))</f>
        <v/>
      </c>
      <c r="Z51" s="156"/>
      <c r="AA51" s="155"/>
      <c r="AB51" s="155" t="str">
        <f>IF(AA50="","",IF(AA50=AC50,"△",IF(AA50&gt;AC50,"○","●")))</f>
        <v/>
      </c>
      <c r="AC51" s="156"/>
      <c r="AD51" s="139"/>
      <c r="AE51" s="139"/>
      <c r="AF51" s="140"/>
      <c r="AG51" s="141"/>
      <c r="AH51" s="142" t="str">
        <f>IF(AG50="","",IF(AG50=AI50,"△",IF(AG50&gt;AI50,"○","●")))</f>
        <v/>
      </c>
      <c r="AI51" s="144"/>
      <c r="AJ51" s="141"/>
      <c r="AK51" s="142" t="str">
        <f>IF(AJ50="","",IF(AJ50=AL50,"△",IF(AJ50&gt;AL50,"○","●")))</f>
        <v/>
      </c>
      <c r="AL51" s="144"/>
      <c r="AM51" s="146"/>
      <c r="AN51" s="147" t="str">
        <f>IF(AM50="","",IF(AM50=AO50,"△",IF(AM50&gt;AO50,"○","●")))</f>
        <v/>
      </c>
      <c r="AO51" s="148"/>
      <c r="AP51" s="146"/>
      <c r="AQ51" s="147" t="str">
        <f>IF(AP50="","",IF(AP50=AR50,"△",IF(AP50&gt;AR50,"○","●")))</f>
        <v/>
      </c>
      <c r="AR51" s="148"/>
      <c r="AS51" s="146"/>
      <c r="AT51" s="147" t="str">
        <f>IF(AS50="","",IF(AS50=AU50,"△",IF(AS50&gt;AU50,"○","●")))</f>
        <v/>
      </c>
      <c r="AU51" s="148"/>
      <c r="AV51" s="796"/>
      <c r="AW51" s="760"/>
      <c r="AX51" s="761"/>
      <c r="AY51" s="761"/>
      <c r="AZ51" s="761"/>
      <c r="BA51" s="761"/>
      <c r="BB51" s="761"/>
      <c r="BC51" s="763"/>
      <c r="BE51" s="755"/>
      <c r="BF51" s="757"/>
      <c r="BG51" s="757"/>
      <c r="BI51" s="759"/>
    </row>
    <row r="52" spans="1:62" ht="15" customHeight="1">
      <c r="A52" s="90" t="s">
        <v>78</v>
      </c>
      <c r="B52" s="783" t="str">
        <f>[1]③リーグ組分け!B29</f>
        <v>JSC</v>
      </c>
      <c r="C52" s="163" t="str">
        <f>IF(AI32="","",AI32)</f>
        <v/>
      </c>
      <c r="D52" s="164" t="s">
        <v>68</v>
      </c>
      <c r="E52" s="165" t="str">
        <f>IF(AG32="","",AG32)</f>
        <v/>
      </c>
      <c r="F52" s="163" t="str">
        <f>IF(AI34="","",AI34)</f>
        <v/>
      </c>
      <c r="G52" s="150" t="s">
        <v>68</v>
      </c>
      <c r="H52" s="151" t="str">
        <f>IF(AG34="","",AG34)</f>
        <v/>
      </c>
      <c r="I52" s="149" t="str">
        <f>IF(AI36="","",AI36)</f>
        <v/>
      </c>
      <c r="J52" s="150" t="s">
        <v>68</v>
      </c>
      <c r="K52" s="151" t="str">
        <f>IF(AG36="","",AG36)</f>
        <v/>
      </c>
      <c r="L52" s="149" t="str">
        <f>IF(AI38="","",AI38)</f>
        <v/>
      </c>
      <c r="M52" s="150" t="s">
        <v>68</v>
      </c>
      <c r="N52" s="151" t="str">
        <f>IF(AG38="","",AG38)</f>
        <v/>
      </c>
      <c r="O52" s="149" t="str">
        <f>IF(AI40="","",AI40)</f>
        <v/>
      </c>
      <c r="P52" s="150" t="s">
        <v>68</v>
      </c>
      <c r="Q52" s="151" t="str">
        <f>IF(AG40="","",AG40)</f>
        <v/>
      </c>
      <c r="R52" s="149" t="str">
        <f>IF(AI42="","",AI42)</f>
        <v/>
      </c>
      <c r="S52" s="150" t="s">
        <v>68</v>
      </c>
      <c r="T52" s="151" t="str">
        <f>IF(AG42="","",AG42)</f>
        <v/>
      </c>
      <c r="U52" s="149" t="str">
        <f>IF(AI44="","",AI44)</f>
        <v/>
      </c>
      <c r="V52" s="150" t="s">
        <v>68</v>
      </c>
      <c r="W52" s="151" t="str">
        <f>IF(AG44="","",AG44)</f>
        <v/>
      </c>
      <c r="X52" s="149" t="str">
        <f>IF(AI46="","",AI46)</f>
        <v/>
      </c>
      <c r="Y52" s="150" t="s">
        <v>68</v>
      </c>
      <c r="Z52" s="151" t="str">
        <f>IF(AG46="","",AG46)</f>
        <v/>
      </c>
      <c r="AA52" s="149" t="str">
        <f>IF(AI48="","",AI48)</f>
        <v/>
      </c>
      <c r="AB52" s="150" t="s">
        <v>68</v>
      </c>
      <c r="AC52" s="151" t="str">
        <f>IF(AG48="","",AG48)</f>
        <v/>
      </c>
      <c r="AD52" s="149" t="str">
        <f>IF(AI50="","",AI50)</f>
        <v/>
      </c>
      <c r="AE52" s="150" t="s">
        <v>68</v>
      </c>
      <c r="AF52" s="151" t="str">
        <f>IF(AG50="","",AG50)</f>
        <v/>
      </c>
      <c r="AG52" s="166"/>
      <c r="AH52" s="167"/>
      <c r="AI52" s="168"/>
      <c r="AJ52" s="130"/>
      <c r="AK52" s="131"/>
      <c r="AL52" s="134"/>
      <c r="AM52" s="136"/>
      <c r="AN52" s="191" t="s">
        <v>68</v>
      </c>
      <c r="AO52" s="153"/>
      <c r="AP52" s="136"/>
      <c r="AQ52" s="191" t="s">
        <v>68</v>
      </c>
      <c r="AR52" s="153"/>
      <c r="AS52" s="136"/>
      <c r="AT52" s="191" t="s">
        <v>68</v>
      </c>
      <c r="AU52" s="153"/>
      <c r="AV52" s="795">
        <f>RANK(BG52,BG$32:BG$55)</f>
        <v>1</v>
      </c>
      <c r="AW52" s="748">
        <f>AY52*3+BA52</f>
        <v>0</v>
      </c>
      <c r="AX52" s="750">
        <f>BB52-BC52</f>
        <v>0</v>
      </c>
      <c r="AY52" s="750">
        <f>COUNTIF($D53:$AU53,"○")</f>
        <v>0</v>
      </c>
      <c r="AZ52" s="750">
        <f>COUNTIF($D53:$AU53,"●")</f>
        <v>0</v>
      </c>
      <c r="BA52" s="750">
        <f>COUNTIF($D53:AR53,"△")</f>
        <v>0</v>
      </c>
      <c r="BB52" s="750">
        <f>SUM(C52,F52,I52,L52,O52,R52,U52,X52,AA52,AD52,AG52,AJ52,AM52,AP52,AS52)</f>
        <v>0</v>
      </c>
      <c r="BC52" s="752">
        <f>SUM(E52,H52,K52,N52,Q52,T52,W52,Z52,AC52,AF52,AI52,AL52,AO52,AR52,AU52)</f>
        <v>0</v>
      </c>
      <c r="BE52" s="754">
        <f>0.5+AX52/1000</f>
        <v>0.5</v>
      </c>
      <c r="BF52" s="756">
        <f>BB52/100000</f>
        <v>0</v>
      </c>
      <c r="BG52" s="756">
        <f>SUM(AW52,BE52,BF52)</f>
        <v>0.5</v>
      </c>
      <c r="BI52" s="758">
        <f>SUM(AY52:BA53)</f>
        <v>0</v>
      </c>
    </row>
    <row r="53" spans="1:62" ht="15" customHeight="1">
      <c r="B53" s="784"/>
      <c r="C53" s="155"/>
      <c r="D53" s="155" t="str">
        <f>IF(C52="","",IF(C52=E52,"△",IF(C52&gt;E52,"○","●")))</f>
        <v/>
      </c>
      <c r="E53" s="156"/>
      <c r="F53" s="155"/>
      <c r="G53" s="155" t="str">
        <f>IF(F52="","",IF(F52=H52,"△",IF(F52&gt;H52,"○","●")))</f>
        <v/>
      </c>
      <c r="H53" s="156"/>
      <c r="I53" s="155"/>
      <c r="J53" s="155" t="str">
        <f>IF(I52="","",IF(I52=K52,"△",IF(I52&gt;K52,"○","●")))</f>
        <v/>
      </c>
      <c r="K53" s="156"/>
      <c r="L53" s="155"/>
      <c r="M53" s="155" t="str">
        <f>IF(L52="","",IF(L52=N52,"△",IF(L52&gt;N52,"○","●")))</f>
        <v/>
      </c>
      <c r="N53" s="156"/>
      <c r="O53" s="155"/>
      <c r="P53" s="155" t="str">
        <f>IF(O52="","",IF(O52=Q52,"△",IF(O52&gt;Q52,"○","●")))</f>
        <v/>
      </c>
      <c r="Q53" s="156"/>
      <c r="R53" s="155"/>
      <c r="S53" s="155" t="str">
        <f>IF(R52="","",IF(R52=T52,"△",IF(R52&gt;T52,"○","●")))</f>
        <v/>
      </c>
      <c r="T53" s="156"/>
      <c r="U53" s="155"/>
      <c r="V53" s="155" t="str">
        <f>IF(U52="","",IF(U52=W52,"△",IF(U52&gt;W52,"○","●")))</f>
        <v/>
      </c>
      <c r="W53" s="156"/>
      <c r="X53" s="155"/>
      <c r="Y53" s="155" t="str">
        <f>IF(X52="","",IF(X52=Z52,"△",IF(X52&gt;Z52,"○","●")))</f>
        <v/>
      </c>
      <c r="Z53" s="156"/>
      <c r="AA53" s="155"/>
      <c r="AB53" s="155" t="str">
        <f>IF(AA52="","",IF(AA52=AC52,"△",IF(AA52&gt;AC52,"○","●")))</f>
        <v/>
      </c>
      <c r="AC53" s="156"/>
      <c r="AD53" s="155"/>
      <c r="AE53" s="155" t="str">
        <f>IF(AD52="","",IF(AD52=AF52,"△",IF(AD52&gt;AF52,"○","●")))</f>
        <v/>
      </c>
      <c r="AF53" s="156"/>
      <c r="AG53" s="139"/>
      <c r="AH53" s="139"/>
      <c r="AI53" s="140"/>
      <c r="AJ53" s="141"/>
      <c r="AK53" s="142" t="str">
        <f>IF(AJ52="","",IF(AJ52=AL52,"△",IF(AJ52&gt;AL52,"○","●")))</f>
        <v/>
      </c>
      <c r="AL53" s="144"/>
      <c r="AM53" s="146"/>
      <c r="AN53" s="147" t="str">
        <f>IF(AM52="","",IF(AM52=AO52,"△",IF(AM52&gt;AO52,"○","●")))</f>
        <v/>
      </c>
      <c r="AO53" s="148"/>
      <c r="AP53" s="146"/>
      <c r="AQ53" s="147" t="str">
        <f>IF(AP52="","",IF(AP52=AR52,"△",IF(AP52&gt;AR52,"○","●")))</f>
        <v/>
      </c>
      <c r="AR53" s="148"/>
      <c r="AS53" s="146"/>
      <c r="AT53" s="147" t="str">
        <f>IF(AS52="","",IF(AS52=AU52,"△",IF(AS52&gt;AU52,"○","●")))</f>
        <v/>
      </c>
      <c r="AU53" s="148"/>
      <c r="AV53" s="796"/>
      <c r="AW53" s="760"/>
      <c r="AX53" s="761"/>
      <c r="AY53" s="761"/>
      <c r="AZ53" s="761"/>
      <c r="BA53" s="761"/>
      <c r="BB53" s="761"/>
      <c r="BC53" s="763"/>
      <c r="BE53" s="755"/>
      <c r="BF53" s="757"/>
      <c r="BG53" s="757"/>
      <c r="BI53" s="759"/>
    </row>
    <row r="54" spans="1:62" ht="15" customHeight="1">
      <c r="A54" s="90" t="s">
        <v>79</v>
      </c>
      <c r="B54" s="783">
        <f>[1]③リーグ組分け!B30</f>
        <v>0</v>
      </c>
      <c r="C54" s="149" t="str">
        <f>IF(AL32="","",AL32)</f>
        <v/>
      </c>
      <c r="D54" s="150" t="s">
        <v>68</v>
      </c>
      <c r="E54" s="151" t="str">
        <f>IF(AJ32="","",AJ32)</f>
        <v/>
      </c>
      <c r="F54" s="149" t="str">
        <f>IF(AL34="","",AL34)</f>
        <v/>
      </c>
      <c r="G54" s="150" t="s">
        <v>68</v>
      </c>
      <c r="H54" s="151" t="str">
        <f>IF(AJ34="","",AJ34)</f>
        <v/>
      </c>
      <c r="I54" s="149" t="str">
        <f>IF(AL36="","",AL36)</f>
        <v/>
      </c>
      <c r="J54" s="150" t="s">
        <v>68</v>
      </c>
      <c r="K54" s="151" t="str">
        <f>IF(AJ36="","",AJ36)</f>
        <v/>
      </c>
      <c r="L54" s="149" t="str">
        <f>IF(AL38="","",AL38)</f>
        <v/>
      </c>
      <c r="M54" s="150" t="s">
        <v>68</v>
      </c>
      <c r="N54" s="151" t="str">
        <f>IF(AJ38="","",AJ38)</f>
        <v/>
      </c>
      <c r="O54" s="149" t="str">
        <f>IF(AL40="","",AL40)</f>
        <v/>
      </c>
      <c r="P54" s="150" t="s">
        <v>68</v>
      </c>
      <c r="Q54" s="151" t="str">
        <f>IF(AJ40="","",AJ40)</f>
        <v/>
      </c>
      <c r="R54" s="149" t="str">
        <f>IF(AL42="","",AL42)</f>
        <v/>
      </c>
      <c r="S54" s="150" t="s">
        <v>68</v>
      </c>
      <c r="T54" s="151" t="str">
        <f>IF(AJ42="","",AJ42)</f>
        <v/>
      </c>
      <c r="U54" s="149" t="str">
        <f>IF(AL44="","",AL44)</f>
        <v/>
      </c>
      <c r="V54" s="150" t="s">
        <v>68</v>
      </c>
      <c r="W54" s="151" t="str">
        <f>IF(AJ44="","",AJ44)</f>
        <v/>
      </c>
      <c r="X54" s="149" t="str">
        <f>IF(AL46="","",AL46)</f>
        <v/>
      </c>
      <c r="Y54" s="150" t="s">
        <v>68</v>
      </c>
      <c r="Z54" s="151" t="str">
        <f>IF(AJ46="","",AJ46)</f>
        <v/>
      </c>
      <c r="AA54" s="149" t="str">
        <f>IF(AL48="","",AL48)</f>
        <v/>
      </c>
      <c r="AB54" s="150" t="s">
        <v>68</v>
      </c>
      <c r="AC54" s="151" t="str">
        <f>IF(AJ48="","",AJ48)</f>
        <v/>
      </c>
      <c r="AD54" s="149" t="str">
        <f>IF(AL50="","",AL50)</f>
        <v/>
      </c>
      <c r="AE54" s="150" t="s">
        <v>68</v>
      </c>
      <c r="AF54" s="151" t="str">
        <f>IF(AJ50="","",AJ50)</f>
        <v/>
      </c>
      <c r="AG54" s="149" t="str">
        <f>IF(AL52="","",AL52)</f>
        <v/>
      </c>
      <c r="AH54" s="150" t="s">
        <v>68</v>
      </c>
      <c r="AI54" s="151" t="str">
        <f>IF(AJ52="","",AJ52)</f>
        <v/>
      </c>
      <c r="AJ54" s="187"/>
      <c r="AK54" s="188"/>
      <c r="AL54" s="129"/>
      <c r="AM54" s="170"/>
      <c r="AN54" s="137" t="s">
        <v>68</v>
      </c>
      <c r="AO54" s="171"/>
      <c r="AP54" s="170"/>
      <c r="AQ54" s="137" t="s">
        <v>68</v>
      </c>
      <c r="AR54" s="171"/>
      <c r="AS54" s="170"/>
      <c r="AT54" s="137" t="s">
        <v>68</v>
      </c>
      <c r="AU54" s="171"/>
      <c r="AV54" s="795">
        <f>RANK(BG54,BG$32:BG$55)</f>
        <v>1</v>
      </c>
      <c r="AW54" s="748">
        <f>AY54*3+BA54</f>
        <v>0</v>
      </c>
      <c r="AX54" s="750">
        <f>BB54-BC54</f>
        <v>0</v>
      </c>
      <c r="AY54" s="750">
        <f>COUNTIF($D55:$AO55,"○")</f>
        <v>0</v>
      </c>
      <c r="AZ54" s="750">
        <f>COUNTIF($D55:$AO55,"●")</f>
        <v>0</v>
      </c>
      <c r="BA54" s="750">
        <f>COUNTIF($D55:AO55,"△")</f>
        <v>0</v>
      </c>
      <c r="BB54" s="750">
        <f>SUM(C54,F54,I54,L54,O54,R54,U54,X54,AA54,AD54,AG54,AJ54,AM54)</f>
        <v>0</v>
      </c>
      <c r="BC54" s="752">
        <f>SUM(E54,H54,K54,N54,Q54,T54,W54,Z54,AC54,AF54,AI54,AL54,AO54)</f>
        <v>0</v>
      </c>
      <c r="BE54" s="754">
        <f>0.5+AX54/1000</f>
        <v>0.5</v>
      </c>
      <c r="BF54" s="756">
        <f>BB54/100000</f>
        <v>0</v>
      </c>
      <c r="BG54" s="756">
        <f>SUM(AW54,BE54,BF54)</f>
        <v>0.5</v>
      </c>
      <c r="BI54" s="758">
        <f>SUM(AY54:BA55)</f>
        <v>0</v>
      </c>
    </row>
    <row r="55" spans="1:62" ht="15" customHeight="1" thickBot="1">
      <c r="B55" s="799"/>
      <c r="C55" s="172"/>
      <c r="D55" s="172" t="str">
        <f>IF(C54="","",IF(C54=E54,"△",IF(C54&gt;E54,"○","●")))</f>
        <v/>
      </c>
      <c r="E55" s="173"/>
      <c r="F55" s="172"/>
      <c r="G55" s="172" t="str">
        <f>IF(F54="","",IF(F54=H54,"△",IF(F54&gt;H54,"○","●")))</f>
        <v/>
      </c>
      <c r="H55" s="173"/>
      <c r="I55" s="172"/>
      <c r="J55" s="172" t="str">
        <f>IF(I54="","",IF(I54=K54,"△",IF(I54&gt;K54,"○","●")))</f>
        <v/>
      </c>
      <c r="K55" s="173"/>
      <c r="L55" s="172"/>
      <c r="M55" s="172" t="str">
        <f>IF(L54="","",IF(L54=N54,"△",IF(L54&gt;N54,"○","●")))</f>
        <v/>
      </c>
      <c r="N55" s="173"/>
      <c r="O55" s="172"/>
      <c r="P55" s="172" t="str">
        <f>IF(O54="","",IF(O54=Q54,"△",IF(O54&gt;Q54,"○","●")))</f>
        <v/>
      </c>
      <c r="Q55" s="173"/>
      <c r="R55" s="172"/>
      <c r="S55" s="172" t="str">
        <f>IF(R54="","",IF(R54=T54,"△",IF(R54&gt;T54,"○","●")))</f>
        <v/>
      </c>
      <c r="T55" s="173"/>
      <c r="U55" s="172"/>
      <c r="V55" s="172" t="str">
        <f>IF(U54="","",IF(U54=W54,"△",IF(U54&gt;W54,"○","●")))</f>
        <v/>
      </c>
      <c r="W55" s="173"/>
      <c r="X55" s="172"/>
      <c r="Y55" s="172" t="str">
        <f>IF(X54="","",IF(X54=Z54,"△",IF(X54&gt;Z54,"○","●")))</f>
        <v/>
      </c>
      <c r="Z55" s="173"/>
      <c r="AA55" s="172"/>
      <c r="AB55" s="172" t="str">
        <f>IF(AA54="","",IF(AA54=AC54,"△",IF(AA54&gt;AC54,"○","●")))</f>
        <v/>
      </c>
      <c r="AC55" s="173"/>
      <c r="AD55" s="172"/>
      <c r="AE55" s="172" t="str">
        <f>IF(AD54="","",IF(AD54=AF54,"△",IF(AD54&gt;AF54,"○","●")))</f>
        <v/>
      </c>
      <c r="AF55" s="173"/>
      <c r="AG55" s="172"/>
      <c r="AH55" s="172" t="str">
        <f>IF(AG54="","",IF(AG54=AI54,"△",IF(AG54&gt;AI54,"○","●")))</f>
        <v/>
      </c>
      <c r="AI55" s="173"/>
      <c r="AJ55" s="174"/>
      <c r="AK55" s="189"/>
      <c r="AL55" s="176"/>
      <c r="AM55" s="177"/>
      <c r="AN55" s="178" t="str">
        <f>IF(AM54="","",IF(AM54=AO54,"△",IF(AM54&gt;AO54,"○","●")))</f>
        <v/>
      </c>
      <c r="AO55" s="179"/>
      <c r="AP55" s="177"/>
      <c r="AQ55" s="178" t="str">
        <f>IF(AP54="","",IF(AP54=AR54,"△",IF(AP54&gt;AR54,"○","●")))</f>
        <v/>
      </c>
      <c r="AR55" s="179"/>
      <c r="AS55" s="177"/>
      <c r="AT55" s="178" t="str">
        <f>IF(AS54="","",IF(AS54=AU54,"△",IF(AS54&gt;AU54,"○","●")))</f>
        <v/>
      </c>
      <c r="AU55" s="179"/>
      <c r="AV55" s="796"/>
      <c r="AW55" s="749"/>
      <c r="AX55" s="751"/>
      <c r="AY55" s="751"/>
      <c r="AZ55" s="751"/>
      <c r="BA55" s="751"/>
      <c r="BB55" s="751"/>
      <c r="BC55" s="753"/>
      <c r="BE55" s="755"/>
      <c r="BF55" s="757"/>
      <c r="BG55" s="757"/>
      <c r="BI55" s="759"/>
    </row>
    <row r="56" spans="1:62" ht="15" customHeight="1" thickTop="1">
      <c r="B56" s="180"/>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81"/>
      <c r="AR56" s="132"/>
      <c r="AS56" s="132"/>
      <c r="AT56" s="181"/>
      <c r="AU56" s="132"/>
      <c r="AV56" s="182"/>
      <c r="AW56" s="183"/>
      <c r="AX56" s="184">
        <f>SUM(AX32:AX55)</f>
        <v>0</v>
      </c>
      <c r="AY56" s="184">
        <f>SUM(AY32:AY55)</f>
        <v>0</v>
      </c>
      <c r="AZ56" s="184">
        <f>SUM(AZ32:AZ55)</f>
        <v>0</v>
      </c>
      <c r="BA56" s="184">
        <f>SUM(BA32:BA55)</f>
        <v>0</v>
      </c>
      <c r="BB56" s="184">
        <f>SUM(AY56:BA56)/2</f>
        <v>0</v>
      </c>
      <c r="BC56" s="184"/>
      <c r="BE56" s="185"/>
      <c r="BF56" s="186"/>
      <c r="BG56" s="186"/>
    </row>
    <row r="57" spans="1:62" ht="15" customHeight="1" thickBot="1">
      <c r="A57" s="103"/>
      <c r="B57" s="104" t="s">
        <v>221</v>
      </c>
      <c r="C57" s="105"/>
      <c r="D57" s="105"/>
      <c r="E57" s="105"/>
      <c r="F57" s="105"/>
      <c r="G57" s="106"/>
      <c r="H57" s="250"/>
      <c r="I57" s="106"/>
      <c r="J57" s="105"/>
      <c r="K57" s="105"/>
      <c r="L57" s="105"/>
      <c r="M57" s="105"/>
      <c r="N57" s="105"/>
      <c r="O57" s="105"/>
      <c r="P57" s="105"/>
      <c r="Q57" s="106"/>
      <c r="R57" s="105"/>
      <c r="S57" s="105"/>
      <c r="T57" s="105"/>
      <c r="U57" s="107"/>
      <c r="V57" s="770">
        <f>(BE57-1)*BE57/2</f>
        <v>66</v>
      </c>
      <c r="W57" s="770"/>
      <c r="X57" s="108" t="s">
        <v>54</v>
      </c>
      <c r="Y57" s="105"/>
      <c r="Z57" s="105"/>
      <c r="AA57" s="105"/>
      <c r="AB57" s="105"/>
      <c r="AC57" s="106"/>
      <c r="AD57" s="109"/>
      <c r="AE57" s="110"/>
      <c r="AF57" s="111"/>
      <c r="AG57" s="111"/>
      <c r="AH57" s="111"/>
      <c r="AI57" s="113"/>
      <c r="AJ57" s="111"/>
      <c r="AK57" s="111"/>
      <c r="AL57" s="113"/>
      <c r="AM57" s="111"/>
      <c r="AN57" s="111"/>
      <c r="AO57" s="113"/>
      <c r="AV57" s="114"/>
      <c r="AZ57" s="90"/>
      <c r="BA57" s="90"/>
      <c r="BE57" s="115">
        <v>12</v>
      </c>
      <c r="BF57" s="116" t="s">
        <v>55</v>
      </c>
      <c r="BI57" s="117"/>
    </row>
    <row r="58" spans="1:62" ht="15" customHeight="1" thickTop="1">
      <c r="B58" s="118"/>
      <c r="C58" s="771" t="str">
        <f>IF(B59="","",B59)</f>
        <v>H-AJA</v>
      </c>
      <c r="D58" s="772"/>
      <c r="E58" s="773"/>
      <c r="F58" s="771">
        <f>IF(B61="","",B61)</f>
        <v>0</v>
      </c>
      <c r="G58" s="772"/>
      <c r="H58" s="773"/>
      <c r="I58" s="771" t="str">
        <f>IF(B63="","",B63)</f>
        <v>45トキガネ</v>
      </c>
      <c r="J58" s="772"/>
      <c r="K58" s="773"/>
      <c r="L58" s="771" t="str">
        <f>IF(B65="","",B65)</f>
        <v>エスペ40</v>
      </c>
      <c r="M58" s="772"/>
      <c r="N58" s="773"/>
      <c r="O58" s="771" t="str">
        <f>IF(B67="","",B67)</f>
        <v>マクハリ40</v>
      </c>
      <c r="P58" s="772"/>
      <c r="Q58" s="773"/>
      <c r="R58" s="771" t="str">
        <f>IF(B69="","",B69)</f>
        <v>浜野シ40</v>
      </c>
      <c r="S58" s="772"/>
      <c r="T58" s="773"/>
      <c r="U58" s="777" t="str">
        <f>IF(B71="","",B71)</f>
        <v>習志野40</v>
      </c>
      <c r="V58" s="778"/>
      <c r="W58" s="779"/>
      <c r="X58" s="771" t="str">
        <f>IF(B73="","",B73)</f>
        <v>MCFC40</v>
      </c>
      <c r="Y58" s="772"/>
      <c r="Z58" s="773"/>
      <c r="AA58" s="771" t="str">
        <f>IF(B75="","",B75)</f>
        <v>大倉商40</v>
      </c>
      <c r="AB58" s="772"/>
      <c r="AC58" s="773"/>
      <c r="AD58" s="771" t="str">
        <f>IF(B77="","",B77)</f>
        <v>ZEAL</v>
      </c>
      <c r="AE58" s="772"/>
      <c r="AF58" s="773"/>
      <c r="AG58" s="771" t="str">
        <f>IF(B79="","",B79)</f>
        <v>Lien40</v>
      </c>
      <c r="AH58" s="772"/>
      <c r="AI58" s="773"/>
      <c r="AJ58" s="771" t="str">
        <f>IF(B81="","",B81)</f>
        <v>ソルジャ</v>
      </c>
      <c r="AK58" s="772"/>
      <c r="AL58" s="773"/>
      <c r="AM58" s="771" t="str">
        <f>IF(B83="","",B83)</f>
        <v>45八千代</v>
      </c>
      <c r="AN58" s="772"/>
      <c r="AO58" s="773"/>
      <c r="AP58" s="771">
        <f>IF(B85="","",B85)</f>
        <v>0</v>
      </c>
      <c r="AQ58" s="772"/>
      <c r="AR58" s="773"/>
      <c r="AS58" s="774"/>
      <c r="AT58" s="775"/>
      <c r="AU58" s="776"/>
      <c r="AV58" s="119" t="s">
        <v>56</v>
      </c>
      <c r="AW58" s="120" t="s">
        <v>57</v>
      </c>
      <c r="AX58" s="121" t="s">
        <v>58</v>
      </c>
      <c r="AY58" s="122" t="s">
        <v>59</v>
      </c>
      <c r="AZ58" s="122" t="s">
        <v>60</v>
      </c>
      <c r="BA58" s="122" t="s">
        <v>61</v>
      </c>
      <c r="BB58" s="122" t="s">
        <v>62</v>
      </c>
      <c r="BC58" s="123" t="s">
        <v>63</v>
      </c>
      <c r="BE58" s="124" t="s">
        <v>64</v>
      </c>
      <c r="BF58" s="125" t="s">
        <v>62</v>
      </c>
      <c r="BG58" s="125" t="s">
        <v>65</v>
      </c>
    </row>
    <row r="59" spans="1:62" ht="13.8" customHeight="1">
      <c r="A59" s="90" t="s">
        <v>66</v>
      </c>
      <c r="B59" s="800" t="str">
        <f>[1]③リーグ組分け!B34</f>
        <v>H-AJA</v>
      </c>
      <c r="C59" s="127"/>
      <c r="D59" s="128"/>
      <c r="E59" s="129"/>
      <c r="F59" s="130"/>
      <c r="G59" s="131"/>
      <c r="H59" s="132"/>
      <c r="I59" s="133"/>
      <c r="J59" s="131"/>
      <c r="K59" s="134"/>
      <c r="L59" s="133"/>
      <c r="M59" s="131"/>
      <c r="N59" s="134"/>
      <c r="O59" s="133"/>
      <c r="P59" s="131"/>
      <c r="Q59" s="134"/>
      <c r="R59" s="130"/>
      <c r="S59" s="131"/>
      <c r="T59" s="132"/>
      <c r="U59" s="133"/>
      <c r="V59" s="131"/>
      <c r="W59" s="134"/>
      <c r="X59" s="133"/>
      <c r="Y59" s="131"/>
      <c r="Z59" s="134"/>
      <c r="AA59" s="130"/>
      <c r="AB59" s="131"/>
      <c r="AC59" s="135"/>
      <c r="AD59" s="133"/>
      <c r="AE59" s="131"/>
      <c r="AF59" s="134"/>
      <c r="AG59" s="133"/>
      <c r="AH59" s="131"/>
      <c r="AI59" s="134"/>
      <c r="AJ59" s="133"/>
      <c r="AK59" s="131"/>
      <c r="AL59" s="134"/>
      <c r="AM59" s="133"/>
      <c r="AN59" s="131"/>
      <c r="AO59" s="134"/>
      <c r="AP59" s="133"/>
      <c r="AQ59" s="131"/>
      <c r="AR59" s="134"/>
      <c r="AS59" s="136"/>
      <c r="AT59" s="137" t="s">
        <v>68</v>
      </c>
      <c r="AU59" s="153"/>
      <c r="AV59" s="785">
        <f>RANK(BG59,$BG$59:$BG$86)</f>
        <v>1</v>
      </c>
      <c r="AW59" s="748">
        <f>AY59*3+BA59</f>
        <v>0</v>
      </c>
      <c r="AX59" s="750">
        <f>BB59-BC59</f>
        <v>0</v>
      </c>
      <c r="AY59" s="750">
        <f>COUNTIF($D60:$AU60,"○")</f>
        <v>0</v>
      </c>
      <c r="AZ59" s="750">
        <f>COUNTIF($D60:$AU60,"●")</f>
        <v>0</v>
      </c>
      <c r="BA59" s="750">
        <f>COUNTIF($D60:AR60,"△")</f>
        <v>0</v>
      </c>
      <c r="BB59" s="750">
        <f>SUM(C59,F59,I59,L59,O59,R59,U59,X59,AA59,AD59,AG59,AJ59,AM59,AP59,AS59)</f>
        <v>0</v>
      </c>
      <c r="BC59" s="752">
        <f>SUM(E59,H59,K59,N59,Q59,T59,W59,Z59,AC59,AF59,AI59,AL59,AO59,AR59)</f>
        <v>0</v>
      </c>
      <c r="BD59" s="138"/>
      <c r="BE59" s="754">
        <f>0.5+AX59/1000</f>
        <v>0.5</v>
      </c>
      <c r="BF59" s="756">
        <f>BB59/100000</f>
        <v>0</v>
      </c>
      <c r="BG59" s="756">
        <f>SUM(AW59,BE59,BF59)</f>
        <v>0.5</v>
      </c>
      <c r="BI59" s="758">
        <f>SUM(AY59:BA60)</f>
        <v>0</v>
      </c>
    </row>
    <row r="60" spans="1:62" ht="15" customHeight="1">
      <c r="B60" s="800"/>
      <c r="C60" s="139"/>
      <c r="D60" s="139" t="str">
        <f>IF(C59="","",IF(C59=E59,"△",IF(C59&gt;E59,"○","●")))</f>
        <v/>
      </c>
      <c r="E60" s="140"/>
      <c r="F60" s="141"/>
      <c r="G60" s="142" t="str">
        <f>IF(F59="","",IF(F59=H59,"△",IF(F59&gt;H59,"○","●")))</f>
        <v/>
      </c>
      <c r="H60" s="143"/>
      <c r="I60" s="141"/>
      <c r="J60" s="142" t="str">
        <f>IF(I59="","",IF(I59=K59,"△",IF(I59&gt;K59,"○","●")))</f>
        <v/>
      </c>
      <c r="K60" s="144"/>
      <c r="L60" s="141"/>
      <c r="M60" s="142" t="str">
        <f>IF(L59="","",IF(L59=N59,"△",IF(L59&gt;N59,"○","●")))</f>
        <v/>
      </c>
      <c r="N60" s="144"/>
      <c r="O60" s="141"/>
      <c r="P60" s="142" t="str">
        <f>IF(O59="","",IF(O59=Q59,"△",IF(O59&gt;Q59,"○","●")))</f>
        <v/>
      </c>
      <c r="Q60" s="144"/>
      <c r="R60" s="145"/>
      <c r="S60" s="142" t="str">
        <f>IF(R59="","",IF(R59=T59,"△",IF(R59&gt;T59,"○","●")))</f>
        <v/>
      </c>
      <c r="T60" s="143"/>
      <c r="U60" s="141"/>
      <c r="V60" s="142" t="str">
        <f>IF(U59="","",IF(U59=W59,"△",IF(U59&gt;W59,"○","●")))</f>
        <v/>
      </c>
      <c r="W60" s="144"/>
      <c r="X60" s="141"/>
      <c r="Y60" s="142" t="str">
        <f>IF(X59="","",IF(X59=Z59,"△",IF(X59&gt;Z59,"○","●")))</f>
        <v/>
      </c>
      <c r="Z60" s="144"/>
      <c r="AA60" s="141"/>
      <c r="AB60" s="142" t="str">
        <f>IF(AA59="","",IF(AA59=AC59,"△",IF(AA59&gt;AC59,"○","●")))</f>
        <v/>
      </c>
      <c r="AC60" s="144"/>
      <c r="AD60" s="145"/>
      <c r="AE60" s="142" t="str">
        <f>IF(AD59="","",IF(AD59=AF59,"△",IF(AD59&gt;AF59,"○","●")))</f>
        <v/>
      </c>
      <c r="AF60" s="144"/>
      <c r="AG60" s="141"/>
      <c r="AH60" s="142" t="str">
        <f>IF(AG59="","",IF(AG59=AI59,"△",IF(AG59&gt;AI59,"○","●")))</f>
        <v/>
      </c>
      <c r="AI60" s="144"/>
      <c r="AJ60" s="141"/>
      <c r="AK60" s="142" t="str">
        <f>IF(AJ59="","",IF(AJ59=AL59,"△",IF(AJ59&gt;AL59,"○","●")))</f>
        <v/>
      </c>
      <c r="AL60" s="144"/>
      <c r="AM60" s="141"/>
      <c r="AN60" s="190" t="str">
        <f>IF(AM59="","",IF(AM59=AO59,"△",IF(AM59&gt;AO59,"○","●")))</f>
        <v/>
      </c>
      <c r="AO60" s="144"/>
      <c r="AP60" s="141"/>
      <c r="AQ60" s="190" t="str">
        <f>IF(AP59="","",IF(AP59=AR59,"△",IF(AP59&gt;AR59,"○","●")))</f>
        <v/>
      </c>
      <c r="AR60" s="144"/>
      <c r="AS60" s="146"/>
      <c r="AT60" s="147" t="str">
        <f>IF(AS59="","",IF(AS59=AU59,"△",IF(AS59&gt;AU59,"○","●")))</f>
        <v/>
      </c>
      <c r="AU60" s="148"/>
      <c r="AV60" s="786"/>
      <c r="AW60" s="760"/>
      <c r="AX60" s="761"/>
      <c r="AY60" s="761"/>
      <c r="AZ60" s="761"/>
      <c r="BA60" s="761"/>
      <c r="BB60" s="761"/>
      <c r="BC60" s="763"/>
      <c r="BD60" s="138"/>
      <c r="BE60" s="755"/>
      <c r="BF60" s="757"/>
      <c r="BG60" s="757"/>
      <c r="BI60" s="758"/>
      <c r="BJ60" s="91"/>
    </row>
    <row r="61" spans="1:62" ht="15" customHeight="1">
      <c r="A61" s="90" t="s">
        <v>69</v>
      </c>
      <c r="B61" s="800">
        <f>[1]③リーグ組分け!B35</f>
        <v>0</v>
      </c>
      <c r="C61" s="149" t="str">
        <f>IF(H59="","",H59)</f>
        <v/>
      </c>
      <c r="D61" s="150" t="s">
        <v>67</v>
      </c>
      <c r="E61" s="151" t="str">
        <f>IF(F59="","",F59)</f>
        <v/>
      </c>
      <c r="F61" s="127"/>
      <c r="G61" s="152"/>
      <c r="H61" s="153"/>
      <c r="I61" s="133"/>
      <c r="J61" s="131"/>
      <c r="K61" s="134"/>
      <c r="L61" s="133"/>
      <c r="M61" s="131"/>
      <c r="N61" s="134"/>
      <c r="O61" s="133"/>
      <c r="P61" s="131"/>
      <c r="Q61" s="134"/>
      <c r="R61" s="130"/>
      <c r="S61" s="131"/>
      <c r="T61" s="132"/>
      <c r="U61" s="133"/>
      <c r="V61" s="131"/>
      <c r="W61" s="134"/>
      <c r="X61" s="133"/>
      <c r="Y61" s="131"/>
      <c r="Z61" s="134"/>
      <c r="AA61" s="130"/>
      <c r="AB61" s="131"/>
      <c r="AC61" s="135"/>
      <c r="AD61" s="133"/>
      <c r="AE61" s="131"/>
      <c r="AF61" s="134"/>
      <c r="AG61" s="133"/>
      <c r="AH61" s="131"/>
      <c r="AI61" s="134"/>
      <c r="AJ61" s="133"/>
      <c r="AK61" s="131"/>
      <c r="AL61" s="134"/>
      <c r="AM61" s="133"/>
      <c r="AN61" s="131"/>
      <c r="AO61" s="134"/>
      <c r="AP61" s="133"/>
      <c r="AQ61" s="131"/>
      <c r="AR61" s="134"/>
      <c r="AS61" s="136"/>
      <c r="AT61" s="137" t="s">
        <v>68</v>
      </c>
      <c r="AU61" s="153"/>
      <c r="AV61" s="785">
        <f t="shared" ref="AV61" si="0">RANK(BG61,$BG$59:$BG$86)</f>
        <v>1</v>
      </c>
      <c r="AW61" s="748">
        <f>AY61*3+BA61</f>
        <v>0</v>
      </c>
      <c r="AX61" s="750">
        <f>BB61-BC61</f>
        <v>0</v>
      </c>
      <c r="AY61" s="750">
        <f>COUNTIF($D62:$AU62,"○")</f>
        <v>0</v>
      </c>
      <c r="AZ61" s="750">
        <f>COUNTIF($D62:$AU62,"●")</f>
        <v>0</v>
      </c>
      <c r="BA61" s="750">
        <f>COUNTIF($D62:AR62,"△")</f>
        <v>0</v>
      </c>
      <c r="BB61" s="750">
        <f>SUM(C61,F61,I61,L61,O61,R61,U61,X61,AA61,AD61,AG61,AJ61,AM61,AP61,AS61)</f>
        <v>0</v>
      </c>
      <c r="BC61" s="752">
        <f>SUM(E61,H61,K61,N61,Q61,T61,W61,Z61,AC61,AF61,AI61,AL61,AO61,AR61,AU61)</f>
        <v>0</v>
      </c>
      <c r="BD61" s="138"/>
      <c r="BE61" s="754">
        <f>0.5+AX61/1000</f>
        <v>0.5</v>
      </c>
      <c r="BF61" s="756">
        <f>BB61/100000</f>
        <v>0</v>
      </c>
      <c r="BG61" s="756">
        <f>SUM(AW61,BE61,BF61)</f>
        <v>0.5</v>
      </c>
      <c r="BI61" s="758">
        <f>SUM(AY61:BA62)</f>
        <v>0</v>
      </c>
      <c r="BJ61" s="91"/>
    </row>
    <row r="62" spans="1:62" ht="13.8" customHeight="1">
      <c r="B62" s="800"/>
      <c r="C62" s="155"/>
      <c r="D62" s="155" t="str">
        <f>IF(C61="","",IF(C61=E61,"△",IF(C61&gt;E61,"○","●")))</f>
        <v/>
      </c>
      <c r="E62" s="156"/>
      <c r="F62" s="139"/>
      <c r="G62" s="157"/>
      <c r="H62" s="148"/>
      <c r="I62" s="141"/>
      <c r="J62" s="142" t="str">
        <f>IF(I61="","",IF(I61=K61,"△",IF(I61&gt;K61,"○","●")))</f>
        <v/>
      </c>
      <c r="K62" s="144"/>
      <c r="L62" s="141"/>
      <c r="M62" s="142" t="str">
        <f>IF(L61="","",IF(L61=N61,"△",IF(L61&gt;N61,"○","●")))</f>
        <v/>
      </c>
      <c r="N62" s="144"/>
      <c r="O62" s="141"/>
      <c r="P62" s="142" t="str">
        <f>IF(O61="","",IF(O61=Q61,"△",IF(O61&gt;Q61,"○","●")))</f>
        <v/>
      </c>
      <c r="Q62" s="144"/>
      <c r="R62" s="145"/>
      <c r="S62" s="142" t="str">
        <f>IF(R61="","",IF(R61=T61,"△",IF(R61&gt;T61,"○","●")))</f>
        <v/>
      </c>
      <c r="T62" s="143"/>
      <c r="U62" s="141"/>
      <c r="V62" s="142" t="str">
        <f>IF(U61="","",IF(U61=W61,"△",IF(U61&gt;W61,"○","●")))</f>
        <v/>
      </c>
      <c r="W62" s="144"/>
      <c r="X62" s="141"/>
      <c r="Y62" s="142" t="str">
        <f>IF(X61="","",IF(X61=Z61,"△",IF(X61&gt;Z61,"○","●")))</f>
        <v/>
      </c>
      <c r="Z62" s="144"/>
      <c r="AA62" s="141"/>
      <c r="AB62" s="142" t="str">
        <f>IF(AA61="","",IF(AA61=AC61,"△",IF(AA61&gt;AC61,"○","●")))</f>
        <v/>
      </c>
      <c r="AC62" s="144"/>
      <c r="AD62" s="145"/>
      <c r="AE62" s="142" t="str">
        <f>IF(AD61="","",IF(AD61=AF61,"△",IF(AD61&gt;AF61,"○","●")))</f>
        <v/>
      </c>
      <c r="AF62" s="144"/>
      <c r="AG62" s="141"/>
      <c r="AH62" s="142" t="str">
        <f>IF(AG61="","",IF(AG61=AI61,"△",IF(AG61&gt;AI61,"○","●")))</f>
        <v/>
      </c>
      <c r="AI62" s="144"/>
      <c r="AJ62" s="141"/>
      <c r="AK62" s="142" t="str">
        <f>IF(AJ61="","",IF(AJ61=AL61,"△",IF(AJ61&gt;AL61,"○","●")))</f>
        <v/>
      </c>
      <c r="AL62" s="144"/>
      <c r="AM62" s="141"/>
      <c r="AN62" s="190" t="str">
        <f>IF(AM61="","",IF(AM61=AO61,"△",IF(AM61&gt;AO61,"○","●")))</f>
        <v/>
      </c>
      <c r="AO62" s="144"/>
      <c r="AP62" s="141"/>
      <c r="AQ62" s="190" t="str">
        <f>IF(AP61="","",IF(AP61=AR61,"△",IF(AP61&gt;AR61,"○","●")))</f>
        <v/>
      </c>
      <c r="AR62" s="144"/>
      <c r="AS62" s="146"/>
      <c r="AT62" s="147" t="str">
        <f>IF(AS61="","",IF(AS61=AU61,"△",IF(AS61&gt;AU61,"○","●")))</f>
        <v/>
      </c>
      <c r="AU62" s="148"/>
      <c r="AV62" s="786"/>
      <c r="AW62" s="760"/>
      <c r="AX62" s="761"/>
      <c r="AY62" s="761"/>
      <c r="AZ62" s="761"/>
      <c r="BA62" s="761"/>
      <c r="BB62" s="761"/>
      <c r="BC62" s="763"/>
      <c r="BE62" s="755"/>
      <c r="BF62" s="757"/>
      <c r="BG62" s="757"/>
      <c r="BI62" s="758"/>
    </row>
    <row r="63" spans="1:62" ht="17.399999999999999" customHeight="1">
      <c r="A63" s="90" t="s">
        <v>70</v>
      </c>
      <c r="B63" s="800" t="str">
        <f>[1]③リーグ組分け!B36</f>
        <v>45トキガネ</v>
      </c>
      <c r="C63" s="149" t="str">
        <f>IF(K59="","",K59)</f>
        <v/>
      </c>
      <c r="D63" s="150" t="s">
        <v>67</v>
      </c>
      <c r="E63" s="151" t="str">
        <f>IF(I59="","",I59)</f>
        <v/>
      </c>
      <c r="F63" s="149" t="str">
        <f>IF(K61="","",K61)</f>
        <v/>
      </c>
      <c r="G63" s="150" t="s">
        <v>67</v>
      </c>
      <c r="H63" s="151" t="str">
        <f>IF(I61="","",I61)</f>
        <v/>
      </c>
      <c r="I63" s="136"/>
      <c r="J63" s="152"/>
      <c r="K63" s="153"/>
      <c r="L63" s="133"/>
      <c r="M63" s="131"/>
      <c r="N63" s="134"/>
      <c r="O63" s="133"/>
      <c r="P63" s="131"/>
      <c r="Q63" s="134"/>
      <c r="R63" s="130"/>
      <c r="S63" s="131"/>
      <c r="T63" s="132"/>
      <c r="U63" s="133"/>
      <c r="V63" s="131"/>
      <c r="W63" s="134"/>
      <c r="X63" s="133"/>
      <c r="Y63" s="131"/>
      <c r="Z63" s="134"/>
      <c r="AA63" s="130"/>
      <c r="AB63" s="131"/>
      <c r="AC63" s="135"/>
      <c r="AD63" s="133"/>
      <c r="AE63" s="131"/>
      <c r="AF63" s="134"/>
      <c r="AG63" s="133"/>
      <c r="AH63" s="131"/>
      <c r="AI63" s="134"/>
      <c r="AJ63" s="133"/>
      <c r="AK63" s="131"/>
      <c r="AL63" s="134"/>
      <c r="AM63" s="133"/>
      <c r="AN63" s="131"/>
      <c r="AO63" s="134"/>
      <c r="AP63" s="133"/>
      <c r="AQ63" s="131"/>
      <c r="AR63" s="134"/>
      <c r="AS63" s="136"/>
      <c r="AT63" s="137" t="s">
        <v>68</v>
      </c>
      <c r="AU63" s="153"/>
      <c r="AV63" s="785">
        <f t="shared" ref="AV63" si="1">RANK(BG63,$BG$59:$BG$86)</f>
        <v>1</v>
      </c>
      <c r="AW63" s="748">
        <f>AY63*3+BA63</f>
        <v>0</v>
      </c>
      <c r="AX63" s="750">
        <f>BB63-BC63</f>
        <v>0</v>
      </c>
      <c r="AY63" s="762">
        <f>COUNTIF($D64:$AU64,"○")</f>
        <v>0</v>
      </c>
      <c r="AZ63" s="762">
        <f>COUNTIF($D64:$AU64,"●")</f>
        <v>0</v>
      </c>
      <c r="BA63" s="750">
        <f>COUNTIF($D64:AR64,"△")</f>
        <v>0</v>
      </c>
      <c r="BB63" s="750">
        <f>SUM(C63,F63,I63,L63,O63,R63,U63,X63,AA63,AD63,AG63,AJ63,AM63,AP63,AS63)</f>
        <v>0</v>
      </c>
      <c r="BC63" s="752">
        <f>SUM(E63,H63,K63,N63,Q63,T63,W63,Z63,AC63,AF63,AI63,AL63,AO63,AR63,AU63)</f>
        <v>0</v>
      </c>
      <c r="BE63" s="754">
        <f>0.5+AX63/1000</f>
        <v>0.5</v>
      </c>
      <c r="BF63" s="756">
        <f>BB63/100000</f>
        <v>0</v>
      </c>
      <c r="BG63" s="756">
        <f>SUM(AW63,BE63,BF63)</f>
        <v>0.5</v>
      </c>
      <c r="BI63" s="758">
        <f>SUM(AY63:BA64)</f>
        <v>0</v>
      </c>
    </row>
    <row r="64" spans="1:62" ht="17.399999999999999" customHeight="1">
      <c r="B64" s="800"/>
      <c r="C64" s="155"/>
      <c r="D64" s="155" t="str">
        <f>IF(C63="","",IF(C63=E63,"△",IF(C63&gt;E63,"○","●")))</f>
        <v/>
      </c>
      <c r="E64" s="156"/>
      <c r="F64" s="155"/>
      <c r="G64" s="155" t="str">
        <f>IF(F63="","",IF(F63=H63,"△",IF(F63&gt;H63,"○","●")))</f>
        <v/>
      </c>
      <c r="H64" s="156"/>
      <c r="I64" s="146"/>
      <c r="J64" s="157"/>
      <c r="K64" s="148"/>
      <c r="L64" s="141"/>
      <c r="M64" s="142" t="str">
        <f>IF(L63="","",IF(L63=N63,"△",IF(L63&gt;N63,"○","●")))</f>
        <v/>
      </c>
      <c r="N64" s="144"/>
      <c r="O64" s="141"/>
      <c r="P64" s="142" t="str">
        <f>IF(O63="","",IF(O63=Q63,"△",IF(O63&gt;Q63,"○","●")))</f>
        <v/>
      </c>
      <c r="Q64" s="144"/>
      <c r="R64" s="145"/>
      <c r="S64" s="142" t="str">
        <f>IF(R63="","",IF(R63=T63,"△",IF(R63&gt;T63,"○","●")))</f>
        <v/>
      </c>
      <c r="T64" s="143"/>
      <c r="U64" s="141"/>
      <c r="V64" s="142" t="str">
        <f>IF(U63="","",IF(U63=W63,"△",IF(U63&gt;W63,"○","●")))</f>
        <v/>
      </c>
      <c r="W64" s="144"/>
      <c r="X64" s="141"/>
      <c r="Y64" s="142" t="str">
        <f>IF(X63="","",IF(X63=Z63,"△",IF(X63&gt;Z63,"○","●")))</f>
        <v/>
      </c>
      <c r="Z64" s="144"/>
      <c r="AA64" s="141"/>
      <c r="AB64" s="142" t="str">
        <f>IF(AA63="","",IF(AA63=AC63,"△",IF(AA63&gt;AC63,"○","●")))</f>
        <v/>
      </c>
      <c r="AC64" s="144"/>
      <c r="AD64" s="145"/>
      <c r="AE64" s="142" t="str">
        <f>IF(AD63="","",IF(AD63=AF63,"△",IF(AD63&gt;AF63,"○","●")))</f>
        <v/>
      </c>
      <c r="AF64" s="144"/>
      <c r="AG64" s="141"/>
      <c r="AH64" s="142" t="str">
        <f>IF(AG63="","",IF(AG63=AI63,"△",IF(AG63&gt;AI63,"○","●")))</f>
        <v/>
      </c>
      <c r="AI64" s="144"/>
      <c r="AJ64" s="141"/>
      <c r="AK64" s="142" t="str">
        <f>IF(AJ63="","",IF(AJ63=AL63,"△",IF(AJ63&gt;AL63,"○","●")))</f>
        <v/>
      </c>
      <c r="AL64" s="144"/>
      <c r="AM64" s="141"/>
      <c r="AN64" s="190" t="str">
        <f>IF(AM63="","",IF(AM63=AO63,"△",IF(AM63&gt;AO63,"○","●")))</f>
        <v/>
      </c>
      <c r="AO64" s="144"/>
      <c r="AP64" s="141"/>
      <c r="AQ64" s="190" t="str">
        <f>IF(AP63="","",IF(AP63=AR63,"△",IF(AP63&gt;AR63,"○","●")))</f>
        <v/>
      </c>
      <c r="AR64" s="144"/>
      <c r="AS64" s="146"/>
      <c r="AT64" s="147" t="str">
        <f>IF(AS63="","",IF(AS63=AU63,"△",IF(AS63&gt;AU63,"○","●")))</f>
        <v/>
      </c>
      <c r="AU64" s="148"/>
      <c r="AV64" s="786"/>
      <c r="AW64" s="760"/>
      <c r="AX64" s="761"/>
      <c r="AY64" s="761"/>
      <c r="AZ64" s="761"/>
      <c r="BA64" s="761"/>
      <c r="BB64" s="761"/>
      <c r="BC64" s="763"/>
      <c r="BE64" s="755"/>
      <c r="BF64" s="757"/>
      <c r="BG64" s="757"/>
      <c r="BI64" s="759"/>
    </row>
    <row r="65" spans="1:61" ht="15" customHeight="1">
      <c r="A65" s="90" t="s">
        <v>71</v>
      </c>
      <c r="B65" s="800" t="str">
        <f>[1]③リーグ組分け!B37</f>
        <v>エスペ40</v>
      </c>
      <c r="C65" s="149" t="str">
        <f>IF(N59="","",N59)</f>
        <v/>
      </c>
      <c r="D65" s="150" t="s">
        <v>67</v>
      </c>
      <c r="E65" s="151" t="str">
        <f>IF(L59="","",L59)</f>
        <v/>
      </c>
      <c r="F65" s="149" t="str">
        <f>IF(N61="","",N61)</f>
        <v/>
      </c>
      <c r="G65" s="150" t="s">
        <v>67</v>
      </c>
      <c r="H65" s="151" t="str">
        <f>IF(L61="","",O61)</f>
        <v/>
      </c>
      <c r="I65" s="149" t="str">
        <f>IF(N63="","",N63)</f>
        <v/>
      </c>
      <c r="J65" s="150" t="s">
        <v>67</v>
      </c>
      <c r="K65" s="151" t="str">
        <f>IF(L63="","",L63)</f>
        <v/>
      </c>
      <c r="L65" s="136"/>
      <c r="M65" s="152"/>
      <c r="N65" s="153"/>
      <c r="O65" s="133"/>
      <c r="P65" s="131"/>
      <c r="Q65" s="134"/>
      <c r="R65" s="130"/>
      <c r="S65" s="131"/>
      <c r="T65" s="132"/>
      <c r="U65" s="133"/>
      <c r="V65" s="131"/>
      <c r="W65" s="134"/>
      <c r="X65" s="133"/>
      <c r="Y65" s="131"/>
      <c r="Z65" s="134"/>
      <c r="AA65" s="130"/>
      <c r="AB65" s="131"/>
      <c r="AC65" s="135"/>
      <c r="AD65" s="133"/>
      <c r="AE65" s="131"/>
      <c r="AF65" s="134"/>
      <c r="AG65" s="133"/>
      <c r="AH65" s="131"/>
      <c r="AI65" s="134"/>
      <c r="AJ65" s="133"/>
      <c r="AK65" s="131"/>
      <c r="AL65" s="134"/>
      <c r="AM65" s="133"/>
      <c r="AN65" s="131"/>
      <c r="AO65" s="134"/>
      <c r="AP65" s="133"/>
      <c r="AQ65" s="131"/>
      <c r="AR65" s="134"/>
      <c r="AS65" s="136"/>
      <c r="AT65" s="137" t="s">
        <v>68</v>
      </c>
      <c r="AU65" s="153"/>
      <c r="AV65" s="785">
        <f t="shared" ref="AV65" si="2">RANK(BG65,$BG$59:$BG$86)</f>
        <v>1</v>
      </c>
      <c r="AW65" s="748">
        <f>AY65*3+BA65</f>
        <v>0</v>
      </c>
      <c r="AX65" s="750">
        <f>BB65-BC65</f>
        <v>0</v>
      </c>
      <c r="AY65" s="762">
        <f>COUNTIF($D66:$AU66,"○")</f>
        <v>0</v>
      </c>
      <c r="AZ65" s="762">
        <f>COUNTIF($D66:$AU66,"●")</f>
        <v>0</v>
      </c>
      <c r="BA65" s="750">
        <f>COUNTIF($D66:AR66,"△")</f>
        <v>0</v>
      </c>
      <c r="BB65" s="750">
        <f>SUM(C65,F65,I65,L65,O65,R65,U65,X65,AA65,AD65,AG65,AJ65,AM65,AP65,AS65)</f>
        <v>0</v>
      </c>
      <c r="BC65" s="752">
        <f>SUM(E65,H65,K65,N65,Q65,T65,W65,Z65,AC65,AF65,AI65,AL65,AO65,AR65,AU65)</f>
        <v>0</v>
      </c>
      <c r="BE65" s="754">
        <f>0.5+AX65/1000</f>
        <v>0.5</v>
      </c>
      <c r="BF65" s="756">
        <f>BB65/100000</f>
        <v>0</v>
      </c>
      <c r="BG65" s="756">
        <f>SUM(AW65,BE65,BF65)</f>
        <v>0.5</v>
      </c>
      <c r="BI65" s="758">
        <f>SUM(AY65:BA66)</f>
        <v>0</v>
      </c>
    </row>
    <row r="66" spans="1:61" ht="15" customHeight="1">
      <c r="B66" s="800"/>
      <c r="C66" s="155"/>
      <c r="D66" s="155" t="str">
        <f>IF(C65="","",IF(C65=E65,"△",IF(C65&gt;E65,"○","●")))</f>
        <v/>
      </c>
      <c r="E66" s="156"/>
      <c r="F66" s="155"/>
      <c r="G66" s="155" t="str">
        <f>IF(F65="","",IF(F65=H65,"△",IF(F65&gt;H65,"○","●")))</f>
        <v/>
      </c>
      <c r="H66" s="156"/>
      <c r="I66" s="155"/>
      <c r="J66" s="155" t="str">
        <f>IF(I65="","",IF(I65=K65,"△",IF(I65&gt;K65,"○","●")))</f>
        <v/>
      </c>
      <c r="K66" s="156"/>
      <c r="L66" s="146"/>
      <c r="M66" s="157"/>
      <c r="N66" s="148"/>
      <c r="O66" s="141"/>
      <c r="P66" s="142" t="str">
        <f>IF(O65="","",IF(O65=Q65,"△",IF(O65&gt;Q65,"○","●")))</f>
        <v/>
      </c>
      <c r="Q66" s="144"/>
      <c r="R66" s="145"/>
      <c r="S66" s="142" t="str">
        <f>IF(R65="","",IF(R65=T65,"△",IF(R65&gt;T65,"○","●")))</f>
        <v/>
      </c>
      <c r="T66" s="143"/>
      <c r="U66" s="141"/>
      <c r="V66" s="142" t="str">
        <f>IF(U65="","",IF(U65=W65,"△",IF(U65&gt;W65,"○","●")))</f>
        <v/>
      </c>
      <c r="W66" s="144"/>
      <c r="X66" s="141"/>
      <c r="Y66" s="142" t="str">
        <f>IF(X65="","",IF(X65=Z65,"△",IF(X65&gt;Z65,"○","●")))</f>
        <v/>
      </c>
      <c r="Z66" s="144"/>
      <c r="AA66" s="141"/>
      <c r="AB66" s="142" t="str">
        <f>IF(AA65="","",IF(AA65=AC65,"△",IF(AA65&gt;AC65,"○","●")))</f>
        <v/>
      </c>
      <c r="AC66" s="144"/>
      <c r="AD66" s="145"/>
      <c r="AE66" s="142" t="str">
        <f>IF(AD65="","",IF(AD65=AF65,"△",IF(AD65&gt;AF65,"○","●")))</f>
        <v/>
      </c>
      <c r="AF66" s="144"/>
      <c r="AG66" s="141"/>
      <c r="AH66" s="142" t="str">
        <f>IF(AG65="","",IF(AG65=AI65,"△",IF(AG65&gt;AI65,"○","●")))</f>
        <v/>
      </c>
      <c r="AI66" s="144"/>
      <c r="AJ66" s="141"/>
      <c r="AK66" s="142" t="str">
        <f>IF(AJ65="","",IF(AJ65=AL65,"△",IF(AJ65&gt;AL65,"○","●")))</f>
        <v/>
      </c>
      <c r="AL66" s="144"/>
      <c r="AM66" s="141"/>
      <c r="AN66" s="190" t="str">
        <f>IF(AM65="","",IF(AM65=AO65,"△",IF(AM65&gt;AO65,"○","●")))</f>
        <v/>
      </c>
      <c r="AO66" s="144"/>
      <c r="AP66" s="141"/>
      <c r="AQ66" s="190" t="str">
        <f>IF(AP65="","",IF(AP65=AR65,"△",IF(AP65&gt;AR65,"○","●")))</f>
        <v/>
      </c>
      <c r="AR66" s="144"/>
      <c r="AS66" s="146"/>
      <c r="AT66" s="147" t="str">
        <f>IF(AS65="","",IF(AS65=AU65,"△",IF(AS65&gt;AU65,"○","●")))</f>
        <v/>
      </c>
      <c r="AU66" s="148"/>
      <c r="AV66" s="786"/>
      <c r="AW66" s="760"/>
      <c r="AX66" s="761"/>
      <c r="AY66" s="761"/>
      <c r="AZ66" s="761"/>
      <c r="BA66" s="761"/>
      <c r="BB66" s="761"/>
      <c r="BC66" s="763"/>
      <c r="BE66" s="755"/>
      <c r="BF66" s="757"/>
      <c r="BG66" s="757"/>
      <c r="BI66" s="759"/>
    </row>
    <row r="67" spans="1:61" ht="15" customHeight="1">
      <c r="A67" s="90" t="s">
        <v>72</v>
      </c>
      <c r="B67" s="800" t="str">
        <f>[1]③リーグ組分け!B38</f>
        <v>マクハリ40</v>
      </c>
      <c r="C67" s="149" t="str">
        <f>IF(Q59="","",Q59)</f>
        <v/>
      </c>
      <c r="D67" s="150" t="s">
        <v>67</v>
      </c>
      <c r="E67" s="151" t="str">
        <f>IF(O59="","",O59)</f>
        <v/>
      </c>
      <c r="F67" s="149" t="str">
        <f>IF(Q61="","",Q61)</f>
        <v/>
      </c>
      <c r="G67" s="150" t="s">
        <v>67</v>
      </c>
      <c r="H67" s="151" t="str">
        <f>IF(O61="","",O61)</f>
        <v/>
      </c>
      <c r="I67" s="149" t="str">
        <f>IF(Q63="","",Q63)</f>
        <v/>
      </c>
      <c r="J67" s="150" t="s">
        <v>67</v>
      </c>
      <c r="K67" s="151" t="str">
        <f>IF(O63="","",O63)</f>
        <v/>
      </c>
      <c r="L67" s="158" t="str">
        <f>IF(Q65="","",Q65)</f>
        <v/>
      </c>
      <c r="M67" s="159" t="s">
        <v>67</v>
      </c>
      <c r="N67" s="160" t="str">
        <f>IF(O65="","",O65)</f>
        <v/>
      </c>
      <c r="O67" s="136"/>
      <c r="P67" s="152"/>
      <c r="Q67" s="153"/>
      <c r="R67" s="130"/>
      <c r="S67" s="131"/>
      <c r="T67" s="132"/>
      <c r="U67" s="133"/>
      <c r="V67" s="131"/>
      <c r="W67" s="134"/>
      <c r="X67" s="133"/>
      <c r="Y67" s="131"/>
      <c r="Z67" s="134"/>
      <c r="AA67" s="130"/>
      <c r="AB67" s="131"/>
      <c r="AC67" s="135"/>
      <c r="AD67" s="133"/>
      <c r="AE67" s="131"/>
      <c r="AF67" s="134"/>
      <c r="AG67" s="133"/>
      <c r="AH67" s="131"/>
      <c r="AI67" s="134"/>
      <c r="AJ67" s="133"/>
      <c r="AK67" s="131"/>
      <c r="AL67" s="134"/>
      <c r="AM67" s="133"/>
      <c r="AN67" s="131"/>
      <c r="AO67" s="134"/>
      <c r="AP67" s="133"/>
      <c r="AQ67" s="131"/>
      <c r="AR67" s="134"/>
      <c r="AS67" s="136"/>
      <c r="AT67" s="137" t="s">
        <v>68</v>
      </c>
      <c r="AU67" s="153"/>
      <c r="AV67" s="785">
        <f t="shared" ref="AV67" si="3">RANK(BG67,$BG$59:$BG$86)</f>
        <v>1</v>
      </c>
      <c r="AW67" s="748">
        <f>AY67*3+BA67</f>
        <v>0</v>
      </c>
      <c r="AX67" s="750">
        <f>BB67-BC67</f>
        <v>0</v>
      </c>
      <c r="AY67" s="762">
        <f>COUNTIF($D68:$AU68,"○")</f>
        <v>0</v>
      </c>
      <c r="AZ67" s="762">
        <f>COUNTIF($D68:$AU68,"●")</f>
        <v>0</v>
      </c>
      <c r="BA67" s="750">
        <f>COUNTIF($D68:AR68,"△")</f>
        <v>0</v>
      </c>
      <c r="BB67" s="750">
        <f>SUM(C67,F67,I67,L67,O67,R67,U67,X67,AA67,AD67,AG67,AJ67,AM67,AP67,AS67)</f>
        <v>0</v>
      </c>
      <c r="BC67" s="752">
        <f>SUM(E67,H67,K67,N67,Q67,T67,W67,Z67,AC67,AF67,AI67,AL67,AO67,AR67,AU67)</f>
        <v>0</v>
      </c>
      <c r="BE67" s="754">
        <f>0.5+AX67/1000</f>
        <v>0.5</v>
      </c>
      <c r="BF67" s="756">
        <f>BB67/100000</f>
        <v>0</v>
      </c>
      <c r="BG67" s="756">
        <f>SUM(AW67,BE67,BF67)</f>
        <v>0.5</v>
      </c>
      <c r="BI67" s="758">
        <f>SUM(AY67:BA68)</f>
        <v>0</v>
      </c>
    </row>
    <row r="68" spans="1:61" ht="15" customHeight="1">
      <c r="B68" s="800"/>
      <c r="C68" s="155"/>
      <c r="D68" s="155" t="str">
        <f>IF(C67="","",IF(C67=E67,"△",IF(C67&gt;E67,"○","●")))</f>
        <v/>
      </c>
      <c r="E68" s="156"/>
      <c r="F68" s="155"/>
      <c r="G68" s="155" t="str">
        <f>IF(F67="","",IF(F67=H67,"△",IF(F67&gt;H67,"○","●")))</f>
        <v/>
      </c>
      <c r="H68" s="156"/>
      <c r="I68" s="155"/>
      <c r="J68" s="155" t="str">
        <f>IF(I67="","",IF(I67=K67,"△",IF(I67&gt;K67,"○","●")))</f>
        <v/>
      </c>
      <c r="K68" s="156"/>
      <c r="L68" s="161"/>
      <c r="M68" s="161" t="str">
        <f>IF(L67="","",IF(L67=N67,"△",IF(L67&gt;N67,"○","●")))</f>
        <v/>
      </c>
      <c r="N68" s="162"/>
      <c r="O68" s="146"/>
      <c r="P68" s="157"/>
      <c r="Q68" s="148"/>
      <c r="R68" s="141"/>
      <c r="S68" s="142" t="str">
        <f>IF(R67="","",IF(R67=T67,"△",IF(R67&gt;T67,"○","●")))</f>
        <v/>
      </c>
      <c r="T68" s="143"/>
      <c r="U68" s="141"/>
      <c r="V68" s="142" t="str">
        <f>IF(U67="","",IF(U67=W67,"△",IF(U67&gt;W67,"○","●")))</f>
        <v/>
      </c>
      <c r="W68" s="144"/>
      <c r="X68" s="141"/>
      <c r="Y68" s="142" t="str">
        <f>IF(X67="","",IF(X67=Z67,"△",IF(X67&gt;Z67,"○","●")))</f>
        <v/>
      </c>
      <c r="Z68" s="144"/>
      <c r="AA68" s="141"/>
      <c r="AB68" s="142" t="str">
        <f>IF(AA67="","",IF(AA67=AC67,"△",IF(AA67&gt;AC67,"○","●")))</f>
        <v/>
      </c>
      <c r="AC68" s="144"/>
      <c r="AD68" s="145"/>
      <c r="AE68" s="142" t="str">
        <f>IF(AD67="","",IF(AD67=AF67,"△",IF(AD67&gt;AF67,"○","●")))</f>
        <v/>
      </c>
      <c r="AF68" s="144"/>
      <c r="AG68" s="141"/>
      <c r="AH68" s="142" t="str">
        <f>IF(AG67="","",IF(AG67=AI67,"△",IF(AG67&gt;AI67,"○","●")))</f>
        <v/>
      </c>
      <c r="AI68" s="144"/>
      <c r="AJ68" s="141"/>
      <c r="AK68" s="142" t="str">
        <f>IF(AJ67="","",IF(AJ67=AL67,"△",IF(AJ67&gt;AL67,"○","●")))</f>
        <v/>
      </c>
      <c r="AL68" s="144"/>
      <c r="AM68" s="141"/>
      <c r="AN68" s="190" t="str">
        <f>IF(AM67="","",IF(AM67=AO67,"△",IF(AM67&gt;AO67,"○","●")))</f>
        <v/>
      </c>
      <c r="AO68" s="144"/>
      <c r="AP68" s="141"/>
      <c r="AQ68" s="190" t="str">
        <f>IF(AP67="","",IF(AP67=AR67,"△",IF(AP67&gt;AR67,"○","●")))</f>
        <v/>
      </c>
      <c r="AR68" s="144"/>
      <c r="AS68" s="146"/>
      <c r="AT68" s="147" t="str">
        <f>IF(AS67="","",IF(AS67=AU67,"△",IF(AS67&gt;AU67,"○","●")))</f>
        <v/>
      </c>
      <c r="AU68" s="148"/>
      <c r="AV68" s="786"/>
      <c r="AW68" s="760"/>
      <c r="AX68" s="761"/>
      <c r="AY68" s="761"/>
      <c r="AZ68" s="761"/>
      <c r="BA68" s="761"/>
      <c r="BB68" s="761"/>
      <c r="BC68" s="763"/>
      <c r="BE68" s="755"/>
      <c r="BF68" s="757"/>
      <c r="BG68" s="757"/>
      <c r="BI68" s="759"/>
    </row>
    <row r="69" spans="1:61" ht="15" customHeight="1">
      <c r="A69" s="90" t="s">
        <v>73</v>
      </c>
      <c r="B69" s="800" t="str">
        <f>[1]③リーグ組分け!B39</f>
        <v>浜野シ40</v>
      </c>
      <c r="C69" s="149" t="str">
        <f>IF(T59="","",T59)</f>
        <v/>
      </c>
      <c r="D69" s="150" t="s">
        <v>67</v>
      </c>
      <c r="E69" s="151" t="str">
        <f>IF(R59="","",R59)</f>
        <v/>
      </c>
      <c r="F69" s="149" t="str">
        <f>IF(T61="","",T61)</f>
        <v/>
      </c>
      <c r="G69" s="150" t="s">
        <v>67</v>
      </c>
      <c r="H69" s="151" t="str">
        <f>IF(R61="","",R61)</f>
        <v/>
      </c>
      <c r="I69" s="149" t="str">
        <f>IF(T63="","",T63)</f>
        <v/>
      </c>
      <c r="J69" s="150" t="s">
        <v>67</v>
      </c>
      <c r="K69" s="151" t="str">
        <f>IF(R63="","",R63)</f>
        <v/>
      </c>
      <c r="L69" s="149" t="str">
        <f>IF(T65="","",T65)</f>
        <v/>
      </c>
      <c r="M69" s="150" t="s">
        <v>67</v>
      </c>
      <c r="N69" s="151" t="str">
        <f>IF(R65="","",R65)</f>
        <v/>
      </c>
      <c r="O69" s="149" t="str">
        <f>IF(T67="","",T67)</f>
        <v/>
      </c>
      <c r="P69" s="150" t="s">
        <v>67</v>
      </c>
      <c r="Q69" s="151" t="str">
        <f>IF(R67="","",R67)</f>
        <v/>
      </c>
      <c r="R69" s="136"/>
      <c r="S69" s="152"/>
      <c r="T69" s="153"/>
      <c r="U69" s="133"/>
      <c r="V69" s="131"/>
      <c r="W69" s="134"/>
      <c r="X69" s="133"/>
      <c r="Y69" s="131"/>
      <c r="Z69" s="134"/>
      <c r="AA69" s="130"/>
      <c r="AB69" s="131"/>
      <c r="AC69" s="135"/>
      <c r="AD69" s="133"/>
      <c r="AE69" s="131"/>
      <c r="AF69" s="134"/>
      <c r="AG69" s="133"/>
      <c r="AH69" s="131"/>
      <c r="AI69" s="134"/>
      <c r="AJ69" s="133"/>
      <c r="AK69" s="131"/>
      <c r="AL69" s="134"/>
      <c r="AM69" s="133"/>
      <c r="AN69" s="131"/>
      <c r="AO69" s="134"/>
      <c r="AP69" s="133"/>
      <c r="AQ69" s="131"/>
      <c r="AR69" s="134"/>
      <c r="AS69" s="136"/>
      <c r="AT69" s="137" t="s">
        <v>68</v>
      </c>
      <c r="AU69" s="153"/>
      <c r="AV69" s="785">
        <f t="shared" ref="AV69:AV85" si="4">RANK(BG69,$BG$59:$BG$86)</f>
        <v>1</v>
      </c>
      <c r="AW69" s="748">
        <f>AY69*3+BA69</f>
        <v>0</v>
      </c>
      <c r="AX69" s="750">
        <f>BB69-BC69</f>
        <v>0</v>
      </c>
      <c r="AY69" s="762">
        <f>COUNTIF($D70:$AU70,"○")</f>
        <v>0</v>
      </c>
      <c r="AZ69" s="762">
        <f>COUNTIF($D70:$AU70,"●")</f>
        <v>0</v>
      </c>
      <c r="BA69" s="750">
        <f>COUNTIF($D70:AR70,"△")</f>
        <v>0</v>
      </c>
      <c r="BB69" s="750">
        <f>SUM(C69,F69,I69,L69,O69,R69,U69,X69,AA69,AD69,AG69,AJ69,AM69,AP69,AS69)</f>
        <v>0</v>
      </c>
      <c r="BC69" s="752">
        <f>SUM(E69,H69,K69,N69,Q69,T69,W69,Z69,AC69,AF69,AI69,AL69,AO69,AR69,AU69)</f>
        <v>0</v>
      </c>
      <c r="BD69" s="138"/>
      <c r="BE69" s="754">
        <f>0.5+AX69/1000</f>
        <v>0.5</v>
      </c>
      <c r="BF69" s="756">
        <f>BB69/100000</f>
        <v>0</v>
      </c>
      <c r="BG69" s="756">
        <f>SUM(AW69,BE69,BF69)</f>
        <v>0.5</v>
      </c>
      <c r="BI69" s="758">
        <f>SUM(AY69:BA70)</f>
        <v>0</v>
      </c>
    </row>
    <row r="70" spans="1:61" ht="15" customHeight="1">
      <c r="B70" s="800"/>
      <c r="C70" s="155"/>
      <c r="D70" s="155" t="str">
        <f>IF(C69="","",IF(C69=E69,"△",IF(C69&gt;E69,"○","●")))</f>
        <v/>
      </c>
      <c r="E70" s="156"/>
      <c r="F70" s="155"/>
      <c r="G70" s="155" t="str">
        <f>IF(F69="","",IF(F69=H69,"△",IF(F69&gt;H69,"○","●")))</f>
        <v/>
      </c>
      <c r="H70" s="156"/>
      <c r="I70" s="155"/>
      <c r="J70" s="155" t="str">
        <f>IF(I69="","",IF(I69=K69,"△",IF(I69&gt;K69,"○","●")))</f>
        <v/>
      </c>
      <c r="K70" s="156"/>
      <c r="L70" s="155"/>
      <c r="M70" s="155" t="str">
        <f>IF(L69="","",IF(L69=N69,"△",IF(L69&gt;N69,"○","●")))</f>
        <v/>
      </c>
      <c r="N70" s="156"/>
      <c r="O70" s="155"/>
      <c r="P70" s="155" t="str">
        <f>IF(O69="","",IF(O69=Q69,"△",IF(O69&gt;Q69,"○","●")))</f>
        <v/>
      </c>
      <c r="Q70" s="156"/>
      <c r="R70" s="146"/>
      <c r="S70" s="157"/>
      <c r="T70" s="148"/>
      <c r="U70" s="141"/>
      <c r="V70" s="142" t="str">
        <f>IF(U69="","",IF(U69=W69,"△",IF(U69&gt;W69,"○","●")))</f>
        <v/>
      </c>
      <c r="W70" s="144"/>
      <c r="X70" s="141"/>
      <c r="Y70" s="142" t="str">
        <f>IF(X69="","",IF(X69=Z69,"△",IF(X69&gt;Z69,"○","●")))</f>
        <v/>
      </c>
      <c r="Z70" s="144"/>
      <c r="AA70" s="141"/>
      <c r="AB70" s="142" t="str">
        <f>IF(AA69="","",IF(AA69=AC69,"△",IF(AA69&gt;AC69,"○","●")))</f>
        <v/>
      </c>
      <c r="AC70" s="144"/>
      <c r="AD70" s="145"/>
      <c r="AE70" s="142" t="str">
        <f>IF(AD69="","",IF(AD69=AF69,"△",IF(AD69&gt;AF69,"○","●")))</f>
        <v/>
      </c>
      <c r="AF70" s="144"/>
      <c r="AG70" s="141"/>
      <c r="AH70" s="142" t="str">
        <f>IF(AG69="","",IF(AG69=AI69,"△",IF(AG69&gt;AI69,"○","●")))</f>
        <v/>
      </c>
      <c r="AI70" s="144"/>
      <c r="AJ70" s="141"/>
      <c r="AK70" s="142" t="str">
        <f>IF(AJ69="","",IF(AJ69=AL69,"△",IF(AJ69&gt;AL69,"○","●")))</f>
        <v/>
      </c>
      <c r="AL70" s="144"/>
      <c r="AM70" s="141"/>
      <c r="AN70" s="190" t="str">
        <f>IF(AM69="","",IF(AM69=AO69,"△",IF(AM69&gt;AO69,"○","●")))</f>
        <v/>
      </c>
      <c r="AO70" s="144"/>
      <c r="AP70" s="141"/>
      <c r="AQ70" s="190" t="str">
        <f>IF(AP69="","",IF(AP69=AR69,"△",IF(AP69&gt;AR69,"○","●")))</f>
        <v/>
      </c>
      <c r="AR70" s="144"/>
      <c r="AS70" s="146"/>
      <c r="AT70" s="147" t="str">
        <f>IF(AS69="","",IF(AS69=AU69,"△",IF(AS69&gt;AU69,"○","●")))</f>
        <v/>
      </c>
      <c r="AU70" s="148"/>
      <c r="AV70" s="786"/>
      <c r="AW70" s="760"/>
      <c r="AX70" s="761"/>
      <c r="AY70" s="761"/>
      <c r="AZ70" s="761"/>
      <c r="BA70" s="761"/>
      <c r="BB70" s="761"/>
      <c r="BC70" s="763"/>
      <c r="BD70" s="138"/>
      <c r="BE70" s="755"/>
      <c r="BF70" s="757"/>
      <c r="BG70" s="757"/>
      <c r="BI70" s="759"/>
    </row>
    <row r="71" spans="1:61" ht="15" customHeight="1">
      <c r="A71" s="90" t="s">
        <v>74</v>
      </c>
      <c r="B71" s="800" t="str">
        <f>[1]③リーグ組分け!B40</f>
        <v>習志野40</v>
      </c>
      <c r="C71" s="149" t="str">
        <f>IF(W59="","",W59)</f>
        <v/>
      </c>
      <c r="D71" s="150" t="s">
        <v>67</v>
      </c>
      <c r="E71" s="165" t="str">
        <f>IF(U59="","",U59)</f>
        <v/>
      </c>
      <c r="F71" s="149" t="str">
        <f>IF(W61="","",W61)</f>
        <v/>
      </c>
      <c r="G71" s="150" t="s">
        <v>67</v>
      </c>
      <c r="H71" s="151" t="str">
        <f>IF(U61="","",U61)</f>
        <v/>
      </c>
      <c r="I71" s="149" t="str">
        <f>IF(W63="","",W63)</f>
        <v/>
      </c>
      <c r="J71" s="150" t="s">
        <v>67</v>
      </c>
      <c r="K71" s="151" t="str">
        <f>IF(U63="","",U63)</f>
        <v/>
      </c>
      <c r="L71" s="149" t="str">
        <f>IF(W65="","",W65)</f>
        <v/>
      </c>
      <c r="M71" s="150" t="s">
        <v>67</v>
      </c>
      <c r="N71" s="151" t="str">
        <f>IF(U65="","",U65)</f>
        <v/>
      </c>
      <c r="O71" s="149" t="str">
        <f>IF(W67="","",W67)</f>
        <v/>
      </c>
      <c r="P71" s="150" t="s">
        <v>67</v>
      </c>
      <c r="Q71" s="151" t="str">
        <f>IF(U67="","",U67)</f>
        <v/>
      </c>
      <c r="R71" s="149" t="str">
        <f>IF(W69="","",W69)</f>
        <v/>
      </c>
      <c r="S71" s="150" t="s">
        <v>67</v>
      </c>
      <c r="T71" s="151" t="str">
        <f>IF(U69="","",U69)</f>
        <v/>
      </c>
      <c r="U71" s="136"/>
      <c r="V71" s="152"/>
      <c r="W71" s="153"/>
      <c r="X71" s="133"/>
      <c r="Y71" s="131"/>
      <c r="Z71" s="134"/>
      <c r="AA71" s="130"/>
      <c r="AB71" s="131"/>
      <c r="AC71" s="135"/>
      <c r="AD71" s="133"/>
      <c r="AE71" s="131"/>
      <c r="AF71" s="134"/>
      <c r="AG71" s="133"/>
      <c r="AH71" s="131"/>
      <c r="AI71" s="134"/>
      <c r="AJ71" s="133"/>
      <c r="AK71" s="131"/>
      <c r="AL71" s="134"/>
      <c r="AM71" s="133"/>
      <c r="AN71" s="131"/>
      <c r="AO71" s="134"/>
      <c r="AP71" s="133"/>
      <c r="AQ71" s="131"/>
      <c r="AR71" s="134"/>
      <c r="AS71" s="136"/>
      <c r="AT71" s="137" t="s">
        <v>68</v>
      </c>
      <c r="AU71" s="153"/>
      <c r="AV71" s="785">
        <f t="shared" ref="AV71:AV79" si="5">RANK(BG71,$BG$59:$BG$86)</f>
        <v>1</v>
      </c>
      <c r="AW71" s="748">
        <f>AY71*3+BA71</f>
        <v>0</v>
      </c>
      <c r="AX71" s="750">
        <f>BB71-BC71</f>
        <v>0</v>
      </c>
      <c r="AY71" s="762">
        <f>COUNTIF($D72:$AU72,"○")</f>
        <v>0</v>
      </c>
      <c r="AZ71" s="762">
        <f>COUNTIF($D72:$AU72,"●")</f>
        <v>0</v>
      </c>
      <c r="BA71" s="750">
        <f>COUNTIF($D72:AR72,"△")</f>
        <v>0</v>
      </c>
      <c r="BB71" s="750">
        <f>SUM(C71,F71,I71,L71,O71,R71,U71,X71,AA71,AD71,AG71,AJ71,AM71,AP71,AS71)</f>
        <v>0</v>
      </c>
      <c r="BC71" s="752">
        <f>SUM(E71,H71,K71,N71,Q71,T71,W71,Z71,AC71,AF71,AI71,AL71,AO71,AR71,AU71)</f>
        <v>0</v>
      </c>
      <c r="BD71" s="138"/>
      <c r="BE71" s="754">
        <f>0.5+AX71/1000</f>
        <v>0.5</v>
      </c>
      <c r="BF71" s="756">
        <f>BB71/100000</f>
        <v>0</v>
      </c>
      <c r="BG71" s="756">
        <f>SUM(AW71,BE71,BF71)</f>
        <v>0.5</v>
      </c>
      <c r="BI71" s="758">
        <f>SUM(AY71:BA72)</f>
        <v>0</v>
      </c>
    </row>
    <row r="72" spans="1:61" ht="15" customHeight="1">
      <c r="B72" s="800"/>
      <c r="C72" s="155"/>
      <c r="D72" s="155" t="str">
        <f>IF(C71="","",IF(C71=E71,"△",IF(C71&gt;E71,"○","●")))</f>
        <v/>
      </c>
      <c r="E72" s="156"/>
      <c r="F72" s="155"/>
      <c r="G72" s="155" t="str">
        <f>IF(F71="","",IF(F71=H71,"△",IF(F71&gt;H71,"○","●")))</f>
        <v/>
      </c>
      <c r="H72" s="156"/>
      <c r="I72" s="155"/>
      <c r="J72" s="155" t="str">
        <f>IF(I71="","",IF(I71=K71,"△",IF(I71&gt;K71,"○","●")))</f>
        <v/>
      </c>
      <c r="K72" s="156"/>
      <c r="L72" s="155"/>
      <c r="M72" s="155" t="str">
        <f>IF(L71="","",IF(L71=N71,"△",IF(L71&gt;N71,"○","●")))</f>
        <v/>
      </c>
      <c r="N72" s="156"/>
      <c r="O72" s="155"/>
      <c r="P72" s="155" t="str">
        <f>IF(O71="","",IF(O71=Q71,"△",IF(O71&gt;Q71,"○","●")))</f>
        <v/>
      </c>
      <c r="Q72" s="156"/>
      <c r="R72" s="155"/>
      <c r="S72" s="155" t="str">
        <f>IF(R71="","",IF(R71=T71,"△",IF(R71&gt;T71,"○","●")))</f>
        <v/>
      </c>
      <c r="T72" s="156"/>
      <c r="U72" s="146"/>
      <c r="V72" s="157"/>
      <c r="W72" s="148"/>
      <c r="X72" s="141"/>
      <c r="Y72" s="142" t="str">
        <f>IF(X71="","",IF(X71=Z71,"△",IF(X71&gt;Z71,"○","●")))</f>
        <v/>
      </c>
      <c r="Z72" s="144"/>
      <c r="AA72" s="141"/>
      <c r="AB72" s="142" t="str">
        <f>IF(AA71="","",IF(AA71=AC71,"△",IF(AA71&gt;AC71,"○","●")))</f>
        <v/>
      </c>
      <c r="AC72" s="144"/>
      <c r="AD72" s="145"/>
      <c r="AE72" s="142" t="str">
        <f>IF(AD71="","",IF(AD71=AF71,"△",IF(AD71&gt;AF71,"○","●")))</f>
        <v/>
      </c>
      <c r="AF72" s="144"/>
      <c r="AG72" s="141"/>
      <c r="AH72" s="142" t="str">
        <f>IF(AG71="","",IF(AG71=AI71,"△",IF(AG71&gt;AI71,"○","●")))</f>
        <v/>
      </c>
      <c r="AI72" s="144"/>
      <c r="AJ72" s="141"/>
      <c r="AK72" s="142" t="str">
        <f>IF(AJ71="","",IF(AJ71=AL71,"△",IF(AJ71&gt;AL71,"○","●")))</f>
        <v/>
      </c>
      <c r="AL72" s="144"/>
      <c r="AM72" s="141"/>
      <c r="AN72" s="190" t="str">
        <f>IF(AM71="","",IF(AM71=AO71,"△",IF(AM71&gt;AO71,"○","●")))</f>
        <v/>
      </c>
      <c r="AO72" s="144"/>
      <c r="AP72" s="141"/>
      <c r="AQ72" s="190" t="str">
        <f>IF(AP71="","",IF(AP71=AR71,"△",IF(AP71&gt;AR71,"○","●")))</f>
        <v/>
      </c>
      <c r="AR72" s="144"/>
      <c r="AS72" s="146"/>
      <c r="AT72" s="147" t="str">
        <f>IF(AS71="","",IF(AS71=AU71,"△",IF(AS71&gt;AU71,"○","●")))</f>
        <v/>
      </c>
      <c r="AU72" s="148"/>
      <c r="AV72" s="786"/>
      <c r="AW72" s="760"/>
      <c r="AX72" s="761"/>
      <c r="AY72" s="761"/>
      <c r="AZ72" s="761"/>
      <c r="BA72" s="761"/>
      <c r="BB72" s="761"/>
      <c r="BC72" s="763"/>
      <c r="BE72" s="755"/>
      <c r="BF72" s="757"/>
      <c r="BG72" s="757"/>
      <c r="BI72" s="759"/>
    </row>
    <row r="73" spans="1:61" ht="15" customHeight="1">
      <c r="A73" s="90" t="s">
        <v>75</v>
      </c>
      <c r="B73" s="800" t="str">
        <f>[1]③リーグ組分け!B41</f>
        <v>MCFC40</v>
      </c>
      <c r="C73" s="163" t="str">
        <f>IF(Z59="","",Z59)</f>
        <v/>
      </c>
      <c r="D73" s="164" t="s">
        <v>67</v>
      </c>
      <c r="E73" s="165" t="str">
        <f>IF(X59="","",X59)</f>
        <v/>
      </c>
      <c r="F73" s="149" t="str">
        <f>IF(Z61="","",Z61)</f>
        <v/>
      </c>
      <c r="G73" s="150" t="s">
        <v>67</v>
      </c>
      <c r="H73" s="151" t="str">
        <f>IF(X61="","",X61)</f>
        <v/>
      </c>
      <c r="I73" s="149" t="str">
        <f>IF(Z63="","",Z63)</f>
        <v/>
      </c>
      <c r="J73" s="150" t="s">
        <v>67</v>
      </c>
      <c r="K73" s="151" t="str">
        <f>IF(X63="","",X63)</f>
        <v/>
      </c>
      <c r="L73" s="149" t="str">
        <f>IF(Z65="","",Z65)</f>
        <v/>
      </c>
      <c r="M73" s="150" t="s">
        <v>67</v>
      </c>
      <c r="N73" s="151" t="str">
        <f>IF(X65="","",X65)</f>
        <v/>
      </c>
      <c r="O73" s="149" t="str">
        <f>IF(Z67="","",Z67)</f>
        <v/>
      </c>
      <c r="P73" s="150" t="s">
        <v>67</v>
      </c>
      <c r="Q73" s="151" t="str">
        <f>IF(X67="","",X67)</f>
        <v/>
      </c>
      <c r="R73" s="149" t="str">
        <f>IF(Z69="","",Z69)</f>
        <v/>
      </c>
      <c r="S73" s="150" t="s">
        <v>67</v>
      </c>
      <c r="T73" s="151" t="str">
        <f>IF(X69="","",X69)</f>
        <v/>
      </c>
      <c r="U73" s="149" t="str">
        <f>IF(Z71="","",Z71)</f>
        <v/>
      </c>
      <c r="V73" s="150" t="s">
        <v>67</v>
      </c>
      <c r="W73" s="151" t="str">
        <f>IF(X71="","",X71)</f>
        <v/>
      </c>
      <c r="X73" s="136"/>
      <c r="Y73" s="152"/>
      <c r="Z73" s="153"/>
      <c r="AA73" s="130"/>
      <c r="AB73" s="131"/>
      <c r="AC73" s="135"/>
      <c r="AD73" s="133"/>
      <c r="AE73" s="131"/>
      <c r="AF73" s="134"/>
      <c r="AG73" s="133"/>
      <c r="AH73" s="131"/>
      <c r="AI73" s="134"/>
      <c r="AJ73" s="133"/>
      <c r="AK73" s="131"/>
      <c r="AL73" s="134"/>
      <c r="AM73" s="133"/>
      <c r="AN73" s="169"/>
      <c r="AO73" s="134"/>
      <c r="AP73" s="133"/>
      <c r="AQ73" s="169"/>
      <c r="AR73" s="134"/>
      <c r="AS73" s="136"/>
      <c r="AT73" s="191" t="s">
        <v>68</v>
      </c>
      <c r="AU73" s="153"/>
      <c r="AV73" s="785">
        <f t="shared" ref="AV73:AV81" si="6">RANK(BG73,$BG$59:$BG$86)</f>
        <v>1</v>
      </c>
      <c r="AW73" s="748">
        <f>AY73*3+BA73</f>
        <v>0</v>
      </c>
      <c r="AX73" s="750">
        <f>BB73-BC73</f>
        <v>0</v>
      </c>
      <c r="AY73" s="750">
        <f>COUNTIF($D74:$AU74,"○")</f>
        <v>0</v>
      </c>
      <c r="AZ73" s="750">
        <f>COUNTIF($D74:$AU74,"●")</f>
        <v>0</v>
      </c>
      <c r="BA73" s="750">
        <f>COUNTIF($D74:AR74,"△")</f>
        <v>0</v>
      </c>
      <c r="BB73" s="750">
        <f>SUM(C73,F73,I73,L73,O73,R73,U73,X73,AA73,AD73,AG73,AJ73,AM73,AP73,AS73)</f>
        <v>0</v>
      </c>
      <c r="BC73" s="752">
        <f>SUM(E73,H73,K73,N73,Q73,T73,W73,Z73,AC73,AF73,AI73,AL73,AO73,AR73,AU73)</f>
        <v>0</v>
      </c>
      <c r="BE73" s="754">
        <f>0.5+AX73/1000</f>
        <v>0.5</v>
      </c>
      <c r="BF73" s="756">
        <f>BB73/100000</f>
        <v>0</v>
      </c>
      <c r="BG73" s="756">
        <f>SUM(AW73,BE73,BF73)</f>
        <v>0.5</v>
      </c>
      <c r="BI73" s="758">
        <f>SUM(AY73:BA74)</f>
        <v>0</v>
      </c>
    </row>
    <row r="74" spans="1:61" ht="15" customHeight="1">
      <c r="B74" s="800"/>
      <c r="C74" s="155"/>
      <c r="D74" s="155" t="str">
        <f>IF(C73="","",IF(C73=E73,"△",IF(C73&gt;E73,"○","●")))</f>
        <v/>
      </c>
      <c r="E74" s="156"/>
      <c r="F74" s="155"/>
      <c r="G74" s="155" t="str">
        <f>IF(F73="","",IF(F73=H73,"△",IF(F73&gt;H73,"○","●")))</f>
        <v/>
      </c>
      <c r="H74" s="156"/>
      <c r="I74" s="155"/>
      <c r="J74" s="155" t="str">
        <f>IF(I73="","",IF(I73=K73,"△",IF(I73&gt;K73,"○","●")))</f>
        <v/>
      </c>
      <c r="K74" s="156"/>
      <c r="L74" s="155"/>
      <c r="M74" s="155" t="str">
        <f>IF(L73="","",IF(L73=N73,"△",IF(L73&gt;N73,"○","●")))</f>
        <v/>
      </c>
      <c r="N74" s="156"/>
      <c r="O74" s="155"/>
      <c r="P74" s="155" t="str">
        <f>IF(O73="","",IF(O73=Q73,"△",IF(O73&gt;Q73,"○","●")))</f>
        <v/>
      </c>
      <c r="Q74" s="156"/>
      <c r="R74" s="155"/>
      <c r="S74" s="155" t="str">
        <f>IF(R73="","",IF(R73=T73,"△",IF(R73&gt;T73,"○","●")))</f>
        <v/>
      </c>
      <c r="T74" s="156"/>
      <c r="U74" s="155"/>
      <c r="V74" s="155" t="str">
        <f>IF(U73="","",IF(U73=W73,"△",IF(U73&gt;W73,"○","●")))</f>
        <v/>
      </c>
      <c r="W74" s="156"/>
      <c r="X74" s="146"/>
      <c r="Y74" s="157"/>
      <c r="Z74" s="148"/>
      <c r="AA74" s="141"/>
      <c r="AB74" s="142" t="str">
        <f>IF(AA73="","",IF(AA73=AC73,"△",IF(AA73&gt;AC73,"○","●")))</f>
        <v/>
      </c>
      <c r="AC74" s="144"/>
      <c r="AD74" s="145"/>
      <c r="AE74" s="142" t="str">
        <f>IF(AD73="","",IF(AD73=AF73,"△",IF(AD73&gt;AF73,"○","●")))</f>
        <v/>
      </c>
      <c r="AF74" s="144"/>
      <c r="AG74" s="141"/>
      <c r="AH74" s="142" t="str">
        <f>IF(AG73="","",IF(AG73=AI73,"△",IF(AG73&gt;AI73,"○","●")))</f>
        <v/>
      </c>
      <c r="AI74" s="144"/>
      <c r="AJ74" s="141"/>
      <c r="AK74" s="142" t="str">
        <f>IF(AJ73="","",IF(AJ73=AL73,"△",IF(AJ73&gt;AL73,"○","●")))</f>
        <v/>
      </c>
      <c r="AL74" s="144"/>
      <c r="AM74" s="141"/>
      <c r="AN74" s="190" t="str">
        <f>IF(AM73="","",IF(AM73=AO73,"△",IF(AM73&gt;AO73,"○","●")))</f>
        <v/>
      </c>
      <c r="AO74" s="144"/>
      <c r="AP74" s="141"/>
      <c r="AQ74" s="190" t="str">
        <f>IF(AP73="","",IF(AP73=AR73,"△",IF(AP73&gt;AR73,"○","●")))</f>
        <v/>
      </c>
      <c r="AR74" s="144"/>
      <c r="AS74" s="146"/>
      <c r="AT74" s="147" t="str">
        <f>IF(AS73="","",IF(AS73=AU73,"△",IF(AS73&gt;AU73,"○","●")))</f>
        <v/>
      </c>
      <c r="AU74" s="148"/>
      <c r="AV74" s="786"/>
      <c r="AW74" s="760"/>
      <c r="AX74" s="761"/>
      <c r="AY74" s="761"/>
      <c r="AZ74" s="761"/>
      <c r="BA74" s="761"/>
      <c r="BB74" s="761"/>
      <c r="BC74" s="763"/>
      <c r="BE74" s="755"/>
      <c r="BF74" s="757"/>
      <c r="BG74" s="757"/>
      <c r="BI74" s="759"/>
    </row>
    <row r="75" spans="1:61" ht="15" customHeight="1">
      <c r="A75" s="90" t="s">
        <v>76</v>
      </c>
      <c r="B75" s="800" t="str">
        <f>[1]③リーグ組分け!B42</f>
        <v>大倉商40</v>
      </c>
      <c r="C75" s="163" t="str">
        <f>IF(AC59="","",AC59)</f>
        <v/>
      </c>
      <c r="D75" s="164" t="s">
        <v>67</v>
      </c>
      <c r="E75" s="165" t="str">
        <f>IF(AA59="","",AA59)</f>
        <v/>
      </c>
      <c r="F75" s="149" t="str">
        <f>IF(AC61="","",AC61)</f>
        <v/>
      </c>
      <c r="G75" s="150" t="s">
        <v>67</v>
      </c>
      <c r="H75" s="151" t="str">
        <f>IF(AA61="","",AA61)</f>
        <v/>
      </c>
      <c r="I75" s="149" t="str">
        <f>IF(AC63="","",AC63)</f>
        <v/>
      </c>
      <c r="J75" s="150" t="s">
        <v>67</v>
      </c>
      <c r="K75" s="151" t="str">
        <f>IF(AA63="","",AA63)</f>
        <v/>
      </c>
      <c r="L75" s="149" t="str">
        <f>IF(AC65="","",AC65)</f>
        <v/>
      </c>
      <c r="M75" s="150" t="s">
        <v>67</v>
      </c>
      <c r="N75" s="151" t="str">
        <f>IF(AA65="","",AA65)</f>
        <v/>
      </c>
      <c r="O75" s="149" t="str">
        <f>IF(AC67="","",AC67)</f>
        <v/>
      </c>
      <c r="P75" s="150" t="s">
        <v>67</v>
      </c>
      <c r="Q75" s="151" t="str">
        <f>IF(AA67="","",AA67)</f>
        <v/>
      </c>
      <c r="R75" s="149" t="str">
        <f>IF(AC69="","",AC69)</f>
        <v/>
      </c>
      <c r="S75" s="150" t="s">
        <v>67</v>
      </c>
      <c r="T75" s="151" t="str">
        <f>IF(AA69="","",AA69)</f>
        <v/>
      </c>
      <c r="U75" s="149" t="str">
        <f>IF(AC71="","",AC71)</f>
        <v/>
      </c>
      <c r="V75" s="150" t="s">
        <v>67</v>
      </c>
      <c r="W75" s="151" t="str">
        <f>IF(AA71="","",AA71)</f>
        <v/>
      </c>
      <c r="X75" s="149" t="str">
        <f>IF(AC73="","",AC73)</f>
        <v/>
      </c>
      <c r="Y75" s="150" t="s">
        <v>67</v>
      </c>
      <c r="Z75" s="151" t="str">
        <f>IF(AA73="","",AA73)</f>
        <v/>
      </c>
      <c r="AA75" s="136"/>
      <c r="AB75" s="152"/>
      <c r="AC75" s="153"/>
      <c r="AD75" s="133"/>
      <c r="AE75" s="131"/>
      <c r="AF75" s="134"/>
      <c r="AG75" s="133"/>
      <c r="AH75" s="131"/>
      <c r="AI75" s="134"/>
      <c r="AJ75" s="133"/>
      <c r="AK75" s="131"/>
      <c r="AL75" s="134"/>
      <c r="AM75" s="130"/>
      <c r="AN75" s="131"/>
      <c r="AO75" s="135"/>
      <c r="AP75" s="130"/>
      <c r="AQ75" s="131"/>
      <c r="AR75" s="135"/>
      <c r="AS75" s="170"/>
      <c r="AT75" s="137" t="s">
        <v>68</v>
      </c>
      <c r="AU75" s="171"/>
      <c r="AV75" s="785">
        <f t="shared" ref="AV75" si="7">RANK(BG75,$BG$59:$BG$86)</f>
        <v>1</v>
      </c>
      <c r="AW75" s="805">
        <f>AY75*3+BA75</f>
        <v>0</v>
      </c>
      <c r="AX75" s="762">
        <f>BB75-BC75</f>
        <v>0</v>
      </c>
      <c r="AY75" s="762">
        <f>COUNTIF($D76:$AU76,"○")</f>
        <v>0</v>
      </c>
      <c r="AZ75" s="762">
        <f>COUNTIF($D76:$AU76,"●")</f>
        <v>0</v>
      </c>
      <c r="BA75" s="762">
        <f>COUNTIF($D76:AR76,"△")</f>
        <v>0</v>
      </c>
      <c r="BB75" s="762">
        <f>SUM(C75,F75,I75,L75,O75,R75,U75,X75,AA75,AD75,AG75,AJ75,AM75,AP75,AS75)</f>
        <v>0</v>
      </c>
      <c r="BC75" s="804">
        <f>SUM(E75,H75,K75,N75,Q75,T75,W75,Z75,AC75,AF75,AI75,AL75,AO75,AR75,AU75)</f>
        <v>0</v>
      </c>
      <c r="BE75" s="754">
        <f>0.5+AX75/1000</f>
        <v>0.5</v>
      </c>
      <c r="BF75" s="756">
        <f>BB75/100000</f>
        <v>0</v>
      </c>
      <c r="BG75" s="756">
        <f>SUM(AW75,BE75,BF75)</f>
        <v>0.5</v>
      </c>
      <c r="BI75" s="758">
        <f>SUM(AY75:BA76)</f>
        <v>0</v>
      </c>
    </row>
    <row r="76" spans="1:61" ht="15" customHeight="1">
      <c r="B76" s="800"/>
      <c r="C76" s="155"/>
      <c r="D76" s="155" t="str">
        <f>IF(C75="","",IF(C75=E75,"△",IF(C75&gt;E75,"○","●")))</f>
        <v/>
      </c>
      <c r="E76" s="156"/>
      <c r="F76" s="155"/>
      <c r="G76" s="155" t="str">
        <f>IF(F75="","",IF(F75=H75,"△",IF(F75&gt;H75,"○","●")))</f>
        <v/>
      </c>
      <c r="H76" s="156"/>
      <c r="I76" s="155"/>
      <c r="J76" s="155" t="str">
        <f>IF(I75="","",IF(I75=K75,"△",IF(I75&gt;K75,"○","●")))</f>
        <v/>
      </c>
      <c r="K76" s="156"/>
      <c r="L76" s="155"/>
      <c r="M76" s="155" t="str">
        <f>IF(L75="","",IF(L75=N75,"△",IF(L75&gt;N75,"○","●")))</f>
        <v/>
      </c>
      <c r="N76" s="156"/>
      <c r="O76" s="155"/>
      <c r="P76" s="155" t="str">
        <f>IF(O75="","",IF(O75=Q75,"△",IF(O75&gt;Q75,"○","●")))</f>
        <v/>
      </c>
      <c r="Q76" s="156"/>
      <c r="R76" s="155"/>
      <c r="S76" s="155" t="str">
        <f>IF(R75="","",IF(R75=T75,"△",IF(R75&gt;T75,"○","●")))</f>
        <v/>
      </c>
      <c r="T76" s="156"/>
      <c r="U76" s="155"/>
      <c r="V76" s="155" t="str">
        <f>IF(U75="","",IF(U75=W75,"△",IF(U75&gt;W75,"○","●")))</f>
        <v/>
      </c>
      <c r="W76" s="156"/>
      <c r="X76" s="155"/>
      <c r="Y76" s="155" t="str">
        <f>IF(X75="","",IF(X75=Z75,"△",IF(X75&gt;Z75,"○","●")))</f>
        <v/>
      </c>
      <c r="Z76" s="156"/>
      <c r="AA76" s="146"/>
      <c r="AB76" s="157"/>
      <c r="AC76" s="148"/>
      <c r="AD76" s="141"/>
      <c r="AE76" s="142" t="str">
        <f>IF(AD75="","",IF(AD75=AF75,"△",IF(AD75&gt;AF75,"○","●")))</f>
        <v/>
      </c>
      <c r="AF76" s="144"/>
      <c r="AG76" s="141"/>
      <c r="AH76" s="142" t="str">
        <f>IF(AG75="","",IF(AG75=AI75,"△",IF(AG75&gt;AI75,"○","●")))</f>
        <v/>
      </c>
      <c r="AI76" s="144"/>
      <c r="AJ76" s="141"/>
      <c r="AK76" s="142" t="str">
        <f>IF(AJ75="","",IF(AJ75=AL75,"△",IF(AJ75&gt;AL75,"○","●")))</f>
        <v/>
      </c>
      <c r="AL76" s="144"/>
      <c r="AM76" s="141"/>
      <c r="AN76" s="190"/>
      <c r="AO76" s="144"/>
      <c r="AP76" s="141"/>
      <c r="AQ76" s="190"/>
      <c r="AR76" s="144"/>
      <c r="AS76" s="146"/>
      <c r="AT76" s="147"/>
      <c r="AU76" s="148"/>
      <c r="AV76" s="786"/>
      <c r="AW76" s="760"/>
      <c r="AX76" s="761"/>
      <c r="AY76" s="761"/>
      <c r="AZ76" s="761"/>
      <c r="BA76" s="761"/>
      <c r="BB76" s="761"/>
      <c r="BC76" s="763"/>
      <c r="BE76" s="755"/>
      <c r="BF76" s="757"/>
      <c r="BG76" s="757"/>
      <c r="BI76" s="759"/>
    </row>
    <row r="77" spans="1:61" ht="15" customHeight="1">
      <c r="A77" s="90" t="s">
        <v>77</v>
      </c>
      <c r="B77" s="800" t="str">
        <f>[1]③リーグ組分け!B43</f>
        <v>ZEAL</v>
      </c>
      <c r="C77" s="163" t="str">
        <f>IF(AF59="","",AF59)</f>
        <v/>
      </c>
      <c r="D77" s="164" t="s">
        <v>67</v>
      </c>
      <c r="E77" s="165" t="str">
        <f>IF(AD59="","",AD59)</f>
        <v/>
      </c>
      <c r="F77" s="163" t="str">
        <f>IF(AF61="","",AF61)</f>
        <v/>
      </c>
      <c r="G77" s="164" t="s">
        <v>67</v>
      </c>
      <c r="H77" s="165" t="str">
        <f>IF(AD61="","",AD61)</f>
        <v/>
      </c>
      <c r="I77" s="163" t="str">
        <f>IF(AF63="","",AF63)</f>
        <v/>
      </c>
      <c r="J77" s="164" t="s">
        <v>67</v>
      </c>
      <c r="K77" s="165" t="str">
        <f>IF(AD63="","",AD63)</f>
        <v/>
      </c>
      <c r="L77" s="163" t="str">
        <f>IF(AF65="","",AF65)</f>
        <v/>
      </c>
      <c r="M77" s="164" t="s">
        <v>67</v>
      </c>
      <c r="N77" s="151" t="str">
        <f>IF(AD65="","",AD65)</f>
        <v/>
      </c>
      <c r="O77" s="163" t="str">
        <f>IF(AF67="","",AF67)</f>
        <v/>
      </c>
      <c r="P77" s="164" t="s">
        <v>67</v>
      </c>
      <c r="Q77" s="151" t="str">
        <f>IF(AD67="","",AD67)</f>
        <v/>
      </c>
      <c r="R77" s="163" t="str">
        <f>IF(AF69="","",AF69)</f>
        <v/>
      </c>
      <c r="S77" s="164" t="s">
        <v>67</v>
      </c>
      <c r="T77" s="165" t="str">
        <f>IF(AD69="","",AD69)</f>
        <v/>
      </c>
      <c r="U77" s="149" t="str">
        <f>IF(AF71="","",AF71)</f>
        <v/>
      </c>
      <c r="V77" s="164" t="s">
        <v>67</v>
      </c>
      <c r="W77" s="165" t="str">
        <f>IF(AD71="","",AD71)</f>
        <v/>
      </c>
      <c r="X77" s="163" t="str">
        <f>IF(AF73="","",AF73)</f>
        <v/>
      </c>
      <c r="Y77" s="164" t="s">
        <v>67</v>
      </c>
      <c r="Z77" s="165" t="str">
        <f>IF(AD73="","",AD73)</f>
        <v/>
      </c>
      <c r="AA77" s="163" t="str">
        <f>IF(AF75="","",AF75)</f>
        <v/>
      </c>
      <c r="AB77" s="164" t="s">
        <v>67</v>
      </c>
      <c r="AC77" s="165" t="str">
        <f>IF(AD75="","",AD75)</f>
        <v/>
      </c>
      <c r="AD77" s="166"/>
      <c r="AE77" s="167"/>
      <c r="AF77" s="168"/>
      <c r="AG77" s="133"/>
      <c r="AH77" s="169"/>
      <c r="AI77" s="134"/>
      <c r="AJ77" s="133"/>
      <c r="AK77" s="169"/>
      <c r="AL77" s="134"/>
      <c r="AM77" s="133"/>
      <c r="AN77" s="169"/>
      <c r="AO77" s="134"/>
      <c r="AP77" s="133"/>
      <c r="AQ77" s="169"/>
      <c r="AR77" s="134"/>
      <c r="AS77" s="136"/>
      <c r="AT77" s="191" t="s">
        <v>68</v>
      </c>
      <c r="AU77" s="153"/>
      <c r="AV77" s="785">
        <f t="shared" si="4"/>
        <v>1</v>
      </c>
      <c r="AW77" s="748">
        <f>AY77*3+BA77</f>
        <v>0</v>
      </c>
      <c r="AX77" s="750">
        <f>BB77-BC77</f>
        <v>0</v>
      </c>
      <c r="AY77" s="750">
        <f>COUNTIF($D78:$AU78,"○")</f>
        <v>0</v>
      </c>
      <c r="AZ77" s="750">
        <f>COUNTIF($D78:$AU78,"●")</f>
        <v>0</v>
      </c>
      <c r="BA77" s="750">
        <f>COUNTIF($D78:AR78,"△")</f>
        <v>0</v>
      </c>
      <c r="BB77" s="750">
        <f>SUM(C77,F77,I77,L77,O77,R77,U77,X77,AA77,AD77,AG77,AJ77,AM77,AP77,AS77)</f>
        <v>0</v>
      </c>
      <c r="BC77" s="752">
        <f>SUM(E77,H77,K77,N77,Q77,T77,W77,Z77,AC77,AF77,AI77,AL77,AO77,AR77,AU77)</f>
        <v>0</v>
      </c>
      <c r="BE77" s="754">
        <f>0.5+AX77/1000</f>
        <v>0.5</v>
      </c>
      <c r="BF77" s="756">
        <f>BB77/100000</f>
        <v>0</v>
      </c>
      <c r="BG77" s="756">
        <f>SUM(AW77,BE77,BF77)</f>
        <v>0.5</v>
      </c>
      <c r="BI77" s="758">
        <f>SUM(AY77:BA78)</f>
        <v>0</v>
      </c>
    </row>
    <row r="78" spans="1:61" ht="15" customHeight="1">
      <c r="B78" s="800"/>
      <c r="C78" s="155"/>
      <c r="D78" s="155" t="str">
        <f>IF(C77="","",IF(C77=E77,"△",IF(C77&gt;E77,"○","●")))</f>
        <v/>
      </c>
      <c r="E78" s="156"/>
      <c r="F78" s="155"/>
      <c r="G78" s="155" t="str">
        <f>IF(F77="","",IF(F77=H77,"△",IF(F77&gt;H77,"○","●")))</f>
        <v/>
      </c>
      <c r="H78" s="156"/>
      <c r="I78" s="155"/>
      <c r="J78" s="155" t="str">
        <f>IF(I77="","",IF(I77=K77,"△",IF(I77&gt;K77,"○","●")))</f>
        <v/>
      </c>
      <c r="K78" s="156"/>
      <c r="L78" s="155"/>
      <c r="M78" s="155" t="str">
        <f>IF(L77="","",IF(L77=N77,"△",IF(L77&gt;N77,"○","●")))</f>
        <v/>
      </c>
      <c r="N78" s="156"/>
      <c r="O78" s="155"/>
      <c r="P78" s="155" t="str">
        <f>IF(O77="","",IF(O77=Q77,"△",IF(O77&gt;Q77,"○","●")))</f>
        <v/>
      </c>
      <c r="Q78" s="156"/>
      <c r="R78" s="155"/>
      <c r="S78" s="155" t="str">
        <f>IF(R77="","",IF(R77=T77,"△",IF(R77&gt;T77,"○","●")))</f>
        <v/>
      </c>
      <c r="T78" s="156"/>
      <c r="U78" s="155"/>
      <c r="V78" s="155" t="str">
        <f>IF(U77="","",IF(U77=W77,"△",IF(U77&gt;W77,"○","●")))</f>
        <v/>
      </c>
      <c r="W78" s="156"/>
      <c r="X78" s="155"/>
      <c r="Y78" s="155" t="str">
        <f>IF(X77="","",IF(X77=Z77,"△",IF(X77&gt;Z77,"○","●")))</f>
        <v/>
      </c>
      <c r="Z78" s="156"/>
      <c r="AA78" s="155"/>
      <c r="AB78" s="155" t="str">
        <f>IF(AA77="","",IF(AA77=AC77,"△",IF(AA77&gt;AC77,"○","●")))</f>
        <v/>
      </c>
      <c r="AC78" s="156"/>
      <c r="AD78" s="139"/>
      <c r="AE78" s="139"/>
      <c r="AF78" s="140"/>
      <c r="AG78" s="141"/>
      <c r="AH78" s="142" t="str">
        <f>IF(AG77="","",IF(AG77=AI77,"△",IF(AG77&gt;AI77,"○","●")))</f>
        <v/>
      </c>
      <c r="AI78" s="144"/>
      <c r="AJ78" s="141"/>
      <c r="AK78" s="142" t="str">
        <f>IF(AJ77="","",IF(AJ77=AL77,"△",IF(AJ77&gt;AL77,"○","●")))</f>
        <v/>
      </c>
      <c r="AL78" s="144"/>
      <c r="AM78" s="141"/>
      <c r="AN78" s="190" t="str">
        <f>IF(AM77="","",IF(AM77=AO77,"△",IF(AM77&gt;AO77,"○","●")))</f>
        <v/>
      </c>
      <c r="AO78" s="144"/>
      <c r="AP78" s="141"/>
      <c r="AQ78" s="190" t="str">
        <f>IF(AP77="","",IF(AP77=AR77,"△",IF(AP77&gt;AR77,"○","●")))</f>
        <v/>
      </c>
      <c r="AR78" s="144"/>
      <c r="AS78" s="146"/>
      <c r="AT78" s="147" t="str">
        <f>IF(AS77="","",IF(AS77=AU77,"△",IF(AS77&gt;AU77,"○","●")))</f>
        <v/>
      </c>
      <c r="AU78" s="148"/>
      <c r="AV78" s="786"/>
      <c r="AW78" s="760"/>
      <c r="AX78" s="761"/>
      <c r="AY78" s="761"/>
      <c r="AZ78" s="761"/>
      <c r="BA78" s="761"/>
      <c r="BB78" s="761"/>
      <c r="BC78" s="763"/>
      <c r="BE78" s="755"/>
      <c r="BF78" s="757"/>
      <c r="BG78" s="757"/>
      <c r="BI78" s="759"/>
    </row>
    <row r="79" spans="1:61" ht="15" customHeight="1">
      <c r="A79" s="90" t="s">
        <v>78</v>
      </c>
      <c r="B79" s="800" t="str">
        <f>[1]③リーグ組分け!B44</f>
        <v>Lien40</v>
      </c>
      <c r="C79" s="163" t="str">
        <f>IF(AI59="","",AI59)</f>
        <v/>
      </c>
      <c r="D79" s="164" t="s">
        <v>67</v>
      </c>
      <c r="E79" s="165" t="str">
        <f>IF(AG59="","",AG59)</f>
        <v/>
      </c>
      <c r="F79" s="163" t="str">
        <f>IF(AI61="","",AI61)</f>
        <v/>
      </c>
      <c r="G79" s="164" t="s">
        <v>67</v>
      </c>
      <c r="H79" s="165" t="str">
        <f>IF($AG61="","",$AG61)</f>
        <v/>
      </c>
      <c r="I79" s="149" t="str">
        <f>IF(AI63="","",AI63)</f>
        <v/>
      </c>
      <c r="J79" s="150" t="s">
        <v>68</v>
      </c>
      <c r="K79" s="151" t="str">
        <f>IF(AG63="","",AG63)</f>
        <v/>
      </c>
      <c r="L79" s="149" t="str">
        <f>IF(AI65="","",AI65)</f>
        <v/>
      </c>
      <c r="M79" s="150" t="s">
        <v>68</v>
      </c>
      <c r="N79" s="151" t="str">
        <f>IF(AG65="","",AG65)</f>
        <v/>
      </c>
      <c r="O79" s="149" t="str">
        <f>IF(AI67="","",AI67)</f>
        <v/>
      </c>
      <c r="P79" s="150" t="s">
        <v>68</v>
      </c>
      <c r="Q79" s="151" t="str">
        <f>IF(AG67="","",AG67)</f>
        <v/>
      </c>
      <c r="R79" s="149" t="str">
        <f>IF(AI69="","",AI69)</f>
        <v/>
      </c>
      <c r="S79" s="150" t="s">
        <v>68</v>
      </c>
      <c r="T79" s="151" t="str">
        <f>IF(AG69="","",AG69)</f>
        <v/>
      </c>
      <c r="U79" s="149" t="str">
        <f>IF(AI71="","",AI71)</f>
        <v/>
      </c>
      <c r="V79" s="150" t="s">
        <v>68</v>
      </c>
      <c r="W79" s="151" t="str">
        <f>IF(AG71="","",AG71)</f>
        <v/>
      </c>
      <c r="X79" s="149" t="str">
        <f>IF(AI73="","",AI73)</f>
        <v/>
      </c>
      <c r="Y79" s="150" t="s">
        <v>68</v>
      </c>
      <c r="Z79" s="151" t="str">
        <f>IF(AG73="","",AG73)</f>
        <v/>
      </c>
      <c r="AA79" s="149" t="str">
        <f>IF(AI75="","",AI75)</f>
        <v/>
      </c>
      <c r="AB79" s="150" t="s">
        <v>68</v>
      </c>
      <c r="AC79" s="151" t="str">
        <f>IF(AG75="","",AG75)</f>
        <v/>
      </c>
      <c r="AD79" s="149" t="str">
        <f>IF(AI77="","",AI77)</f>
        <v/>
      </c>
      <c r="AE79" s="150" t="s">
        <v>68</v>
      </c>
      <c r="AF79" s="151" t="str">
        <f>IF(AG77="","",AG77)</f>
        <v/>
      </c>
      <c r="AG79" s="166"/>
      <c r="AH79" s="167"/>
      <c r="AI79" s="168"/>
      <c r="AJ79" s="133"/>
      <c r="AK79" s="169"/>
      <c r="AL79" s="134"/>
      <c r="AM79" s="133"/>
      <c r="AN79" s="169"/>
      <c r="AO79" s="134"/>
      <c r="AP79" s="133"/>
      <c r="AQ79" s="169"/>
      <c r="AR79" s="134"/>
      <c r="AS79" s="136"/>
      <c r="AT79" s="191" t="s">
        <v>68</v>
      </c>
      <c r="AU79" s="153"/>
      <c r="AV79" s="785">
        <f t="shared" si="5"/>
        <v>1</v>
      </c>
      <c r="AW79" s="748">
        <f>AY79*3+BA79</f>
        <v>0</v>
      </c>
      <c r="AX79" s="750">
        <f>BB79-BC79</f>
        <v>0</v>
      </c>
      <c r="AY79" s="750">
        <f>COUNTIF($D80:$AU80,"○")</f>
        <v>0</v>
      </c>
      <c r="AZ79" s="750">
        <f>COUNTIF($D80:$AU80,"●")</f>
        <v>0</v>
      </c>
      <c r="BA79" s="750">
        <f>COUNTIF($D80:AR80,"△")</f>
        <v>0</v>
      </c>
      <c r="BB79" s="750">
        <f>SUM(C79,F79,I79,L79,O79,R79,U79,X79,AA79,AD79,AG79,AJ79,AM79,AP79,AS79)</f>
        <v>0</v>
      </c>
      <c r="BC79" s="752">
        <f>SUM(E79,H79,K79,N79,Q79,T79,W79,Z79,AC79,AF79,AI79,AL79,AO79,AR79,AU79)</f>
        <v>0</v>
      </c>
      <c r="BE79" s="754">
        <f>0.5+AX79/1000</f>
        <v>0.5</v>
      </c>
      <c r="BF79" s="756">
        <f>BB79/100000</f>
        <v>0</v>
      </c>
      <c r="BG79" s="756">
        <f>SUM(AW79,BE79,BF79)</f>
        <v>0.5</v>
      </c>
      <c r="BI79" s="758">
        <f>SUM(AY79:BA80)</f>
        <v>0</v>
      </c>
    </row>
    <row r="80" spans="1:61" ht="15" customHeight="1">
      <c r="B80" s="800"/>
      <c r="C80" s="155"/>
      <c r="D80" s="155" t="str">
        <f>IF(C79="","",IF(C79=E79,"△",IF(C79&gt;E79,"○","●")))</f>
        <v/>
      </c>
      <c r="E80" s="156"/>
      <c r="F80" s="155"/>
      <c r="G80" s="155" t="str">
        <f>IF(F79="","",IF(F79=H79,"△",IF(F79&gt;H79,"○","●")))</f>
        <v/>
      </c>
      <c r="H80" s="156"/>
      <c r="I80" s="155"/>
      <c r="J80" s="155" t="str">
        <f>IF(I79="","",IF(I79=K79,"△",IF(I79&gt;K79,"○","●")))</f>
        <v/>
      </c>
      <c r="K80" s="156"/>
      <c r="L80" s="155"/>
      <c r="M80" s="155" t="str">
        <f>IF(L79="","",IF(L79=N79,"△",IF(L79&gt;N79,"○","●")))</f>
        <v/>
      </c>
      <c r="N80" s="156"/>
      <c r="O80" s="155"/>
      <c r="P80" s="155" t="str">
        <f>IF(O79="","",IF(O79=Q79,"△",IF(O79&gt;Q79,"○","●")))</f>
        <v/>
      </c>
      <c r="Q80" s="156"/>
      <c r="R80" s="155"/>
      <c r="S80" s="155" t="str">
        <f>IF(R79="","",IF(R79=T79,"△",IF(R79&gt;T79,"○","●")))</f>
        <v/>
      </c>
      <c r="T80" s="156"/>
      <c r="U80" s="155"/>
      <c r="V80" s="155" t="str">
        <f>IF(U79="","",IF(U79=W79,"△",IF(U79&gt;W79,"○","●")))</f>
        <v/>
      </c>
      <c r="W80" s="156"/>
      <c r="X80" s="155"/>
      <c r="Y80" s="155" t="str">
        <f>IF(X79="","",IF(X79=Z79,"△",IF(X79&gt;Z79,"○","●")))</f>
        <v/>
      </c>
      <c r="Z80" s="156"/>
      <c r="AA80" s="155"/>
      <c r="AB80" s="155" t="str">
        <f>IF(AA79="","",IF(AA79=AC79,"△",IF(AA79&gt;AC79,"○","●")))</f>
        <v/>
      </c>
      <c r="AC80" s="156"/>
      <c r="AD80" s="155"/>
      <c r="AE80" s="155" t="str">
        <f>IF(AD79="","",IF(AD79=AF79,"△",IF(AD79&gt;AF79,"○","●")))</f>
        <v/>
      </c>
      <c r="AF80" s="156"/>
      <c r="AG80" s="139"/>
      <c r="AH80" s="139"/>
      <c r="AI80" s="140"/>
      <c r="AJ80" s="141"/>
      <c r="AK80" s="190" t="str">
        <f>IF(AJ79="","",IF(AJ79=AL79,"△",IF(AJ79&gt;AL79,"○","●")))</f>
        <v/>
      </c>
      <c r="AL80" s="144"/>
      <c r="AM80" s="141"/>
      <c r="AN80" s="190" t="str">
        <f>IF(AM79="","",IF(AM79=AO79,"△",IF(AM79&gt;AO79,"○","●")))</f>
        <v/>
      </c>
      <c r="AO80" s="144"/>
      <c r="AP80" s="141"/>
      <c r="AQ80" s="190" t="str">
        <f>IF(AP79="","",IF(AP79=AR79,"△",IF(AP79&gt;AR79,"○","●")))</f>
        <v/>
      </c>
      <c r="AR80" s="144"/>
      <c r="AS80" s="146"/>
      <c r="AT80" s="147" t="str">
        <f>IF(AS79="","",IF(AS79=AU79,"△",IF(AS79&gt;AU79,"○","●")))</f>
        <v/>
      </c>
      <c r="AU80" s="148"/>
      <c r="AV80" s="786"/>
      <c r="AW80" s="760"/>
      <c r="AX80" s="761"/>
      <c r="AY80" s="761"/>
      <c r="AZ80" s="761"/>
      <c r="BA80" s="761"/>
      <c r="BB80" s="761"/>
      <c r="BC80" s="763"/>
      <c r="BE80" s="755"/>
      <c r="BF80" s="757"/>
      <c r="BG80" s="757"/>
      <c r="BI80" s="759"/>
    </row>
    <row r="81" spans="1:62" ht="15" customHeight="1">
      <c r="A81" s="90" t="s">
        <v>79</v>
      </c>
      <c r="B81" s="800" t="str">
        <f>[1]③リーグ組分け!B45</f>
        <v>ソルジャ</v>
      </c>
      <c r="C81" s="163" t="str">
        <f>IF($AL59="","",$AL59)</f>
        <v/>
      </c>
      <c r="D81" s="164" t="s">
        <v>67</v>
      </c>
      <c r="E81" s="165" t="str">
        <f>IF($AJ59="","",$AJ59)</f>
        <v/>
      </c>
      <c r="F81" s="163" t="str">
        <f>IF($AL61="","",$AL61)</f>
        <v/>
      </c>
      <c r="G81" s="164" t="s">
        <v>67</v>
      </c>
      <c r="H81" s="165" t="str">
        <f>IF($AJ61="","",$AJ61)</f>
        <v/>
      </c>
      <c r="I81" s="163" t="str">
        <f>IF($AL63="","",$AL63)</f>
        <v/>
      </c>
      <c r="J81" s="164" t="s">
        <v>67</v>
      </c>
      <c r="K81" s="165" t="str">
        <f>IF($AJ63="","",$AJ63)</f>
        <v/>
      </c>
      <c r="L81" s="163" t="str">
        <f>IF($AL65="","",$AL65)</f>
        <v/>
      </c>
      <c r="M81" s="164" t="s">
        <v>67</v>
      </c>
      <c r="N81" s="165" t="str">
        <f>IF($AJ65="","",$AJ65)</f>
        <v/>
      </c>
      <c r="O81" s="163" t="str">
        <f>IF($AL67="","",$AL67)</f>
        <v/>
      </c>
      <c r="P81" s="164" t="s">
        <v>67</v>
      </c>
      <c r="Q81" s="165" t="str">
        <f>IF($AJ67="","",$AJ67)</f>
        <v/>
      </c>
      <c r="R81" s="163" t="str">
        <f>IF($AL69="","",$AL69)</f>
        <v/>
      </c>
      <c r="S81" s="164" t="s">
        <v>67</v>
      </c>
      <c r="T81" s="165" t="str">
        <f>IF($AJ69="","",$AJ69)</f>
        <v/>
      </c>
      <c r="U81" s="163" t="str">
        <f>IF($AL71="","",$AL71)</f>
        <v/>
      </c>
      <c r="V81" s="164" t="s">
        <v>67</v>
      </c>
      <c r="W81" s="165" t="str">
        <f>IF($AJ71="","",$AJ71)</f>
        <v/>
      </c>
      <c r="X81" s="163" t="str">
        <f>IF($AL73="","",$AL73)</f>
        <v/>
      </c>
      <c r="Y81" s="164" t="s">
        <v>67</v>
      </c>
      <c r="Z81" s="165" t="str">
        <f>IF($AJ73="","",$AJ73)</f>
        <v/>
      </c>
      <c r="AA81" s="163" t="str">
        <f>IF($AL75="","",$AL75)</f>
        <v/>
      </c>
      <c r="AB81" s="164" t="s">
        <v>67</v>
      </c>
      <c r="AC81" s="165" t="str">
        <f>IF($AJ75="","",$AJ75)</f>
        <v/>
      </c>
      <c r="AD81" s="163" t="str">
        <f>IF($AL77="","",$AL77)</f>
        <v/>
      </c>
      <c r="AE81" s="164" t="s">
        <v>67</v>
      </c>
      <c r="AF81" s="165" t="str">
        <f>IF($AJ77="","",$AJ77)</f>
        <v/>
      </c>
      <c r="AG81" s="163" t="str">
        <f>IF($AL79="","",$AL79)</f>
        <v/>
      </c>
      <c r="AH81" s="164" t="s">
        <v>67</v>
      </c>
      <c r="AI81" s="165" t="str">
        <f>IF($AJ79="","",$AJ79)</f>
        <v/>
      </c>
      <c r="AJ81" s="166"/>
      <c r="AK81" s="166"/>
      <c r="AL81" s="168"/>
      <c r="AM81" s="133"/>
      <c r="AN81" s="169"/>
      <c r="AO81" s="134"/>
      <c r="AP81" s="133"/>
      <c r="AQ81" s="169"/>
      <c r="AR81" s="134"/>
      <c r="AS81" s="136"/>
      <c r="AT81" s="191" t="s">
        <v>68</v>
      </c>
      <c r="AU81" s="153"/>
      <c r="AV81" s="785">
        <f t="shared" si="6"/>
        <v>1</v>
      </c>
      <c r="AW81" s="748">
        <f>AY81*3+BA81</f>
        <v>0</v>
      </c>
      <c r="AX81" s="750">
        <f>BB81-BC81</f>
        <v>0</v>
      </c>
      <c r="AY81" s="750">
        <f>COUNTIF($D82:$AU82,"○")</f>
        <v>0</v>
      </c>
      <c r="AZ81" s="750">
        <f>COUNTIF($D82:$AU82,"●")</f>
        <v>0</v>
      </c>
      <c r="BA81" s="750">
        <f>COUNTIF($D82:AR82,"△")</f>
        <v>0</v>
      </c>
      <c r="BB81" s="750">
        <f>SUM(C81,F81,I81,L81,O81,R81,U81,X81,AA81,AD81,AG81,AJ81,AM81,AP81,AS81)</f>
        <v>0</v>
      </c>
      <c r="BC81" s="752">
        <f>SUM(E81,H81,K81,N81,Q81,T81,W81,Z81,AC81,AF81,AI81,AL81,AO81,AR81,AU81)</f>
        <v>0</v>
      </c>
      <c r="BE81" s="754">
        <f>0.5+AX81/1000</f>
        <v>0.5</v>
      </c>
      <c r="BF81" s="756">
        <f>BB81/100000</f>
        <v>0</v>
      </c>
      <c r="BG81" s="756">
        <f>SUM(AW81,BE81,BF81)</f>
        <v>0.5</v>
      </c>
      <c r="BI81" s="758">
        <f>SUM(AY81:BA82)</f>
        <v>0</v>
      </c>
    </row>
    <row r="82" spans="1:62" ht="15" customHeight="1">
      <c r="B82" s="800"/>
      <c r="C82" s="155"/>
      <c r="D82" s="155" t="str">
        <f>IF(C81="","",IF(C81=E81,"△",IF(C81&gt;E81,"○","●")))</f>
        <v/>
      </c>
      <c r="E82" s="156"/>
      <c r="F82" s="155"/>
      <c r="G82" s="155" t="str">
        <f>IF(F81="","",IF(F81=H81,"△",IF(F81&gt;H81,"○","●")))</f>
        <v/>
      </c>
      <c r="H82" s="156"/>
      <c r="I82" s="155"/>
      <c r="J82" s="155" t="str">
        <f>IF(I81="","",IF(I81=K81,"△",IF(I81&gt;K81,"○","●")))</f>
        <v/>
      </c>
      <c r="K82" s="156"/>
      <c r="L82" s="155"/>
      <c r="M82" s="155" t="str">
        <f>IF(L81="","",IF(L81=N81,"△",IF(L81&gt;N81,"○","●")))</f>
        <v/>
      </c>
      <c r="N82" s="156"/>
      <c r="O82" s="155"/>
      <c r="P82" s="155" t="str">
        <f>IF(O81="","",IF(O81=Q81,"△",IF(O81&gt;Q81,"○","●")))</f>
        <v/>
      </c>
      <c r="Q82" s="156"/>
      <c r="R82" s="155"/>
      <c r="S82" s="155" t="str">
        <f>IF(R81="","",IF(R81=T81,"△",IF(R81&gt;T81,"○","●")))</f>
        <v/>
      </c>
      <c r="T82" s="156"/>
      <c r="U82" s="155"/>
      <c r="V82" s="155" t="str">
        <f>IF(U81="","",IF(U81=W81,"△",IF(U81&gt;W81,"○","●")))</f>
        <v/>
      </c>
      <c r="W82" s="156"/>
      <c r="X82" s="155"/>
      <c r="Y82" s="155" t="str">
        <f>IF(X81="","",IF(X81=Z81,"△",IF(X81&gt;Z81,"○","●")))</f>
        <v/>
      </c>
      <c r="Z82" s="156"/>
      <c r="AA82" s="155"/>
      <c r="AB82" s="155" t="str">
        <f>IF(AA81="","",IF(AA81=AC81,"△",IF(AA81&gt;AC81,"○","●")))</f>
        <v/>
      </c>
      <c r="AC82" s="156"/>
      <c r="AD82" s="155"/>
      <c r="AE82" s="155" t="str">
        <f>IF(AD81="","",IF(AD81=AF81,"△",IF(AD81&gt;AF81,"○","●")))</f>
        <v/>
      </c>
      <c r="AF82" s="156"/>
      <c r="AG82" s="155"/>
      <c r="AH82" s="155" t="str">
        <f>IF(AG81="","",IF(AG81=AI81,"△",IF(AG81&gt;AI81,"○","●")))</f>
        <v/>
      </c>
      <c r="AI82" s="156"/>
      <c r="AJ82" s="139"/>
      <c r="AK82" s="139"/>
      <c r="AL82" s="140"/>
      <c r="AM82" s="141"/>
      <c r="AN82" s="190"/>
      <c r="AO82" s="144"/>
      <c r="AP82" s="141"/>
      <c r="AQ82" s="190" t="str">
        <f>IF(AP81="","",IF(AP81=AR81,"△",IF(AP81&gt;AR81,"○","●")))</f>
        <v/>
      </c>
      <c r="AR82" s="144"/>
      <c r="AS82" s="146"/>
      <c r="AT82" s="147" t="str">
        <f>IF(AS81="","",IF(AS81=AU81,"△",IF(AS81&gt;AU81,"○","●")))</f>
        <v/>
      </c>
      <c r="AU82" s="148"/>
      <c r="AV82" s="786"/>
      <c r="AW82" s="760"/>
      <c r="AX82" s="761"/>
      <c r="AY82" s="761"/>
      <c r="AZ82" s="761"/>
      <c r="BA82" s="761"/>
      <c r="BB82" s="761"/>
      <c r="BC82" s="763"/>
      <c r="BE82" s="755"/>
      <c r="BF82" s="757"/>
      <c r="BG82" s="757"/>
      <c r="BI82" s="759"/>
    </row>
    <row r="83" spans="1:62" ht="15" customHeight="1">
      <c r="A83" s="90" t="s">
        <v>294</v>
      </c>
      <c r="B83" s="806" t="str">
        <f>[1]③リーグ組分け!B46</f>
        <v>45八千代</v>
      </c>
      <c r="C83" s="158" t="str">
        <f>IF(AO59="","",AO59)</f>
        <v/>
      </c>
      <c r="D83" s="159" t="s">
        <v>68</v>
      </c>
      <c r="E83" s="160" t="str">
        <f>IF(AM59="","",AM59)</f>
        <v/>
      </c>
      <c r="F83" s="158" t="str">
        <f>IF(AO61="","",AO61)</f>
        <v/>
      </c>
      <c r="G83" s="159" t="s">
        <v>68</v>
      </c>
      <c r="H83" s="160" t="str">
        <f>IF(AM61="","",AM61)</f>
        <v/>
      </c>
      <c r="I83" s="158" t="str">
        <f>IF(AO63="","",AO63)</f>
        <v/>
      </c>
      <c r="J83" s="159" t="s">
        <v>68</v>
      </c>
      <c r="K83" s="160" t="str">
        <f>IF(AM63="","",AM63)</f>
        <v/>
      </c>
      <c r="L83" s="158" t="str">
        <f>IF(AO65="","",AO65)</f>
        <v/>
      </c>
      <c r="M83" s="159" t="s">
        <v>68</v>
      </c>
      <c r="N83" s="160" t="str">
        <f>IF(AM65="","",AM65)</f>
        <v/>
      </c>
      <c r="O83" s="158" t="str">
        <f>IF(AO67="","",AO67)</f>
        <v/>
      </c>
      <c r="P83" s="159" t="s">
        <v>68</v>
      </c>
      <c r="Q83" s="160" t="str">
        <f>IF(AM67="","",AM67)</f>
        <v/>
      </c>
      <c r="R83" s="158" t="str">
        <f>IF(AO69="","",AO69)</f>
        <v/>
      </c>
      <c r="S83" s="159" t="s">
        <v>68</v>
      </c>
      <c r="T83" s="160" t="str">
        <f>IF(AM69="","",AM69)</f>
        <v/>
      </c>
      <c r="U83" s="158" t="str">
        <f>IF(AO71="","",AO71)</f>
        <v/>
      </c>
      <c r="V83" s="159" t="s">
        <v>68</v>
      </c>
      <c r="W83" s="160" t="str">
        <f>IF(AM71="","",AM71)</f>
        <v/>
      </c>
      <c r="X83" s="158" t="str">
        <f>IF(AO73="","",AO73)</f>
        <v/>
      </c>
      <c r="Y83" s="159" t="s">
        <v>68</v>
      </c>
      <c r="Z83" s="160" t="str">
        <f>IF(AM73="","",AM73)</f>
        <v/>
      </c>
      <c r="AA83" s="158" t="str">
        <f>IF(AO75="","",AO75)</f>
        <v/>
      </c>
      <c r="AB83" s="159" t="s">
        <v>68</v>
      </c>
      <c r="AC83" s="160" t="str">
        <f>IF(AM75="","",AM75)</f>
        <v/>
      </c>
      <c r="AD83" s="158" t="str">
        <f>IF(AO77="","",AO77)</f>
        <v/>
      </c>
      <c r="AE83" s="159" t="s">
        <v>68</v>
      </c>
      <c r="AF83" s="160" t="str">
        <f>IF(AM77="","",AM77)</f>
        <v/>
      </c>
      <c r="AG83" s="158" t="str">
        <f>IF(AO79="","",AO79)</f>
        <v/>
      </c>
      <c r="AH83" s="159" t="s">
        <v>68</v>
      </c>
      <c r="AI83" s="160" t="str">
        <f>IF(AM79="","",AM79)</f>
        <v/>
      </c>
      <c r="AJ83" s="158" t="str">
        <f>IF(AO81="","",AO81)</f>
        <v/>
      </c>
      <c r="AK83" s="159" t="s">
        <v>68</v>
      </c>
      <c r="AL83" s="160" t="str">
        <f>IF(AM81="","",AM81)</f>
        <v/>
      </c>
      <c r="AM83" s="170"/>
      <c r="AN83" s="137"/>
      <c r="AO83" s="171"/>
      <c r="AP83" s="130"/>
      <c r="AQ83" s="131"/>
      <c r="AR83" s="135"/>
      <c r="AS83" s="170"/>
      <c r="AT83" s="137" t="s">
        <v>68</v>
      </c>
      <c r="AU83" s="171"/>
      <c r="AV83" s="785">
        <f t="shared" ref="AV83" si="8">RANK(BG83,$BG$59:$BG$86)</f>
        <v>1</v>
      </c>
      <c r="AW83" s="805">
        <f>AY83*3+BA83</f>
        <v>0</v>
      </c>
      <c r="AX83" s="762">
        <f>BB83-BC83</f>
        <v>0</v>
      </c>
      <c r="AY83" s="762">
        <f>COUNTIF($D84:$AU84,"○")</f>
        <v>0</v>
      </c>
      <c r="AZ83" s="762">
        <f>COUNTIF($D84:$AU84,"●")</f>
        <v>0</v>
      </c>
      <c r="BA83" s="762">
        <f>COUNTIF($D84:AR84,"△")</f>
        <v>0</v>
      </c>
      <c r="BB83" s="762">
        <f>SUM(C83,F83,I83,L83,O83,R83,U83,X83,AA83,AD83,AG83,AJ83,AM83,AP83,AS83)</f>
        <v>0</v>
      </c>
      <c r="BC83" s="804">
        <f>SUM(E83,H83,K83,N83,Q83,T83,W83,Z83,AC83,AF83,AI83,AL83,AO83,AR83,AU83)</f>
        <v>0</v>
      </c>
      <c r="BE83" s="754">
        <f>0.5+AX83/1000</f>
        <v>0.5</v>
      </c>
      <c r="BF83" s="756">
        <f>BB83/100000</f>
        <v>0</v>
      </c>
      <c r="BG83" s="756">
        <f>SUM(AW83,BE83,BF83)</f>
        <v>0.5</v>
      </c>
      <c r="BI83" s="758">
        <f>SUM(AY83:BA84)</f>
        <v>0</v>
      </c>
    </row>
    <row r="84" spans="1:62" ht="15" customHeight="1">
      <c r="B84" s="784"/>
      <c r="C84" s="161"/>
      <c r="D84" s="161" t="str">
        <f>IF(C83="","",IF(C83=E83,"△",IF(C83&gt;E83,"○","●")))</f>
        <v/>
      </c>
      <c r="E84" s="162"/>
      <c r="F84" s="161"/>
      <c r="G84" s="161" t="str">
        <f>IF(F83="","",IF(F83=H83,"△",IF(F83&gt;H83,"○","●")))</f>
        <v/>
      </c>
      <c r="H84" s="162"/>
      <c r="I84" s="161"/>
      <c r="J84" s="161" t="str">
        <f>IF(I83="","",IF(I83=K83,"△",IF(I83&gt;K83,"○","●")))</f>
        <v/>
      </c>
      <c r="K84" s="162"/>
      <c r="L84" s="161"/>
      <c r="M84" s="161" t="str">
        <f>IF(L83="","",IF(L83=N83,"△",IF(L83&gt;N83,"○","●")))</f>
        <v/>
      </c>
      <c r="N84" s="162"/>
      <c r="O84" s="161"/>
      <c r="P84" s="161" t="str">
        <f>IF(O83="","",IF(O83=Q83,"△",IF(O83&gt;Q83,"○","●")))</f>
        <v/>
      </c>
      <c r="Q84" s="162"/>
      <c r="R84" s="161"/>
      <c r="S84" s="161" t="str">
        <f>IF(R83="","",IF(R83=T83,"△",IF(R83&gt;T83,"○","●")))</f>
        <v/>
      </c>
      <c r="T84" s="162"/>
      <c r="U84" s="161"/>
      <c r="V84" s="161" t="str">
        <f>IF(U83="","",IF(U83=W83,"△",IF(U83&gt;W83,"○","●")))</f>
        <v/>
      </c>
      <c r="W84" s="162"/>
      <c r="X84" s="161"/>
      <c r="Y84" s="161" t="str">
        <f>IF(X83="","",IF(X83=Z83,"△",IF(X83&gt;Z83,"○","●")))</f>
        <v/>
      </c>
      <c r="Z84" s="162"/>
      <c r="AA84" s="161"/>
      <c r="AB84" s="161" t="str">
        <f>IF(AA83="","",IF(AA83=AC83,"△",IF(AA83&gt;AC83,"○","●")))</f>
        <v/>
      </c>
      <c r="AC84" s="162"/>
      <c r="AD84" s="161"/>
      <c r="AE84" s="161" t="str">
        <f>IF(AD83="","",IF(AD83=AF83,"△",IF(AD83&gt;AF83,"○","●")))</f>
        <v/>
      </c>
      <c r="AF84" s="162"/>
      <c r="AG84" s="161"/>
      <c r="AH84" s="161" t="str">
        <f>IF(AG83="","",IF(AG83=AI83,"△",IF(AG83&gt;AI83,"○","●")))</f>
        <v/>
      </c>
      <c r="AI84" s="162"/>
      <c r="AJ84" s="161"/>
      <c r="AK84" s="161" t="str">
        <f>IF(AJ83="","",IF(AJ83=AL83,"△",IF(AJ83&gt;AL83,"○","●")))</f>
        <v/>
      </c>
      <c r="AL84" s="162"/>
      <c r="AM84" s="146"/>
      <c r="AN84" s="147" t="str">
        <f>IF(AM83="","",IF(AM83=AO83,"△",IF(AM83&gt;AO83,"○","●")))</f>
        <v/>
      </c>
      <c r="AO84" s="148"/>
      <c r="AP84" s="141"/>
      <c r="AQ84" s="190" t="str">
        <f>IF(AP83="","",IF(AP83=AR83,"△",IF(AP83&gt;AR83,"○","●")))</f>
        <v/>
      </c>
      <c r="AR84" s="144"/>
      <c r="AS84" s="146"/>
      <c r="AT84" s="147" t="str">
        <f>IF(AS83="","",IF(AS83=AU83,"△",IF(AS83&gt;AU83,"○","●")))</f>
        <v/>
      </c>
      <c r="AU84" s="148"/>
      <c r="AV84" s="786"/>
      <c r="AW84" s="760"/>
      <c r="AX84" s="761"/>
      <c r="AY84" s="761"/>
      <c r="AZ84" s="761"/>
      <c r="BA84" s="761"/>
      <c r="BB84" s="761"/>
      <c r="BC84" s="763"/>
      <c r="BE84" s="755"/>
      <c r="BF84" s="757"/>
      <c r="BG84" s="757"/>
      <c r="BI84" s="759"/>
    </row>
    <row r="85" spans="1:62" ht="15" customHeight="1">
      <c r="A85" s="90" t="s">
        <v>295</v>
      </c>
      <c r="B85" s="783">
        <f>[1]③リーグ組分け!B47</f>
        <v>0</v>
      </c>
      <c r="C85" s="264" t="str">
        <f>IF(AR59="","",AR59)</f>
        <v/>
      </c>
      <c r="D85" s="265" t="s">
        <v>68</v>
      </c>
      <c r="E85" s="266" t="str">
        <f>IF(AP59="","",AP59)</f>
        <v/>
      </c>
      <c r="F85" s="264" t="str">
        <f>IF(AR61="","",AR61)</f>
        <v/>
      </c>
      <c r="G85" s="265" t="s">
        <v>68</v>
      </c>
      <c r="H85" s="266" t="str">
        <f>IF(AP61="","",AP61)</f>
        <v/>
      </c>
      <c r="I85" s="264" t="str">
        <f>IF(AR63="","",AR63)</f>
        <v/>
      </c>
      <c r="J85" s="265" t="s">
        <v>68</v>
      </c>
      <c r="K85" s="266" t="str">
        <f>IF(AP63="","",AP63)</f>
        <v/>
      </c>
      <c r="L85" s="264" t="str">
        <f>IF(AR65="","",AR65)</f>
        <v/>
      </c>
      <c r="M85" s="265" t="s">
        <v>68</v>
      </c>
      <c r="N85" s="266" t="str">
        <f>IF(AP65="","",AP65)</f>
        <v/>
      </c>
      <c r="O85" s="264" t="str">
        <f>IF(AR67="","",AR67)</f>
        <v/>
      </c>
      <c r="P85" s="265" t="s">
        <v>68</v>
      </c>
      <c r="Q85" s="266" t="str">
        <f>IF(AP67="","",AP67)</f>
        <v/>
      </c>
      <c r="R85" s="264" t="str">
        <f>IF(AR69="","",AR69)</f>
        <v/>
      </c>
      <c r="S85" s="265" t="s">
        <v>68</v>
      </c>
      <c r="T85" s="266" t="str">
        <f>IF(AP69="","",AP69)</f>
        <v/>
      </c>
      <c r="U85" s="264" t="str">
        <f>IF(AR71="","",AR71)</f>
        <v/>
      </c>
      <c r="V85" s="265" t="s">
        <v>68</v>
      </c>
      <c r="W85" s="266" t="str">
        <f>IF(AP71="","",AP71)</f>
        <v/>
      </c>
      <c r="X85" s="264" t="str">
        <f>IF(AR73="","",AR73)</f>
        <v/>
      </c>
      <c r="Y85" s="265" t="s">
        <v>68</v>
      </c>
      <c r="Z85" s="266" t="str">
        <f>IF(AP73="","",AP73)</f>
        <v/>
      </c>
      <c r="AA85" s="264" t="str">
        <f>IF(AR75="","",AR75)</f>
        <v/>
      </c>
      <c r="AB85" s="265" t="s">
        <v>68</v>
      </c>
      <c r="AC85" s="266" t="str">
        <f>IF(AP75="","",AP75)</f>
        <v/>
      </c>
      <c r="AD85" s="264" t="str">
        <f>IF(AR77="","",AR77)</f>
        <v/>
      </c>
      <c r="AE85" s="265" t="s">
        <v>68</v>
      </c>
      <c r="AF85" s="266" t="str">
        <f>IF(AP77="","",AP77)</f>
        <v/>
      </c>
      <c r="AG85" s="264" t="str">
        <f>IF(AR79="","",AR79)</f>
        <v/>
      </c>
      <c r="AH85" s="265" t="s">
        <v>68</v>
      </c>
      <c r="AI85" s="266" t="str">
        <f>IF(AP79="","",AP79)</f>
        <v/>
      </c>
      <c r="AJ85" s="264" t="str">
        <f>IF(AR81="","",AR81)</f>
        <v/>
      </c>
      <c r="AK85" s="265" t="s">
        <v>68</v>
      </c>
      <c r="AL85" s="266" t="str">
        <f>IF(AP81="","",AP81)</f>
        <v/>
      </c>
      <c r="AM85" s="264" t="str">
        <f>IF(AR83="","",AR83)</f>
        <v/>
      </c>
      <c r="AN85" s="265" t="s">
        <v>68</v>
      </c>
      <c r="AO85" s="266" t="str">
        <f>IF(AP83="","",AP83)</f>
        <v/>
      </c>
      <c r="AP85" s="136"/>
      <c r="AQ85" s="191"/>
      <c r="AR85" s="153"/>
      <c r="AS85" s="136"/>
      <c r="AT85" s="191" t="s">
        <v>68</v>
      </c>
      <c r="AU85" s="153"/>
      <c r="AV85" s="785">
        <f t="shared" si="4"/>
        <v>1</v>
      </c>
      <c r="AW85" s="748">
        <f>AY85*3+BA85</f>
        <v>0</v>
      </c>
      <c r="AX85" s="750">
        <f>BB85-BC85</f>
        <v>0</v>
      </c>
      <c r="AY85" s="750">
        <f>COUNTIF($D86:$AU86,"○")</f>
        <v>0</v>
      </c>
      <c r="AZ85" s="750">
        <f>COUNTIF($D86:$AU86,"●")</f>
        <v>0</v>
      </c>
      <c r="BA85" s="750">
        <f>COUNTIF($D86:AR86,"△")</f>
        <v>0</v>
      </c>
      <c r="BB85" s="750">
        <f>SUM(C85,F85,I85,L85,O85,R85,U85,X85,AA85,AD85,AG85,AJ85,AM85,AP85,AS85)</f>
        <v>0</v>
      </c>
      <c r="BC85" s="752">
        <f>SUM(E85,H85,K85,N85,Q85,T85,W85,Z85,AC85,AF85,AI85,AL85,AO85,AR85,AU85)</f>
        <v>0</v>
      </c>
      <c r="BE85" s="754">
        <f>0.5+AX85/1000</f>
        <v>0.5</v>
      </c>
      <c r="BF85" s="756">
        <f>BB85/100000</f>
        <v>0</v>
      </c>
      <c r="BG85" s="756">
        <f>SUM(AW85,BE85,BF85)</f>
        <v>0.5</v>
      </c>
      <c r="BI85" s="758">
        <f>SUM(AY85:BA86)</f>
        <v>0</v>
      </c>
    </row>
    <row r="86" spans="1:62" ht="15" customHeight="1" thickBot="1">
      <c r="B86" s="799"/>
      <c r="C86" s="195"/>
      <c r="D86" s="195" t="str">
        <f>IF(C85="","",IF(C85=E85,"△",IF(C85&gt;E85,"○","●")))</f>
        <v/>
      </c>
      <c r="E86" s="196"/>
      <c r="F86" s="195"/>
      <c r="G86" s="195" t="str">
        <f>IF(F85="","",IF(F85=H85,"△",IF(F85&gt;H85,"○","●")))</f>
        <v/>
      </c>
      <c r="H86" s="196"/>
      <c r="I86" s="195"/>
      <c r="J86" s="195" t="str">
        <f>IF(I85="","",IF(I85=K85,"△",IF(I85&gt;K85,"○","●")))</f>
        <v/>
      </c>
      <c r="K86" s="196"/>
      <c r="L86" s="195"/>
      <c r="M86" s="195" t="str">
        <f>IF(L85="","",IF(L85=N85,"△",IF(L85&gt;N85,"○","●")))</f>
        <v/>
      </c>
      <c r="N86" s="196"/>
      <c r="O86" s="195"/>
      <c r="P86" s="195" t="str">
        <f>IF(O85="","",IF(O85=Q85,"△",IF(O85&gt;Q85,"○","●")))</f>
        <v/>
      </c>
      <c r="Q86" s="196"/>
      <c r="R86" s="195"/>
      <c r="S86" s="195" t="str">
        <f>IF(R85="","",IF(R85=T85,"△",IF(R85&gt;T85,"○","●")))</f>
        <v/>
      </c>
      <c r="T86" s="196"/>
      <c r="U86" s="195"/>
      <c r="V86" s="195" t="str">
        <f>IF(U85="","",IF(U85=W85,"△",IF(U85&gt;W85,"○","●")))</f>
        <v/>
      </c>
      <c r="W86" s="196"/>
      <c r="X86" s="195"/>
      <c r="Y86" s="195" t="str">
        <f>IF(X85="","",IF(X85=Z85,"△",IF(X85&gt;Z85,"○","●")))</f>
        <v/>
      </c>
      <c r="Z86" s="196"/>
      <c r="AA86" s="195"/>
      <c r="AB86" s="195" t="str">
        <f>IF(AA85="","",IF(AA85=AC85,"△",IF(AA85&gt;AC85,"○","●")))</f>
        <v/>
      </c>
      <c r="AC86" s="196"/>
      <c r="AD86" s="195"/>
      <c r="AE86" s="195" t="str">
        <f>IF(AD85="","",IF(AD85=AF85,"△",IF(AD85&gt;AF85,"○","●")))</f>
        <v/>
      </c>
      <c r="AF86" s="196"/>
      <c r="AG86" s="195"/>
      <c r="AH86" s="195" t="str">
        <f>IF(AG85="","",IF(AG85=AI85,"△",IF(AG85&gt;AI85,"○","●")))</f>
        <v/>
      </c>
      <c r="AI86" s="196"/>
      <c r="AJ86" s="195"/>
      <c r="AK86" s="195" t="str">
        <f>IF(AJ85="","",IF(AJ85=AL85,"△",IF(AJ85&gt;AL85,"○","●")))</f>
        <v/>
      </c>
      <c r="AL86" s="196"/>
      <c r="AM86" s="195"/>
      <c r="AN86" s="195" t="str">
        <f>IF(AM85="","",IF(AM85=AO85,"△",IF(AM85&gt;AO85,"○","●")))</f>
        <v/>
      </c>
      <c r="AO86" s="196"/>
      <c r="AP86" s="177"/>
      <c r="AQ86" s="178" t="str">
        <f>IF(AP85="","",IF(AP85=AR85,"△",IF(AP85&gt;AR85,"○","●")))</f>
        <v/>
      </c>
      <c r="AR86" s="179"/>
      <c r="AS86" s="177"/>
      <c r="AT86" s="178" t="str">
        <f>IF(AS85="","",IF(AS85=AU85,"△",IF(AS85&gt;AU85,"○","●")))</f>
        <v/>
      </c>
      <c r="AU86" s="179"/>
      <c r="AV86" s="786"/>
      <c r="AW86" s="749"/>
      <c r="AX86" s="751"/>
      <c r="AY86" s="751"/>
      <c r="AZ86" s="751"/>
      <c r="BA86" s="751"/>
      <c r="BB86" s="751"/>
      <c r="BC86" s="753"/>
      <c r="BE86" s="755"/>
      <c r="BF86" s="757"/>
      <c r="BG86" s="757"/>
      <c r="BI86" s="759"/>
    </row>
    <row r="87" spans="1:62" ht="15" customHeight="1" thickTop="1">
      <c r="B87" s="180"/>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81"/>
      <c r="AR87" s="132"/>
      <c r="AS87" s="132"/>
      <c r="AT87" s="181"/>
      <c r="AU87" s="132"/>
      <c r="AV87" s="182"/>
      <c r="AW87" s="183"/>
      <c r="AX87" s="184">
        <f>SUM(AX59:AX82)</f>
        <v>0</v>
      </c>
      <c r="AY87" s="184">
        <f>SUM(AY59:AY82)</f>
        <v>0</v>
      </c>
      <c r="AZ87" s="184">
        <f>SUM(AZ59:AZ82)</f>
        <v>0</v>
      </c>
      <c r="BA87" s="184">
        <f>SUM(BA59:BA82)</f>
        <v>0</v>
      </c>
      <c r="BB87" s="184">
        <f>SUM(AY87:BA87)/2</f>
        <v>0</v>
      </c>
      <c r="BC87" s="184"/>
      <c r="BE87" s="185"/>
      <c r="BF87" s="186"/>
      <c r="BG87" s="186"/>
    </row>
    <row r="88" spans="1:62" ht="15" customHeight="1" thickBot="1">
      <c r="A88" s="103"/>
      <c r="B88" s="104" t="s">
        <v>216</v>
      </c>
      <c r="C88" s="105"/>
      <c r="D88" s="105"/>
      <c r="E88" s="105"/>
      <c r="F88" s="105"/>
      <c r="G88" s="106"/>
      <c r="H88" s="105"/>
      <c r="I88" s="106"/>
      <c r="J88" s="105"/>
      <c r="K88" s="105"/>
      <c r="L88" s="105"/>
      <c r="M88" s="105"/>
      <c r="N88" s="105"/>
      <c r="O88" s="105"/>
      <c r="P88" s="105"/>
      <c r="Q88" s="106"/>
      <c r="R88" s="105"/>
      <c r="S88" s="105"/>
      <c r="T88" s="105"/>
      <c r="U88" s="107"/>
      <c r="V88" s="770">
        <f>(BE88-1)*BE88/2</f>
        <v>66</v>
      </c>
      <c r="W88" s="770"/>
      <c r="X88" s="108" t="s">
        <v>54</v>
      </c>
      <c r="Y88" s="105"/>
      <c r="Z88" s="105"/>
      <c r="AA88" s="105"/>
      <c r="AB88" s="105"/>
      <c r="AC88" s="106"/>
      <c r="AD88" s="109"/>
      <c r="AE88" s="110"/>
      <c r="AF88" s="111"/>
      <c r="AG88" s="111"/>
      <c r="AH88" s="111"/>
      <c r="AI88" s="113"/>
      <c r="AJ88" s="111"/>
      <c r="AK88" s="111"/>
      <c r="AL88" s="113"/>
      <c r="AM88" s="111"/>
      <c r="AN88" s="111"/>
      <c r="AO88" s="113"/>
      <c r="AV88" s="114"/>
      <c r="AZ88" s="90"/>
      <c r="BA88" s="90"/>
      <c r="BE88" s="115">
        <v>12</v>
      </c>
      <c r="BF88" s="116" t="s">
        <v>55</v>
      </c>
      <c r="BI88" s="117"/>
    </row>
    <row r="89" spans="1:62" ht="15" customHeight="1" thickTop="1">
      <c r="B89" s="118"/>
      <c r="C89" s="771" t="str">
        <f>IF(B90="","",B90)</f>
        <v>船橋50</v>
      </c>
      <c r="D89" s="772"/>
      <c r="E89" s="773"/>
      <c r="F89" s="771" t="str">
        <f>IF(B92="","",B92)</f>
        <v>八千代50</v>
      </c>
      <c r="G89" s="772"/>
      <c r="H89" s="773"/>
      <c r="I89" s="771" t="str">
        <f>IF(B94="","",B94)</f>
        <v>古河シ50</v>
      </c>
      <c r="J89" s="772"/>
      <c r="K89" s="773"/>
      <c r="L89" s="771" t="str">
        <f>IF(B96="","",B96)</f>
        <v>東京50</v>
      </c>
      <c r="M89" s="772"/>
      <c r="N89" s="773"/>
      <c r="O89" s="771" t="str">
        <f>IF(B98="","",B98)</f>
        <v>袖ヶ浦シ50</v>
      </c>
      <c r="P89" s="772"/>
      <c r="Q89" s="773"/>
      <c r="R89" s="771" t="str">
        <f>IF(B100="","",B100)</f>
        <v>千葉50</v>
      </c>
      <c r="S89" s="772"/>
      <c r="T89" s="773"/>
      <c r="U89" s="777" t="str">
        <f>IF(B102="","",B102)</f>
        <v>商大ク50</v>
      </c>
      <c r="V89" s="778"/>
      <c r="W89" s="779"/>
      <c r="X89" s="771" t="str">
        <f>IF(B104="","",B104)</f>
        <v>Y-AJA50</v>
      </c>
      <c r="Y89" s="772"/>
      <c r="Z89" s="773"/>
      <c r="AA89" s="771" t="str">
        <f>IF(B106="","",B106)</f>
        <v>九十九50</v>
      </c>
      <c r="AB89" s="772"/>
      <c r="AC89" s="773"/>
      <c r="AD89" s="771" t="str">
        <f>IF(B108="","",B108)</f>
        <v>浦安シ50</v>
      </c>
      <c r="AE89" s="772"/>
      <c r="AF89" s="773"/>
      <c r="AG89" s="771" t="str">
        <f>IF(B110="","",B110)</f>
        <v>習台シ50</v>
      </c>
      <c r="AH89" s="772"/>
      <c r="AI89" s="773"/>
      <c r="AJ89" s="771" t="str">
        <f>IF(B112="","",B112)</f>
        <v>マクハリ50</v>
      </c>
      <c r="AK89" s="772"/>
      <c r="AL89" s="773"/>
      <c r="AM89" s="774"/>
      <c r="AN89" s="775"/>
      <c r="AO89" s="776"/>
      <c r="AP89" s="774"/>
      <c r="AQ89" s="775"/>
      <c r="AR89" s="776"/>
      <c r="AS89" s="774"/>
      <c r="AT89" s="775"/>
      <c r="AU89" s="776"/>
      <c r="AV89" s="119" t="s">
        <v>56</v>
      </c>
      <c r="AW89" s="120" t="s">
        <v>57</v>
      </c>
      <c r="AX89" s="121" t="s">
        <v>58</v>
      </c>
      <c r="AY89" s="122" t="s">
        <v>59</v>
      </c>
      <c r="AZ89" s="122" t="s">
        <v>60</v>
      </c>
      <c r="BA89" s="122" t="s">
        <v>61</v>
      </c>
      <c r="BB89" s="122" t="s">
        <v>62</v>
      </c>
      <c r="BC89" s="123" t="s">
        <v>63</v>
      </c>
      <c r="BE89" s="124" t="s">
        <v>64</v>
      </c>
      <c r="BF89" s="125" t="s">
        <v>62</v>
      </c>
      <c r="BG89" s="125" t="s">
        <v>65</v>
      </c>
    </row>
    <row r="90" spans="1:62" ht="15" customHeight="1">
      <c r="A90" s="90" t="s">
        <v>66</v>
      </c>
      <c r="B90" s="783" t="str">
        <f>[1]③リーグ組分け!B51</f>
        <v>船橋50</v>
      </c>
      <c r="C90" s="127"/>
      <c r="D90" s="128"/>
      <c r="E90" s="129"/>
      <c r="F90" s="130"/>
      <c r="G90" s="131"/>
      <c r="H90" s="132"/>
      <c r="I90" s="133"/>
      <c r="J90" s="131"/>
      <c r="K90" s="134"/>
      <c r="L90" s="133"/>
      <c r="M90" s="131"/>
      <c r="N90" s="134"/>
      <c r="O90" s="133"/>
      <c r="P90" s="131"/>
      <c r="Q90" s="134"/>
      <c r="R90" s="130"/>
      <c r="S90" s="131"/>
      <c r="T90" s="132"/>
      <c r="U90" s="133"/>
      <c r="V90" s="131"/>
      <c r="W90" s="134"/>
      <c r="X90" s="133"/>
      <c r="Y90" s="131"/>
      <c r="Z90" s="134"/>
      <c r="AA90" s="130"/>
      <c r="AB90" s="131"/>
      <c r="AC90" s="135"/>
      <c r="AD90" s="133"/>
      <c r="AE90" s="131"/>
      <c r="AF90" s="134"/>
      <c r="AG90" s="133"/>
      <c r="AH90" s="131"/>
      <c r="AI90" s="134"/>
      <c r="AJ90" s="133"/>
      <c r="AK90" s="131"/>
      <c r="AL90" s="134"/>
      <c r="AM90" s="136"/>
      <c r="AN90" s="137" t="s">
        <v>68</v>
      </c>
      <c r="AO90" s="153"/>
      <c r="AP90" s="136"/>
      <c r="AQ90" s="137" t="s">
        <v>68</v>
      </c>
      <c r="AR90" s="153"/>
      <c r="AS90" s="136"/>
      <c r="AT90" s="137" t="s">
        <v>68</v>
      </c>
      <c r="AU90" s="153"/>
      <c r="AV90" s="785">
        <f>RANK(BG90,BG$90:BG$113)</f>
        <v>1</v>
      </c>
      <c r="AW90" s="748">
        <f>AY90*3+BA90</f>
        <v>0</v>
      </c>
      <c r="AX90" s="750">
        <f>BB90-BC90</f>
        <v>0</v>
      </c>
      <c r="AY90" s="750">
        <f>COUNTIF($D91:$AU91,"○")</f>
        <v>0</v>
      </c>
      <c r="AZ90" s="750">
        <f>COUNTIF($D91:$AU91,"●")</f>
        <v>0</v>
      </c>
      <c r="BA90" s="750">
        <f>COUNTIF($D91:AR91,"△")</f>
        <v>0</v>
      </c>
      <c r="BB90" s="750">
        <f>SUM(C90,F90,I90,L90,O90,R90,U90,X90,AA90,AD90,AG90,AJ90,AM90,AP90,AS90)</f>
        <v>0</v>
      </c>
      <c r="BC90" s="752">
        <f>SUM(E90,H90,K90,N90,Q90,T90,W90,Z90,AC90,AF90,AI90,AL90,AO90,AR90,AU90)</f>
        <v>0</v>
      </c>
      <c r="BD90" s="138"/>
      <c r="BE90" s="754">
        <f>0.5+AX90/1000</f>
        <v>0.5</v>
      </c>
      <c r="BF90" s="756">
        <f>BB90/100000</f>
        <v>0</v>
      </c>
      <c r="BG90" s="756">
        <f>SUM(AW90,BE90,BF90)</f>
        <v>0.5</v>
      </c>
      <c r="BI90" s="758">
        <f>SUM(AY90:BA91)</f>
        <v>0</v>
      </c>
      <c r="BJ90" s="91"/>
    </row>
    <row r="91" spans="1:62" ht="15" customHeight="1">
      <c r="B91" s="784"/>
      <c r="C91" s="139"/>
      <c r="D91" s="139" t="str">
        <f>IF(C90="","",IF(C90=E90,"△",IF(C90&gt;E90,"○","●")))</f>
        <v/>
      </c>
      <c r="E91" s="140"/>
      <c r="F91" s="141"/>
      <c r="G91" s="142" t="str">
        <f>IF(F90="","",IF(F90=H90,"△",IF(F90&gt;H90,"○","●")))</f>
        <v/>
      </c>
      <c r="H91" s="143"/>
      <c r="I91" s="141"/>
      <c r="J91" s="142" t="str">
        <f>IF(I90="","",IF(I90=K90,"△",IF(I90&gt;K90,"○","●")))</f>
        <v/>
      </c>
      <c r="K91" s="144"/>
      <c r="L91" s="141"/>
      <c r="M91" s="142" t="str">
        <f>IF(L90="","",IF(L90=N90,"△",IF(L90&gt;N90,"○","●")))</f>
        <v/>
      </c>
      <c r="N91" s="144"/>
      <c r="O91" s="141"/>
      <c r="P91" s="142" t="str">
        <f>IF(O90="","",IF(O90=Q90,"△",IF(O90&gt;Q90,"○","●")))</f>
        <v/>
      </c>
      <c r="Q91" s="144"/>
      <c r="R91" s="145"/>
      <c r="S91" s="142" t="str">
        <f>IF(R90="","",IF(R90=T90,"△",IF(R90&gt;T90,"○","●")))</f>
        <v/>
      </c>
      <c r="T91" s="143"/>
      <c r="U91" s="141"/>
      <c r="V91" s="142" t="str">
        <f>IF(U90="","",IF(U90=W90,"△",IF(U90&gt;W90,"○","●")))</f>
        <v/>
      </c>
      <c r="W91" s="144"/>
      <c r="X91" s="141"/>
      <c r="Y91" s="142" t="str">
        <f>IF(X90="","",IF(X90=Z90,"△",IF(X90&gt;Z90,"○","●")))</f>
        <v/>
      </c>
      <c r="Z91" s="144"/>
      <c r="AA91" s="141"/>
      <c r="AB91" s="142" t="str">
        <f>IF(AA90="","",IF(AA90=AC90,"△",IF(AA90&gt;AC90,"○","●")))</f>
        <v/>
      </c>
      <c r="AC91" s="144"/>
      <c r="AD91" s="145"/>
      <c r="AE91" s="142" t="str">
        <f>IF(AD90="","",IF(AD90=AF90,"△",IF(AD90&gt;AF90,"○","●")))</f>
        <v/>
      </c>
      <c r="AF91" s="144"/>
      <c r="AG91" s="141"/>
      <c r="AH91" s="142" t="str">
        <f>IF(AG90="","",IF(AG90=AI90,"△",IF(AG90&gt;AI90,"○","●")))</f>
        <v/>
      </c>
      <c r="AI91" s="144"/>
      <c r="AJ91" s="141"/>
      <c r="AK91" s="142" t="str">
        <f>IF(AJ90="","",IF(AJ90=AL90,"△",IF(AJ90&gt;AL90,"○","●")))</f>
        <v/>
      </c>
      <c r="AL91" s="144"/>
      <c r="AM91" s="146"/>
      <c r="AN91" s="147" t="str">
        <f>IF(AM90="","",IF(AM90=AO90,"△",IF(AM90&gt;AO90,"○","●")))</f>
        <v/>
      </c>
      <c r="AO91" s="148"/>
      <c r="AP91" s="146"/>
      <c r="AQ91" s="147" t="str">
        <f>IF(AP90="","",IF(AP90=AR90,"△",IF(AP90&gt;AR90,"○","●")))</f>
        <v/>
      </c>
      <c r="AR91" s="148"/>
      <c r="AS91" s="146"/>
      <c r="AT91" s="147" t="str">
        <f>IF(AS90="","",IF(AS90=AU90,"△",IF(AS90&gt;AU90,"○","●")))</f>
        <v/>
      </c>
      <c r="AU91" s="148"/>
      <c r="AV91" s="786"/>
      <c r="AW91" s="760"/>
      <c r="AX91" s="761"/>
      <c r="AY91" s="761"/>
      <c r="AZ91" s="761"/>
      <c r="BA91" s="761"/>
      <c r="BB91" s="761"/>
      <c r="BC91" s="763"/>
      <c r="BD91" s="138"/>
      <c r="BE91" s="755"/>
      <c r="BF91" s="757"/>
      <c r="BG91" s="757"/>
      <c r="BI91" s="758"/>
      <c r="BJ91" s="192"/>
    </row>
    <row r="92" spans="1:62" ht="15" customHeight="1">
      <c r="A92" s="90" t="s">
        <v>69</v>
      </c>
      <c r="B92" s="783" t="str">
        <f>[1]③リーグ組分け!B52</f>
        <v>八千代50</v>
      </c>
      <c r="C92" s="149" t="str">
        <f>IF(H90="","",H90)</f>
        <v/>
      </c>
      <c r="D92" s="150" t="s">
        <v>67</v>
      </c>
      <c r="E92" s="151" t="str">
        <f>IF(F90="","",F90)</f>
        <v/>
      </c>
      <c r="F92" s="127"/>
      <c r="G92" s="152"/>
      <c r="H92" s="153"/>
      <c r="I92" s="133"/>
      <c r="J92" s="131"/>
      <c r="K92" s="134"/>
      <c r="L92" s="133"/>
      <c r="M92" s="131"/>
      <c r="N92" s="134"/>
      <c r="O92" s="133"/>
      <c r="P92" s="131"/>
      <c r="Q92" s="134"/>
      <c r="R92" s="130"/>
      <c r="S92" s="131"/>
      <c r="T92" s="132"/>
      <c r="U92" s="133"/>
      <c r="V92" s="131"/>
      <c r="W92" s="134"/>
      <c r="X92" s="133"/>
      <c r="Y92" s="131"/>
      <c r="Z92" s="134"/>
      <c r="AA92" s="130"/>
      <c r="AB92" s="131"/>
      <c r="AC92" s="135"/>
      <c r="AD92" s="133"/>
      <c r="AE92" s="131"/>
      <c r="AF92" s="134"/>
      <c r="AG92" s="133"/>
      <c r="AH92" s="131"/>
      <c r="AI92" s="134"/>
      <c r="AJ92" s="133"/>
      <c r="AK92" s="131"/>
      <c r="AL92" s="134"/>
      <c r="AM92" s="136"/>
      <c r="AN92" s="137" t="s">
        <v>68</v>
      </c>
      <c r="AO92" s="153"/>
      <c r="AP92" s="136"/>
      <c r="AQ92" s="137" t="s">
        <v>68</v>
      </c>
      <c r="AR92" s="153"/>
      <c r="AS92" s="136"/>
      <c r="AT92" s="137" t="s">
        <v>68</v>
      </c>
      <c r="AU92" s="153"/>
      <c r="AV92" s="785">
        <f>RANK(BG92,BG$90:BG$113)</f>
        <v>1</v>
      </c>
      <c r="AW92" s="748">
        <f>AY92*3+BA92</f>
        <v>0</v>
      </c>
      <c r="AX92" s="750">
        <f>BB92-BC92</f>
        <v>0</v>
      </c>
      <c r="AY92" s="750">
        <f>COUNTIF($D93:$AU93,"○")</f>
        <v>0</v>
      </c>
      <c r="AZ92" s="750">
        <f>COUNTIF($D93:$AU93,"●")</f>
        <v>0</v>
      </c>
      <c r="BA92" s="750">
        <f>COUNTIF($D93:AR93,"△")</f>
        <v>0</v>
      </c>
      <c r="BB92" s="750">
        <f>SUM(C92,F92,I92,L92,O92,R92,U92,X92,AA92,AD92,AG92,AJ92,AM92,AP92,AS92)</f>
        <v>0</v>
      </c>
      <c r="BC92" s="752">
        <f>SUM(E92,H92,K92,N92,Q92,T92,W92,Z92,AC92,AF92,AI92,AL92,AO92,AR92,AU92)</f>
        <v>0</v>
      </c>
      <c r="BD92" s="138"/>
      <c r="BE92" s="754">
        <f>0.5+AX92/1000</f>
        <v>0.5</v>
      </c>
      <c r="BF92" s="756">
        <f>BB92/100000</f>
        <v>0</v>
      </c>
      <c r="BG92" s="756">
        <f>SUM(AW92,BE92,BF92)</f>
        <v>0.5</v>
      </c>
      <c r="BI92" s="758">
        <f>SUM(AY92:BA93)</f>
        <v>0</v>
      </c>
      <c r="BJ92" s="193"/>
    </row>
    <row r="93" spans="1:62" ht="15" customHeight="1">
      <c r="B93" s="784"/>
      <c r="C93" s="155"/>
      <c r="D93" s="155" t="str">
        <f>IF(C92="","",IF(C92=E92,"△",IF(C92&gt;E92,"○","●")))</f>
        <v/>
      </c>
      <c r="E93" s="156"/>
      <c r="F93" s="139"/>
      <c r="G93" s="157"/>
      <c r="H93" s="148"/>
      <c r="I93" s="141"/>
      <c r="J93" s="142" t="str">
        <f>IF(I92="","",IF(I92=K92,"△",IF(I92&gt;K92,"○","●")))</f>
        <v/>
      </c>
      <c r="K93" s="144"/>
      <c r="L93" s="141"/>
      <c r="M93" s="142" t="str">
        <f>IF(L92="","",IF(L92=N92,"△",IF(L92&gt;N92,"○","●")))</f>
        <v/>
      </c>
      <c r="N93" s="144"/>
      <c r="O93" s="141"/>
      <c r="P93" s="142" t="str">
        <f>IF(O92="","",IF(O92=Q92,"△",IF(O92&gt;Q92,"○","●")))</f>
        <v/>
      </c>
      <c r="Q93" s="144"/>
      <c r="R93" s="145"/>
      <c r="S93" s="142" t="str">
        <f>IF(R92="","",IF(R92=T92,"△",IF(R92&gt;T92,"○","●")))</f>
        <v/>
      </c>
      <c r="T93" s="143"/>
      <c r="U93" s="141"/>
      <c r="V93" s="142" t="str">
        <f>IF(U92="","",IF(U92=W92,"△",IF(U92&gt;W92,"○","●")))</f>
        <v/>
      </c>
      <c r="W93" s="144"/>
      <c r="X93" s="141"/>
      <c r="Y93" s="142" t="str">
        <f>IF(X92="","",IF(X92=Z92,"△",IF(X92&gt;Z92,"○","●")))</f>
        <v/>
      </c>
      <c r="Z93" s="144"/>
      <c r="AA93" s="141"/>
      <c r="AB93" s="142" t="str">
        <f>IF(AA92="","",IF(AA92=AC92,"△",IF(AA92&gt;AC92,"○","●")))</f>
        <v/>
      </c>
      <c r="AC93" s="144"/>
      <c r="AD93" s="145"/>
      <c r="AE93" s="142" t="str">
        <f>IF(AD92="","",IF(AD92=AF92,"△",IF(AD92&gt;AF92,"○","●")))</f>
        <v/>
      </c>
      <c r="AF93" s="144"/>
      <c r="AG93" s="141"/>
      <c r="AH93" s="142" t="str">
        <f>IF(AG92="","",IF(AG92=AI92,"△",IF(AG92&gt;AI92,"○","●")))</f>
        <v/>
      </c>
      <c r="AI93" s="144"/>
      <c r="AJ93" s="141"/>
      <c r="AK93" s="142" t="str">
        <f>IF(AJ92="","",IF(AJ92=AL92,"△",IF(AJ92&gt;AL92,"○","●")))</f>
        <v/>
      </c>
      <c r="AL93" s="144"/>
      <c r="AM93" s="146"/>
      <c r="AN93" s="147" t="str">
        <f>IF(AM92="","",IF(AM92=AO92,"△",IF(AM92&gt;AO92,"○","●")))</f>
        <v/>
      </c>
      <c r="AO93" s="148"/>
      <c r="AP93" s="146"/>
      <c r="AQ93" s="147" t="str">
        <f>IF(AP92="","",IF(AP92=AR92,"△",IF(AP92&gt;AR92,"○","●")))</f>
        <v/>
      </c>
      <c r="AR93" s="148"/>
      <c r="AS93" s="146"/>
      <c r="AT93" s="147" t="str">
        <f>IF(AS92="","",IF(AS92=AU92,"△",IF(AS92&gt;AU92,"○","●")))</f>
        <v/>
      </c>
      <c r="AU93" s="148"/>
      <c r="AV93" s="786"/>
      <c r="AW93" s="760"/>
      <c r="AX93" s="761"/>
      <c r="AY93" s="761"/>
      <c r="AZ93" s="761"/>
      <c r="BA93" s="761"/>
      <c r="BB93" s="761"/>
      <c r="BC93" s="763"/>
      <c r="BE93" s="755"/>
      <c r="BF93" s="757"/>
      <c r="BG93" s="757"/>
      <c r="BI93" s="758"/>
      <c r="BJ93" s="193"/>
    </row>
    <row r="94" spans="1:62" ht="15" customHeight="1">
      <c r="A94" s="90" t="s">
        <v>70</v>
      </c>
      <c r="B94" s="783" t="str">
        <f>[1]③リーグ組分け!B53</f>
        <v>古河シ50</v>
      </c>
      <c r="C94" s="149" t="str">
        <f>IF(K90="","",K90)</f>
        <v/>
      </c>
      <c r="D94" s="150" t="s">
        <v>67</v>
      </c>
      <c r="E94" s="151" t="str">
        <f>IF(I90="","",I90)</f>
        <v/>
      </c>
      <c r="F94" s="149" t="str">
        <f>IF(K92="","",K92)</f>
        <v/>
      </c>
      <c r="G94" s="150" t="s">
        <v>67</v>
      </c>
      <c r="H94" s="151" t="str">
        <f>IF(I92="","",I92)</f>
        <v/>
      </c>
      <c r="I94" s="136"/>
      <c r="J94" s="152"/>
      <c r="K94" s="153"/>
      <c r="L94" s="133"/>
      <c r="M94" s="131"/>
      <c r="N94" s="134"/>
      <c r="O94" s="133"/>
      <c r="P94" s="131"/>
      <c r="Q94" s="134"/>
      <c r="R94" s="130"/>
      <c r="S94" s="131"/>
      <c r="T94" s="132"/>
      <c r="U94" s="133"/>
      <c r="V94" s="131"/>
      <c r="W94" s="134"/>
      <c r="X94" s="133"/>
      <c r="Y94" s="131"/>
      <c r="Z94" s="134"/>
      <c r="AA94" s="130"/>
      <c r="AB94" s="131"/>
      <c r="AC94" s="135"/>
      <c r="AD94" s="133"/>
      <c r="AE94" s="131"/>
      <c r="AF94" s="134"/>
      <c r="AG94" s="133"/>
      <c r="AH94" s="131"/>
      <c r="AI94" s="134"/>
      <c r="AJ94" s="133"/>
      <c r="AK94" s="131"/>
      <c r="AL94" s="134"/>
      <c r="AM94" s="136"/>
      <c r="AN94" s="137" t="s">
        <v>68</v>
      </c>
      <c r="AO94" s="153"/>
      <c r="AP94" s="136"/>
      <c r="AQ94" s="137" t="s">
        <v>68</v>
      </c>
      <c r="AR94" s="153"/>
      <c r="AS94" s="136"/>
      <c r="AT94" s="137" t="s">
        <v>68</v>
      </c>
      <c r="AU94" s="153"/>
      <c r="AV94" s="785">
        <f>RANK(BG94,BG$90:BG$113)</f>
        <v>1</v>
      </c>
      <c r="AW94" s="748">
        <f>AY94*3+BA94</f>
        <v>0</v>
      </c>
      <c r="AX94" s="750">
        <f>BB94-BC94</f>
        <v>0</v>
      </c>
      <c r="AY94" s="762">
        <f>COUNTIF($D95:$AU95,"○")</f>
        <v>0</v>
      </c>
      <c r="AZ94" s="762">
        <f>COUNTIF($D95:$AU95,"●")</f>
        <v>0</v>
      </c>
      <c r="BA94" s="750">
        <f>COUNTIF($D95:AR95,"△")</f>
        <v>0</v>
      </c>
      <c r="BB94" s="750">
        <f>SUM(C94,F94,I94,L94,O94,R94,U94,X94,AA94,AD94,AG94,AJ94,AM94,AP94,AS94)</f>
        <v>0</v>
      </c>
      <c r="BC94" s="752">
        <f>SUM(E94,H94,K94,N94,Q94,T94,W94,Z94,AC94,AF94,AI94,AL94,AO94,AR94,AU94)</f>
        <v>0</v>
      </c>
      <c r="BE94" s="754">
        <f>0.5+AX94/1000</f>
        <v>0.5</v>
      </c>
      <c r="BF94" s="756">
        <f>BB94/100000</f>
        <v>0</v>
      </c>
      <c r="BG94" s="756">
        <f>SUM(AW94,BE94,BF94)</f>
        <v>0.5</v>
      </c>
      <c r="BI94" s="758">
        <f>SUM(AY94:BA95)</f>
        <v>0</v>
      </c>
    </row>
    <row r="95" spans="1:62" ht="15" customHeight="1">
      <c r="B95" s="784"/>
      <c r="C95" s="155"/>
      <c r="D95" s="155" t="str">
        <f>IF(C94="","",IF(C94=E94,"△",IF(C94&gt;E94,"○","●")))</f>
        <v/>
      </c>
      <c r="E95" s="156"/>
      <c r="F95" s="155"/>
      <c r="G95" s="155" t="str">
        <f>IF(F94="","",IF(F94=H94,"△",IF(F94&gt;H94,"○","●")))</f>
        <v/>
      </c>
      <c r="H95" s="156"/>
      <c r="I95" s="146"/>
      <c r="J95" s="157"/>
      <c r="K95" s="148"/>
      <c r="L95" s="141"/>
      <c r="M95" s="142" t="str">
        <f>IF(L94="","",IF(L94=N94,"△",IF(L94&gt;N94,"○","●")))</f>
        <v/>
      </c>
      <c r="N95" s="144"/>
      <c r="O95" s="141"/>
      <c r="P95" s="142" t="str">
        <f>IF(O94="","",IF(O94=Q94,"△",IF(O94&gt;Q94,"○","●")))</f>
        <v/>
      </c>
      <c r="Q95" s="144"/>
      <c r="R95" s="145"/>
      <c r="S95" s="142" t="str">
        <f>IF(R94="","",IF(R94=T94,"△",IF(R94&gt;T94,"○","●")))</f>
        <v/>
      </c>
      <c r="T95" s="143"/>
      <c r="U95" s="141"/>
      <c r="V95" s="142" t="str">
        <f>IF(U94="","",IF(U94=W94,"△",IF(U94&gt;W94,"○","●")))</f>
        <v/>
      </c>
      <c r="W95" s="144"/>
      <c r="X95" s="141"/>
      <c r="Y95" s="142" t="str">
        <f>IF(X94="","",IF(X94=Z94,"△",IF(X94&gt;Z94,"○","●")))</f>
        <v/>
      </c>
      <c r="Z95" s="144"/>
      <c r="AA95" s="141"/>
      <c r="AB95" s="142" t="str">
        <f>IF(AA94="","",IF(AA94=AC94,"△",IF(AA94&gt;AC94,"○","●")))</f>
        <v/>
      </c>
      <c r="AC95" s="144"/>
      <c r="AD95" s="145"/>
      <c r="AE95" s="142" t="str">
        <f>IF(AD94="","",IF(AD94=AF94,"△",IF(AD94&gt;AF94,"○","●")))</f>
        <v/>
      </c>
      <c r="AF95" s="144"/>
      <c r="AG95" s="141"/>
      <c r="AH95" s="142" t="str">
        <f>IF(AG94="","",IF(AG94=AI94,"△",IF(AG94&gt;AI94,"○","●")))</f>
        <v/>
      </c>
      <c r="AI95" s="144"/>
      <c r="AJ95" s="141"/>
      <c r="AK95" s="142" t="str">
        <f>IF(AJ94="","",IF(AJ94=AL94,"△",IF(AJ94&gt;AL94,"○","●")))</f>
        <v/>
      </c>
      <c r="AL95" s="144"/>
      <c r="AM95" s="146"/>
      <c r="AN95" s="147" t="str">
        <f>IF(AM94="","",IF(AM94=AO94,"△",IF(AM94&gt;AO94,"○","●")))</f>
        <v/>
      </c>
      <c r="AO95" s="148"/>
      <c r="AP95" s="146"/>
      <c r="AQ95" s="147" t="str">
        <f>IF(AP94="","",IF(AP94=AR94,"△",IF(AP94&gt;AR94,"○","●")))</f>
        <v/>
      </c>
      <c r="AR95" s="148"/>
      <c r="AS95" s="146"/>
      <c r="AT95" s="147" t="str">
        <f>IF(AS94="","",IF(AS94=AU94,"△",IF(AS94&gt;AU94,"○","●")))</f>
        <v/>
      </c>
      <c r="AU95" s="148"/>
      <c r="AV95" s="786"/>
      <c r="AW95" s="760"/>
      <c r="AX95" s="761"/>
      <c r="AY95" s="761"/>
      <c r="AZ95" s="761"/>
      <c r="BA95" s="761"/>
      <c r="BB95" s="761"/>
      <c r="BC95" s="763"/>
      <c r="BE95" s="755"/>
      <c r="BF95" s="757"/>
      <c r="BG95" s="757"/>
      <c r="BI95" s="759"/>
    </row>
    <row r="96" spans="1:62" ht="15" customHeight="1">
      <c r="A96" s="90" t="s">
        <v>71</v>
      </c>
      <c r="B96" s="783" t="str">
        <f>[1]③リーグ組分け!B54</f>
        <v>東京50</v>
      </c>
      <c r="C96" s="149" t="str">
        <f>IF(N90="","",N90)</f>
        <v/>
      </c>
      <c r="D96" s="150" t="s">
        <v>67</v>
      </c>
      <c r="E96" s="151" t="str">
        <f>IF(L90="","",L90)</f>
        <v/>
      </c>
      <c r="F96" s="149" t="str">
        <f>IF(N92="","",N92)</f>
        <v/>
      </c>
      <c r="G96" s="150" t="s">
        <v>67</v>
      </c>
      <c r="H96" s="151" t="str">
        <f>IF(L92="","",L92)</f>
        <v/>
      </c>
      <c r="I96" s="149" t="str">
        <f>IF(N94="","",N94)</f>
        <v/>
      </c>
      <c r="J96" s="150" t="s">
        <v>67</v>
      </c>
      <c r="K96" s="151" t="str">
        <f>IF(L94="","",L94)</f>
        <v/>
      </c>
      <c r="L96" s="136"/>
      <c r="M96" s="152"/>
      <c r="N96" s="153"/>
      <c r="O96" s="133"/>
      <c r="P96" s="131"/>
      <c r="Q96" s="134"/>
      <c r="R96" s="130"/>
      <c r="S96" s="131"/>
      <c r="T96" s="132"/>
      <c r="U96" s="133"/>
      <c r="V96" s="131"/>
      <c r="W96" s="134"/>
      <c r="X96" s="133"/>
      <c r="Y96" s="131"/>
      <c r="Z96" s="134"/>
      <c r="AA96" s="130"/>
      <c r="AB96" s="131"/>
      <c r="AC96" s="135"/>
      <c r="AD96" s="133"/>
      <c r="AE96" s="131"/>
      <c r="AF96" s="134"/>
      <c r="AG96" s="133"/>
      <c r="AH96" s="131"/>
      <c r="AI96" s="134"/>
      <c r="AJ96" s="133"/>
      <c r="AK96" s="131"/>
      <c r="AL96" s="134"/>
      <c r="AM96" s="136"/>
      <c r="AN96" s="137" t="s">
        <v>68</v>
      </c>
      <c r="AO96" s="153"/>
      <c r="AP96" s="136"/>
      <c r="AQ96" s="137" t="s">
        <v>68</v>
      </c>
      <c r="AR96" s="153"/>
      <c r="AS96" s="136"/>
      <c r="AT96" s="137" t="s">
        <v>68</v>
      </c>
      <c r="AU96" s="153"/>
      <c r="AV96" s="785">
        <f>RANK(BG96,BG$90:BG$113)</f>
        <v>1</v>
      </c>
      <c r="AW96" s="748">
        <f>AY96*3+BA96</f>
        <v>0</v>
      </c>
      <c r="AX96" s="750">
        <f>BB96-BC96</f>
        <v>0</v>
      </c>
      <c r="AY96" s="762">
        <f>COUNTIF($D97:$AU97,"○")</f>
        <v>0</v>
      </c>
      <c r="AZ96" s="762">
        <f>COUNTIF($D97:$AU97,"●")</f>
        <v>0</v>
      </c>
      <c r="BA96" s="750">
        <f>COUNTIF($D97:AR97,"△")</f>
        <v>0</v>
      </c>
      <c r="BB96" s="750">
        <f>SUM(C96,F96,I96,L96,O96,R96,U96,X96,AA96,AD96,AG96,AJ96,AM96,AP96,AS96)</f>
        <v>0</v>
      </c>
      <c r="BC96" s="752">
        <f>SUM(E96,H96,K96,N96,Q96,T96,W96,Z96,AC96,AF96,AI96,AL96,AO96,AR96,AU96)</f>
        <v>0</v>
      </c>
      <c r="BE96" s="754">
        <f>0.5+AX96/1000</f>
        <v>0.5</v>
      </c>
      <c r="BF96" s="756">
        <f>BB96/100000</f>
        <v>0</v>
      </c>
      <c r="BG96" s="756">
        <f>SUM(AW96,BE96,BF96)</f>
        <v>0.5</v>
      </c>
      <c r="BI96" s="758">
        <f>SUM(AY96:BA97)</f>
        <v>0</v>
      </c>
    </row>
    <row r="97" spans="1:64" ht="15" customHeight="1">
      <c r="B97" s="784"/>
      <c r="C97" s="155"/>
      <c r="D97" s="155" t="str">
        <f>IF(C96="","",IF(C96=E96,"△",IF(C96&gt;E96,"○","●")))</f>
        <v/>
      </c>
      <c r="E97" s="156"/>
      <c r="F97" s="155"/>
      <c r="G97" s="155" t="str">
        <f>IF(F96="","",IF(F96=H96,"△",IF(F96&gt;H96,"○","●")))</f>
        <v/>
      </c>
      <c r="H97" s="156"/>
      <c r="I97" s="155"/>
      <c r="J97" s="155" t="str">
        <f>IF(I96="","",IF(I96=K96,"△",IF(I96&gt;K96,"○","●")))</f>
        <v/>
      </c>
      <c r="K97" s="156"/>
      <c r="L97" s="146"/>
      <c r="M97" s="157"/>
      <c r="N97" s="148"/>
      <c r="O97" s="141"/>
      <c r="P97" s="142" t="str">
        <f>IF(O96="","",IF(O96=Q96,"△",IF(O96&gt;Q96,"○","●")))</f>
        <v/>
      </c>
      <c r="Q97" s="144"/>
      <c r="R97" s="145"/>
      <c r="S97" s="142" t="str">
        <f>IF(R96="","",IF(R96=T96,"△",IF(R96&gt;T96,"○","●")))</f>
        <v/>
      </c>
      <c r="T97" s="143"/>
      <c r="U97" s="141"/>
      <c r="V97" s="142" t="str">
        <f>IF(U96="","",IF(U96=W96,"△",IF(U96&gt;W96,"○","●")))</f>
        <v/>
      </c>
      <c r="W97" s="144"/>
      <c r="X97" s="141"/>
      <c r="Y97" s="142" t="str">
        <f>IF(X96="","",IF(X96=Z96,"△",IF(X96&gt;Z96,"○","●")))</f>
        <v/>
      </c>
      <c r="Z97" s="144"/>
      <c r="AA97" s="141"/>
      <c r="AB97" s="142" t="str">
        <f>IF(AA96="","",IF(AA96=AC96,"△",IF(AA96&gt;AC96,"○","●")))</f>
        <v/>
      </c>
      <c r="AC97" s="144"/>
      <c r="AD97" s="145"/>
      <c r="AE97" s="142" t="str">
        <f>IF(AD96="","",IF(AD96=AF96,"△",IF(AD96&gt;AF96,"○","●")))</f>
        <v/>
      </c>
      <c r="AF97" s="144"/>
      <c r="AG97" s="141"/>
      <c r="AH97" s="142" t="str">
        <f>IF(AG96="","",IF(AG96=AI96,"△",IF(AG96&gt;AI96,"○","●")))</f>
        <v/>
      </c>
      <c r="AI97" s="144"/>
      <c r="AJ97" s="141"/>
      <c r="AK97" s="142" t="str">
        <f>IF(AJ96="","",IF(AJ96=AL96,"△",IF(AJ96&gt;AL96,"○","●")))</f>
        <v/>
      </c>
      <c r="AL97" s="144"/>
      <c r="AM97" s="146"/>
      <c r="AN97" s="147" t="str">
        <f>IF(AM96="","",IF(AM96=AO96,"△",IF(AM96&gt;AO96,"○","●")))</f>
        <v/>
      </c>
      <c r="AO97" s="148"/>
      <c r="AP97" s="146"/>
      <c r="AQ97" s="147" t="str">
        <f>IF(AP96="","",IF(AP96=AR96,"△",IF(AP96&gt;AR96,"○","●")))</f>
        <v/>
      </c>
      <c r="AR97" s="148"/>
      <c r="AS97" s="146"/>
      <c r="AT97" s="147" t="str">
        <f>IF(AS96="","",IF(AS96=AU96,"△",IF(AS96&gt;AU96,"○","●")))</f>
        <v/>
      </c>
      <c r="AU97" s="148"/>
      <c r="AV97" s="786"/>
      <c r="AW97" s="760"/>
      <c r="AX97" s="761"/>
      <c r="AY97" s="761"/>
      <c r="AZ97" s="761"/>
      <c r="BA97" s="761"/>
      <c r="BB97" s="761"/>
      <c r="BC97" s="763"/>
      <c r="BE97" s="755"/>
      <c r="BF97" s="757"/>
      <c r="BG97" s="757"/>
      <c r="BI97" s="759"/>
    </row>
    <row r="98" spans="1:64" ht="13.8" customHeight="1">
      <c r="A98" s="90" t="s">
        <v>72</v>
      </c>
      <c r="B98" s="783" t="str">
        <f>[1]③リーグ組分け!B55</f>
        <v>袖ヶ浦シ50</v>
      </c>
      <c r="C98" s="149" t="str">
        <f>IF(Q90="","",Q90)</f>
        <v/>
      </c>
      <c r="D98" s="150" t="s">
        <v>67</v>
      </c>
      <c r="E98" s="151" t="str">
        <f>IF(O90="","",O90)</f>
        <v/>
      </c>
      <c r="F98" s="149" t="str">
        <f>IF(Q92="","",Q92)</f>
        <v/>
      </c>
      <c r="G98" s="150" t="s">
        <v>67</v>
      </c>
      <c r="H98" s="151" t="str">
        <f>IF(O92="","",O92)</f>
        <v/>
      </c>
      <c r="I98" s="149" t="str">
        <f>IF(Q94="","",Q94)</f>
        <v/>
      </c>
      <c r="J98" s="150" t="s">
        <v>67</v>
      </c>
      <c r="K98" s="151" t="str">
        <f>IF(O94="","",O94)</f>
        <v/>
      </c>
      <c r="L98" s="158" t="str">
        <f>IF(Q96="","",Q96)</f>
        <v/>
      </c>
      <c r="M98" s="159" t="s">
        <v>67</v>
      </c>
      <c r="N98" s="160" t="str">
        <f>IF(O96="","",O96)</f>
        <v/>
      </c>
      <c r="O98" s="136"/>
      <c r="P98" s="152"/>
      <c r="Q98" s="153"/>
      <c r="R98" s="130"/>
      <c r="S98" s="131"/>
      <c r="T98" s="132"/>
      <c r="U98" s="133"/>
      <c r="V98" s="131"/>
      <c r="W98" s="134"/>
      <c r="X98" s="133"/>
      <c r="Y98" s="131"/>
      <c r="Z98" s="134"/>
      <c r="AA98" s="130"/>
      <c r="AB98" s="131"/>
      <c r="AC98" s="135"/>
      <c r="AD98" s="133"/>
      <c r="AE98" s="131"/>
      <c r="AF98" s="134"/>
      <c r="AG98" s="133"/>
      <c r="AH98" s="131"/>
      <c r="AI98" s="134"/>
      <c r="AJ98" s="133"/>
      <c r="AK98" s="131"/>
      <c r="AL98" s="134"/>
      <c r="AM98" s="136"/>
      <c r="AN98" s="137" t="s">
        <v>68</v>
      </c>
      <c r="AO98" s="153"/>
      <c r="AP98" s="136"/>
      <c r="AQ98" s="137" t="s">
        <v>68</v>
      </c>
      <c r="AR98" s="153"/>
      <c r="AS98" s="136"/>
      <c r="AT98" s="137" t="s">
        <v>68</v>
      </c>
      <c r="AU98" s="153"/>
      <c r="AV98" s="785">
        <f>RANK(BG98,BG$90:BG$113)</f>
        <v>1</v>
      </c>
      <c r="AW98" s="748">
        <f>AY98*3+BA98</f>
        <v>0</v>
      </c>
      <c r="AX98" s="750">
        <f>BB98-BC98</f>
        <v>0</v>
      </c>
      <c r="AY98" s="762">
        <f>COUNTIF($D99:$AU99,"○")</f>
        <v>0</v>
      </c>
      <c r="AZ98" s="762">
        <f>COUNTIF($D99:$AU99,"●")</f>
        <v>0</v>
      </c>
      <c r="BA98" s="750">
        <f>COUNTIF($D99:AR99,"△")</f>
        <v>0</v>
      </c>
      <c r="BB98" s="750">
        <f>SUM(C98,F98,I98,L98,O98,R98,U98,X98,AA98,AD98,AG98,AJ98,AM98,AP98,AS98)</f>
        <v>0</v>
      </c>
      <c r="BC98" s="752">
        <f>SUM(E98,H98,K98,N98,Q98,T98,W98,Z98,AC98,AF98,AI98,AL98,AO98,AR98,AU98)</f>
        <v>0</v>
      </c>
      <c r="BE98" s="754">
        <f>0.5+AX98/1000</f>
        <v>0.5</v>
      </c>
      <c r="BF98" s="756">
        <f>BB98/100000</f>
        <v>0</v>
      </c>
      <c r="BG98" s="756">
        <f>SUM(AW98,BE98,BF98)</f>
        <v>0.5</v>
      </c>
      <c r="BI98" s="758">
        <f>SUM(AY98:BA99)</f>
        <v>0</v>
      </c>
    </row>
    <row r="99" spans="1:64" ht="13.8" customHeight="1">
      <c r="B99" s="784"/>
      <c r="C99" s="155"/>
      <c r="D99" s="155" t="str">
        <f>IF(C98="","",IF(C98=E98,"△",IF(C98&gt;E98,"○","●")))</f>
        <v/>
      </c>
      <c r="E99" s="156"/>
      <c r="F99" s="155"/>
      <c r="G99" s="155" t="str">
        <f>IF(F98="","",IF(F98=H98,"△",IF(F98&gt;H98,"○","●")))</f>
        <v/>
      </c>
      <c r="H99" s="156"/>
      <c r="I99" s="155"/>
      <c r="J99" s="155" t="str">
        <f>IF(I98="","",IF(I98=K98,"△",IF(I98&gt;K98,"○","●")))</f>
        <v/>
      </c>
      <c r="K99" s="156"/>
      <c r="L99" s="161"/>
      <c r="M99" s="161" t="str">
        <f>IF(L98="","",IF(L98=N98,"△",IF(L98&gt;N98,"○","●")))</f>
        <v/>
      </c>
      <c r="N99" s="162"/>
      <c r="O99" s="146"/>
      <c r="P99" s="157"/>
      <c r="Q99" s="148"/>
      <c r="R99" s="141"/>
      <c r="S99" s="142" t="str">
        <f>IF(R98="","",IF(R98=T98,"△",IF(R98&gt;T98,"○","●")))</f>
        <v/>
      </c>
      <c r="T99" s="143"/>
      <c r="U99" s="141"/>
      <c r="V99" s="142" t="str">
        <f>IF(U98="","",IF(U98=W98,"△",IF(U98&gt;W98,"○","●")))</f>
        <v/>
      </c>
      <c r="W99" s="144"/>
      <c r="X99" s="141"/>
      <c r="Y99" s="142" t="str">
        <f>IF(X98="","",IF(X98=Z98,"△",IF(X98&gt;Z98,"○","●")))</f>
        <v/>
      </c>
      <c r="Z99" s="144"/>
      <c r="AA99" s="141"/>
      <c r="AB99" s="142" t="str">
        <f>IF(AA98="","",IF(AA98=AC98,"△",IF(AA98&gt;AC98,"○","●")))</f>
        <v/>
      </c>
      <c r="AC99" s="144"/>
      <c r="AD99" s="145"/>
      <c r="AE99" s="142" t="str">
        <f>IF(AD98="","",IF(AD98=AF98,"△",IF(AD98&gt;AF98,"○","●")))</f>
        <v/>
      </c>
      <c r="AF99" s="144"/>
      <c r="AG99" s="141"/>
      <c r="AH99" s="142" t="str">
        <f>IF(AG98="","",IF(AG98=AI98,"△",IF(AG98&gt;AI98,"○","●")))</f>
        <v/>
      </c>
      <c r="AI99" s="144"/>
      <c r="AJ99" s="141"/>
      <c r="AK99" s="142" t="str">
        <f>IF(AJ98="","",IF(AJ98=AL98,"△",IF(AJ98&gt;AL98,"○","●")))</f>
        <v/>
      </c>
      <c r="AL99" s="144"/>
      <c r="AM99" s="146"/>
      <c r="AN99" s="147" t="str">
        <f>IF(AM98="","",IF(AM98=AO98,"△",IF(AM98&gt;AO98,"○","●")))</f>
        <v/>
      </c>
      <c r="AO99" s="148"/>
      <c r="AP99" s="146"/>
      <c r="AQ99" s="147" t="str">
        <f>IF(AP98="","",IF(AP98=AR98,"△",IF(AP98&gt;AR98,"○","●")))</f>
        <v/>
      </c>
      <c r="AR99" s="148"/>
      <c r="AS99" s="146"/>
      <c r="AT99" s="147" t="str">
        <f>IF(AS98="","",IF(AS98=AU98,"△",IF(AS98&gt;AU98,"○","●")))</f>
        <v/>
      </c>
      <c r="AU99" s="148"/>
      <c r="AV99" s="786"/>
      <c r="AW99" s="760"/>
      <c r="AX99" s="761"/>
      <c r="AY99" s="761"/>
      <c r="AZ99" s="761"/>
      <c r="BA99" s="761"/>
      <c r="BB99" s="761"/>
      <c r="BC99" s="763"/>
      <c r="BE99" s="755"/>
      <c r="BF99" s="757"/>
      <c r="BG99" s="757"/>
      <c r="BI99" s="759"/>
    </row>
    <row r="100" spans="1:64" ht="15" customHeight="1">
      <c r="A100" s="90" t="s">
        <v>73</v>
      </c>
      <c r="B100" s="783" t="str">
        <f>[1]③リーグ組分け!B56</f>
        <v>千葉50</v>
      </c>
      <c r="C100" s="149" t="str">
        <f>IF(T90="","",T90)</f>
        <v/>
      </c>
      <c r="D100" s="150" t="s">
        <v>67</v>
      </c>
      <c r="E100" s="151" t="str">
        <f>IF(R90="","",R90)</f>
        <v/>
      </c>
      <c r="F100" s="149" t="str">
        <f>IF(T92="","",T92)</f>
        <v/>
      </c>
      <c r="G100" s="150" t="s">
        <v>67</v>
      </c>
      <c r="H100" s="151" t="str">
        <f>IF(R92="","",R92)</f>
        <v/>
      </c>
      <c r="I100" s="149" t="str">
        <f>IF(T94="","",T94)</f>
        <v/>
      </c>
      <c r="J100" s="150" t="s">
        <v>67</v>
      </c>
      <c r="K100" s="151" t="str">
        <f>IF(R94="","",R94)</f>
        <v/>
      </c>
      <c r="L100" s="149" t="str">
        <f>IF(T96="","",T96)</f>
        <v/>
      </c>
      <c r="M100" s="150" t="s">
        <v>67</v>
      </c>
      <c r="N100" s="151" t="str">
        <f>IF(R96="","",R96)</f>
        <v/>
      </c>
      <c r="O100" s="149" t="str">
        <f>IF(T98="","",T98)</f>
        <v/>
      </c>
      <c r="P100" s="150" t="s">
        <v>67</v>
      </c>
      <c r="Q100" s="151" t="str">
        <f>IF(R98="","",R98)</f>
        <v/>
      </c>
      <c r="R100" s="136"/>
      <c r="S100" s="152"/>
      <c r="T100" s="153"/>
      <c r="U100" s="133"/>
      <c r="V100" s="131"/>
      <c r="W100" s="134"/>
      <c r="X100" s="133"/>
      <c r="Y100" s="131"/>
      <c r="Z100" s="134"/>
      <c r="AA100" s="130"/>
      <c r="AB100" s="131"/>
      <c r="AC100" s="135"/>
      <c r="AD100" s="133"/>
      <c r="AE100" s="131"/>
      <c r="AF100" s="134"/>
      <c r="AG100" s="133"/>
      <c r="AH100" s="131"/>
      <c r="AI100" s="134"/>
      <c r="AJ100" s="133"/>
      <c r="AK100" s="131"/>
      <c r="AL100" s="134"/>
      <c r="AM100" s="136"/>
      <c r="AN100" s="137" t="s">
        <v>68</v>
      </c>
      <c r="AO100" s="153"/>
      <c r="AP100" s="136"/>
      <c r="AQ100" s="137" t="s">
        <v>68</v>
      </c>
      <c r="AR100" s="153"/>
      <c r="AS100" s="136"/>
      <c r="AT100" s="137" t="s">
        <v>68</v>
      </c>
      <c r="AU100" s="153"/>
      <c r="AV100" s="785">
        <f>RANK(BG100,BG$90:BG$113)</f>
        <v>1</v>
      </c>
      <c r="AW100" s="748">
        <f>AY100*3+BA100</f>
        <v>0</v>
      </c>
      <c r="AX100" s="750">
        <f>BB100-BC100</f>
        <v>0</v>
      </c>
      <c r="AY100" s="762">
        <f>COUNTIF($D101:$AU101,"○")</f>
        <v>0</v>
      </c>
      <c r="AZ100" s="762">
        <f>COUNTIF($D101:$AU101,"●")</f>
        <v>0</v>
      </c>
      <c r="BA100" s="750">
        <f>COUNTIF($D101:AR101,"△")</f>
        <v>0</v>
      </c>
      <c r="BB100" s="750">
        <f>SUM(C100,F100,I100,L100,O100,R100,U100,X100,AA100,AD100,AG100,AJ100,AM100,AP100,AS100)</f>
        <v>0</v>
      </c>
      <c r="BC100" s="752">
        <f>SUM(E100,H100,K100,N100,Q100,T100,W100,Z100,AC100,AF100,AI100,AL100,AO100,AR100,AU100)</f>
        <v>0</v>
      </c>
      <c r="BD100" s="138"/>
      <c r="BE100" s="754">
        <f>0.5+AX100/1000</f>
        <v>0.5</v>
      </c>
      <c r="BF100" s="756">
        <f>BB100/100000</f>
        <v>0</v>
      </c>
      <c r="BG100" s="756">
        <f>SUM(AW100,BE100,BF100)</f>
        <v>0.5</v>
      </c>
      <c r="BI100" s="758">
        <f>SUM(AY100:BA101)</f>
        <v>0</v>
      </c>
      <c r="BJ100" s="91"/>
    </row>
    <row r="101" spans="1:64" ht="15" customHeight="1">
      <c r="B101" s="784"/>
      <c r="C101" s="155"/>
      <c r="D101" s="155" t="str">
        <f>IF(C100="","",IF(C100=E100,"△",IF(C100&gt;E100,"○","●")))</f>
        <v/>
      </c>
      <c r="E101" s="156"/>
      <c r="F101" s="155"/>
      <c r="G101" s="155" t="str">
        <f>IF(F100="","",IF(F100=H100,"△",IF(F100&gt;H100,"○","●")))</f>
        <v/>
      </c>
      <c r="H101" s="156"/>
      <c r="I101" s="155"/>
      <c r="J101" s="155" t="str">
        <f>IF(I100="","",IF(I100=K100,"△",IF(I100&gt;K100,"○","●")))</f>
        <v/>
      </c>
      <c r="K101" s="156"/>
      <c r="L101" s="155"/>
      <c r="M101" s="155" t="str">
        <f>IF(L100="","",IF(L100=N100,"△",IF(L100&gt;N100,"○","●")))</f>
        <v/>
      </c>
      <c r="N101" s="156"/>
      <c r="O101" s="155"/>
      <c r="P101" s="155" t="str">
        <f>IF(O100="","",IF(O100=Q100,"△",IF(O100&gt;Q100,"○","●")))</f>
        <v/>
      </c>
      <c r="Q101" s="156"/>
      <c r="R101" s="146"/>
      <c r="S101" s="157"/>
      <c r="T101" s="148"/>
      <c r="U101" s="141"/>
      <c r="V101" s="142" t="str">
        <f>IF(U100="","",IF(U100=W100,"△",IF(U100&gt;W100,"○","●")))</f>
        <v/>
      </c>
      <c r="W101" s="144"/>
      <c r="X101" s="141"/>
      <c r="Y101" s="142" t="str">
        <f>IF(X100="","",IF(X100=Z100,"△",IF(X100&gt;Z100,"○","●")))</f>
        <v/>
      </c>
      <c r="Z101" s="144"/>
      <c r="AA101" s="141"/>
      <c r="AB101" s="142" t="str">
        <f>IF(AA100="","",IF(AA100=AC100,"△",IF(AA100&gt;AC100,"○","●")))</f>
        <v/>
      </c>
      <c r="AC101" s="144"/>
      <c r="AD101" s="145"/>
      <c r="AE101" s="142" t="str">
        <f>IF(AD100="","",IF(AD100=AF100,"△",IF(AD100&gt;AF100,"○","●")))</f>
        <v/>
      </c>
      <c r="AF101" s="144"/>
      <c r="AG101" s="141"/>
      <c r="AH101" s="142" t="str">
        <f>IF(AG100="","",IF(AG100=AI100,"△",IF(AG100&gt;AI100,"○","●")))</f>
        <v/>
      </c>
      <c r="AI101" s="144"/>
      <c r="AJ101" s="141"/>
      <c r="AK101" s="142" t="str">
        <f>IF(AJ100="","",IF(AJ100=AL100,"△",IF(AJ100&gt;AL100,"○","●")))</f>
        <v/>
      </c>
      <c r="AL101" s="144"/>
      <c r="AM101" s="146"/>
      <c r="AN101" s="147" t="str">
        <f>IF(AM100="","",IF(AM100=AO100,"△",IF(AM100&gt;AO100,"○","●")))</f>
        <v/>
      </c>
      <c r="AO101" s="148"/>
      <c r="AP101" s="146"/>
      <c r="AQ101" s="147" t="str">
        <f>IF(AP100="","",IF(AP100=AR100,"△",IF(AP100&gt;AR100,"○","●")))</f>
        <v/>
      </c>
      <c r="AR101" s="148"/>
      <c r="AS101" s="146"/>
      <c r="AT101" s="147" t="str">
        <f>IF(AS100="","",IF(AS100=AU100,"△",IF(AS100&gt;AU100,"○","●")))</f>
        <v/>
      </c>
      <c r="AU101" s="148"/>
      <c r="AV101" s="786"/>
      <c r="AW101" s="760"/>
      <c r="AX101" s="761"/>
      <c r="AY101" s="761"/>
      <c r="AZ101" s="761"/>
      <c r="BA101" s="761"/>
      <c r="BB101" s="761"/>
      <c r="BC101" s="763"/>
      <c r="BD101" s="138"/>
      <c r="BE101" s="755"/>
      <c r="BF101" s="757"/>
      <c r="BG101" s="757"/>
      <c r="BI101" s="759"/>
    </row>
    <row r="102" spans="1:64" ht="15" customHeight="1">
      <c r="A102" s="90" t="s">
        <v>74</v>
      </c>
      <c r="B102" s="783" t="str">
        <f>[1]③リーグ組分け!B57</f>
        <v>商大ク50</v>
      </c>
      <c r="C102" s="149" t="str">
        <f>IF(W90="","",W90)</f>
        <v/>
      </c>
      <c r="D102" s="150" t="s">
        <v>67</v>
      </c>
      <c r="E102" s="151" t="str">
        <f>IF(U90="","",U90)</f>
        <v/>
      </c>
      <c r="F102" s="149" t="str">
        <f>IF(W92="","",W92)</f>
        <v/>
      </c>
      <c r="G102" s="150" t="s">
        <v>67</v>
      </c>
      <c r="H102" s="151" t="str">
        <f>IF(U92="","",U92)</f>
        <v/>
      </c>
      <c r="I102" s="149" t="str">
        <f>IF(W94="","",W94)</f>
        <v/>
      </c>
      <c r="J102" s="150" t="s">
        <v>67</v>
      </c>
      <c r="K102" s="151" t="str">
        <f>IF(U94="","",U94)</f>
        <v/>
      </c>
      <c r="L102" s="149" t="str">
        <f>IF(W96="","",W96)</f>
        <v/>
      </c>
      <c r="M102" s="150" t="s">
        <v>67</v>
      </c>
      <c r="N102" s="151" t="str">
        <f>IF(U96="","",U96)</f>
        <v/>
      </c>
      <c r="O102" s="149" t="str">
        <f>IF(W98="","",W98)</f>
        <v/>
      </c>
      <c r="P102" s="150" t="s">
        <v>67</v>
      </c>
      <c r="Q102" s="151" t="str">
        <f>IF(U98="","",U98)</f>
        <v/>
      </c>
      <c r="R102" s="149" t="str">
        <f>IF(W100="","",W100)</f>
        <v/>
      </c>
      <c r="S102" s="150" t="s">
        <v>67</v>
      </c>
      <c r="T102" s="151" t="str">
        <f>IF(U100="","",U100)</f>
        <v/>
      </c>
      <c r="U102" s="136"/>
      <c r="V102" s="152"/>
      <c r="W102" s="153"/>
      <c r="X102" s="133"/>
      <c r="Y102" s="131"/>
      <c r="Z102" s="134"/>
      <c r="AA102" s="130"/>
      <c r="AB102" s="131"/>
      <c r="AC102" s="135"/>
      <c r="AD102" s="133"/>
      <c r="AE102" s="131"/>
      <c r="AF102" s="134"/>
      <c r="AG102" s="133"/>
      <c r="AH102" s="131"/>
      <c r="AI102" s="134"/>
      <c r="AJ102" s="133"/>
      <c r="AK102" s="131"/>
      <c r="AL102" s="134"/>
      <c r="AM102" s="136"/>
      <c r="AN102" s="137" t="s">
        <v>68</v>
      </c>
      <c r="AO102" s="153"/>
      <c r="AP102" s="136"/>
      <c r="AQ102" s="137" t="s">
        <v>68</v>
      </c>
      <c r="AR102" s="153"/>
      <c r="AS102" s="136"/>
      <c r="AT102" s="137" t="s">
        <v>68</v>
      </c>
      <c r="AU102" s="153"/>
      <c r="AV102" s="785">
        <f>RANK(BG102,BG$90:BG$113)</f>
        <v>1</v>
      </c>
      <c r="AW102" s="748">
        <f>AY102*3+BA102</f>
        <v>0</v>
      </c>
      <c r="AX102" s="750">
        <f>BB102-BC102</f>
        <v>0</v>
      </c>
      <c r="AY102" s="762">
        <f>COUNTIF($D103:$AU103,"○")</f>
        <v>0</v>
      </c>
      <c r="AZ102" s="762">
        <f>COUNTIF($D103:$AU103,"●")</f>
        <v>0</v>
      </c>
      <c r="BA102" s="750">
        <f>COUNTIF($D103:AR103,"△")</f>
        <v>0</v>
      </c>
      <c r="BB102" s="750">
        <f>SUM(C102,F102,I102,L102,O102,R102,U102,X102,AA102,AD102,AG102,AJ102,AM102,AP102,AS102)</f>
        <v>0</v>
      </c>
      <c r="BC102" s="752">
        <f>SUM(E102,H102,K102,N102,Q102,T102,W102,Z102,AC102,AF102,AI102,AL102,AO102,AR102,AU102)</f>
        <v>0</v>
      </c>
      <c r="BD102" s="138"/>
      <c r="BE102" s="754">
        <f>0.5+AX102/1000</f>
        <v>0.5</v>
      </c>
      <c r="BF102" s="756">
        <f>BB102/100000</f>
        <v>0</v>
      </c>
      <c r="BG102" s="756">
        <f>SUM(AW102,BE102,BF102)</f>
        <v>0.5</v>
      </c>
      <c r="BI102" s="758">
        <f>SUM(AY102:BA103)</f>
        <v>0</v>
      </c>
    </row>
    <row r="103" spans="1:64" ht="15" customHeight="1">
      <c r="B103" s="784"/>
      <c r="C103" s="155"/>
      <c r="D103" s="155" t="str">
        <f>IF(C102="","",IF(C102=E102,"△",IF(C102&gt;E102,"○","●")))</f>
        <v/>
      </c>
      <c r="E103" s="156"/>
      <c r="F103" s="155"/>
      <c r="G103" s="155" t="str">
        <f>IF(F102="","",IF(F102=H102,"△",IF(F102&gt;H102,"○","●")))</f>
        <v/>
      </c>
      <c r="H103" s="156"/>
      <c r="I103" s="155"/>
      <c r="J103" s="155" t="str">
        <f>IF(I102="","",IF(I102=K102,"△",IF(I102&gt;K102,"○","●")))</f>
        <v/>
      </c>
      <c r="K103" s="156"/>
      <c r="L103" s="155"/>
      <c r="M103" s="155" t="str">
        <f>IF(L102="","",IF(L102=N102,"△",IF(L102&gt;N102,"○","●")))</f>
        <v/>
      </c>
      <c r="N103" s="156"/>
      <c r="O103" s="155"/>
      <c r="P103" s="155" t="str">
        <f>IF(O102="","",IF(O102=Q102,"△",IF(O102&gt;Q102,"○","●")))</f>
        <v/>
      </c>
      <c r="Q103" s="156"/>
      <c r="R103" s="155"/>
      <c r="S103" s="155" t="str">
        <f>IF(R102="","",IF(R102=T102,"△",IF(R102&gt;T102,"○","●")))</f>
        <v/>
      </c>
      <c r="T103" s="156"/>
      <c r="U103" s="146"/>
      <c r="V103" s="157"/>
      <c r="W103" s="148"/>
      <c r="X103" s="141"/>
      <c r="Y103" s="142" t="str">
        <f>IF(X102="","",IF(X102=Z102,"△",IF(X102&gt;Z102,"○","●")))</f>
        <v/>
      </c>
      <c r="Z103" s="144"/>
      <c r="AA103" s="141"/>
      <c r="AB103" s="142" t="str">
        <f>IF(AA102="","",IF(AA102=AC102,"△",IF(AA102&gt;AC102,"○","●")))</f>
        <v/>
      </c>
      <c r="AC103" s="144"/>
      <c r="AD103" s="145"/>
      <c r="AE103" s="142" t="str">
        <f>IF(AD102="","",IF(AD102=AF102,"△",IF(AD102&gt;AF102,"○","●")))</f>
        <v/>
      </c>
      <c r="AF103" s="144"/>
      <c r="AG103" s="141"/>
      <c r="AH103" s="142" t="str">
        <f>IF(AG102="","",IF(AG102=AI102,"△",IF(AG102&gt;AI102,"○","●")))</f>
        <v/>
      </c>
      <c r="AI103" s="144"/>
      <c r="AJ103" s="141"/>
      <c r="AK103" s="142" t="str">
        <f>IF(AJ102="","",IF(AJ102=AL102,"△",IF(AJ102&gt;AL102,"○","●")))</f>
        <v/>
      </c>
      <c r="AL103" s="144"/>
      <c r="AM103" s="146"/>
      <c r="AN103" s="147" t="str">
        <f>IF(AM102="","",IF(AM102=AO102,"△",IF(AM102&gt;AO102,"○","●")))</f>
        <v/>
      </c>
      <c r="AO103" s="148"/>
      <c r="AP103" s="146"/>
      <c r="AQ103" s="147" t="str">
        <f>IF(AP102="","",IF(AP102=AR102,"△",IF(AP102&gt;AR102,"○","●")))</f>
        <v/>
      </c>
      <c r="AR103" s="148"/>
      <c r="AS103" s="146"/>
      <c r="AT103" s="147" t="str">
        <f>IF(AS102="","",IF(AS102=AU102,"△",IF(AS102&gt;AU102,"○","●")))</f>
        <v/>
      </c>
      <c r="AU103" s="148"/>
      <c r="AV103" s="786"/>
      <c r="AW103" s="760"/>
      <c r="AX103" s="761"/>
      <c r="AY103" s="761"/>
      <c r="AZ103" s="761"/>
      <c r="BA103" s="761"/>
      <c r="BB103" s="761"/>
      <c r="BC103" s="763"/>
      <c r="BE103" s="755"/>
      <c r="BF103" s="757"/>
      <c r="BG103" s="757"/>
      <c r="BI103" s="759"/>
    </row>
    <row r="104" spans="1:64" ht="15" customHeight="1">
      <c r="A104" s="90" t="s">
        <v>75</v>
      </c>
      <c r="B104" s="783" t="str">
        <f>[1]③リーグ組分け!B58</f>
        <v>Y-AJA50</v>
      </c>
      <c r="C104" s="149" t="str">
        <f>IF(Z90="","",Z90)</f>
        <v/>
      </c>
      <c r="D104" s="150" t="s">
        <v>67</v>
      </c>
      <c r="E104" s="151" t="str">
        <f>IF(X90="","",X90)</f>
        <v/>
      </c>
      <c r="F104" s="149" t="str">
        <f>IF(Z92="","",Z92)</f>
        <v/>
      </c>
      <c r="G104" s="150" t="s">
        <v>67</v>
      </c>
      <c r="H104" s="151" t="str">
        <f>IF(X92="","",X92)</f>
        <v/>
      </c>
      <c r="I104" s="149" t="str">
        <f>IF(Z94="","",Z94)</f>
        <v/>
      </c>
      <c r="J104" s="150" t="s">
        <v>67</v>
      </c>
      <c r="K104" s="151" t="str">
        <f>IF(X94="","",X94)</f>
        <v/>
      </c>
      <c r="L104" s="149" t="str">
        <f>IF(Z96="","",Z96)</f>
        <v/>
      </c>
      <c r="M104" s="150" t="s">
        <v>67</v>
      </c>
      <c r="N104" s="151" t="str">
        <f>IF(X96="","",X96)</f>
        <v/>
      </c>
      <c r="O104" s="149" t="str">
        <f>IF(Z98="","",Z98)</f>
        <v/>
      </c>
      <c r="P104" s="150" t="s">
        <v>67</v>
      </c>
      <c r="Q104" s="151" t="str">
        <f>IF(X98="","",X98)</f>
        <v/>
      </c>
      <c r="R104" s="149" t="str">
        <f>IF(Z100="","",Z100)</f>
        <v/>
      </c>
      <c r="S104" s="150" t="s">
        <v>67</v>
      </c>
      <c r="T104" s="151" t="str">
        <f>IF(X100="","",X100)</f>
        <v/>
      </c>
      <c r="U104" s="149" t="str">
        <f>IF(Z102="","",Z102)</f>
        <v/>
      </c>
      <c r="V104" s="150" t="s">
        <v>67</v>
      </c>
      <c r="W104" s="151" t="str">
        <f>IF(X102="","",X102)</f>
        <v/>
      </c>
      <c r="X104" s="136"/>
      <c r="Y104" s="152"/>
      <c r="Z104" s="153"/>
      <c r="AA104" s="130"/>
      <c r="AB104" s="131"/>
      <c r="AC104" s="135"/>
      <c r="AD104" s="133"/>
      <c r="AE104" s="131"/>
      <c r="AF104" s="134"/>
      <c r="AG104" s="133"/>
      <c r="AH104" s="131"/>
      <c r="AI104" s="134"/>
      <c r="AJ104" s="133"/>
      <c r="AK104" s="131"/>
      <c r="AL104" s="134"/>
      <c r="AM104" s="136"/>
      <c r="AN104" s="137" t="s">
        <v>68</v>
      </c>
      <c r="AO104" s="153"/>
      <c r="AP104" s="136"/>
      <c r="AQ104" s="137" t="s">
        <v>68</v>
      </c>
      <c r="AR104" s="153"/>
      <c r="AS104" s="136"/>
      <c r="AT104" s="137" t="s">
        <v>68</v>
      </c>
      <c r="AU104" s="153"/>
      <c r="AV104" s="785">
        <f>RANK(BG104,BG$90:BG$113)</f>
        <v>1</v>
      </c>
      <c r="AW104" s="748">
        <f>AY104*3+BA104</f>
        <v>0</v>
      </c>
      <c r="AX104" s="750">
        <f>BB104-BC104</f>
        <v>0</v>
      </c>
      <c r="AY104" s="762">
        <f>COUNTIF($D105:$AU105,"○")</f>
        <v>0</v>
      </c>
      <c r="AZ104" s="762">
        <f>COUNTIF($D105:$AU105,"●")</f>
        <v>0</v>
      </c>
      <c r="BA104" s="750">
        <f>COUNTIF($D105:AR105,"△")</f>
        <v>0</v>
      </c>
      <c r="BB104" s="750">
        <f>SUM(C104,F104,I104,L104,O104,R104,U104,X104,AA104,AD104,AG104,AJ104,AM104,AP104,AS104)</f>
        <v>0</v>
      </c>
      <c r="BC104" s="752">
        <f>SUM(E104,H104,K104,N104,Q104,T104,W104,Z104,AC104,AF104,AI104,AL104,AO104,AR104,AU104)</f>
        <v>0</v>
      </c>
      <c r="BE104" s="754">
        <f>0.5+AX104/1000</f>
        <v>0.5</v>
      </c>
      <c r="BF104" s="756">
        <f>BB104/100000</f>
        <v>0</v>
      </c>
      <c r="BG104" s="756">
        <f>SUM(AW104,BE104,BF104)</f>
        <v>0.5</v>
      </c>
      <c r="BI104" s="758">
        <f>SUM(AY104:BA105)</f>
        <v>0</v>
      </c>
    </row>
    <row r="105" spans="1:64" ht="15" customHeight="1">
      <c r="B105" s="784"/>
      <c r="C105" s="155"/>
      <c r="D105" s="155" t="str">
        <f>IF(C104="","",IF(C104=E104,"△",IF(C104&gt;E104,"○","●")))</f>
        <v/>
      </c>
      <c r="E105" s="156"/>
      <c r="F105" s="155"/>
      <c r="G105" s="155" t="str">
        <f>IF(F104="","",IF(F104=H104,"△",IF(F104&gt;H104,"○","●")))</f>
        <v/>
      </c>
      <c r="H105" s="156"/>
      <c r="I105" s="155"/>
      <c r="J105" s="155" t="str">
        <f>IF(I104="","",IF(I104=K104,"△",IF(I104&gt;K104,"○","●")))</f>
        <v/>
      </c>
      <c r="K105" s="156"/>
      <c r="L105" s="155"/>
      <c r="M105" s="155" t="str">
        <f>IF(L104="","",IF(L104=N104,"△",IF(L104&gt;N104,"○","●")))</f>
        <v/>
      </c>
      <c r="N105" s="156"/>
      <c r="O105" s="155"/>
      <c r="P105" s="155" t="str">
        <f>IF(O104="","",IF(O104=Q104,"△",IF(O104&gt;Q104,"○","●")))</f>
        <v/>
      </c>
      <c r="Q105" s="156"/>
      <c r="R105" s="155"/>
      <c r="S105" s="155" t="str">
        <f>IF(R104="","",IF(R104=T104,"△",IF(R104&gt;T104,"○","●")))</f>
        <v/>
      </c>
      <c r="T105" s="156"/>
      <c r="U105" s="155"/>
      <c r="V105" s="155" t="str">
        <f>IF(U104="","",IF(U104=W104,"△",IF(U104&gt;W104,"○","●")))</f>
        <v/>
      </c>
      <c r="W105" s="156"/>
      <c r="X105" s="146"/>
      <c r="Y105" s="157"/>
      <c r="Z105" s="148"/>
      <c r="AA105" s="141"/>
      <c r="AB105" s="142" t="str">
        <f>IF(AA104="","",IF(AA104=AC104,"△",IF(AA104&gt;AC104,"○","●")))</f>
        <v/>
      </c>
      <c r="AC105" s="144"/>
      <c r="AD105" s="145"/>
      <c r="AE105" s="142" t="str">
        <f>IF(AD104="","",IF(AD104=AF104,"△",IF(AD104&gt;AF104,"○","●")))</f>
        <v/>
      </c>
      <c r="AF105" s="144"/>
      <c r="AG105" s="141"/>
      <c r="AH105" s="142" t="str">
        <f>IF(AG104="","",IF(AG104=AI104,"△",IF(AG104&gt;AI104,"○","●")))</f>
        <v/>
      </c>
      <c r="AI105" s="144"/>
      <c r="AJ105" s="141"/>
      <c r="AK105" s="142" t="str">
        <f>IF(AJ104="","",IF(AJ104=AL104,"△",IF(AJ104&gt;AL104,"○","●")))</f>
        <v/>
      </c>
      <c r="AL105" s="144"/>
      <c r="AM105" s="146"/>
      <c r="AN105" s="147" t="str">
        <f>IF(AM104="","",IF(AM104=AO104,"△",IF(AM104&gt;AO104,"○","●")))</f>
        <v/>
      </c>
      <c r="AO105" s="148"/>
      <c r="AP105" s="146"/>
      <c r="AQ105" s="147" t="str">
        <f>IF(AP104="","",IF(AP104=AR104,"△",IF(AP104&gt;AR104,"○","●")))</f>
        <v/>
      </c>
      <c r="AR105" s="148"/>
      <c r="AS105" s="146"/>
      <c r="AT105" s="147" t="str">
        <f>IF(AS104="","",IF(AS104=AU104,"△",IF(AS104&gt;AU104,"○","●")))</f>
        <v/>
      </c>
      <c r="AU105" s="148"/>
      <c r="AV105" s="786"/>
      <c r="AW105" s="760"/>
      <c r="AX105" s="761"/>
      <c r="AY105" s="761"/>
      <c r="AZ105" s="761"/>
      <c r="BA105" s="761"/>
      <c r="BB105" s="761"/>
      <c r="BC105" s="763"/>
      <c r="BE105" s="755"/>
      <c r="BF105" s="757"/>
      <c r="BG105" s="757"/>
      <c r="BI105" s="759"/>
    </row>
    <row r="106" spans="1:64" ht="15" customHeight="1">
      <c r="A106" s="90" t="s">
        <v>76</v>
      </c>
      <c r="B106" s="783" t="str">
        <f>[1]③リーグ組分け!B59</f>
        <v>九十九50</v>
      </c>
      <c r="C106" s="149" t="str">
        <f>IF(AC90="","",AC90)</f>
        <v/>
      </c>
      <c r="D106" s="150" t="s">
        <v>67</v>
      </c>
      <c r="E106" s="151" t="str">
        <f>IF(AA90="","",AA90)</f>
        <v/>
      </c>
      <c r="F106" s="149" t="str">
        <f>IF(AC92="","",AC92)</f>
        <v/>
      </c>
      <c r="G106" s="150" t="s">
        <v>67</v>
      </c>
      <c r="H106" s="151" t="str">
        <f>IF(AA92="","",AA92)</f>
        <v/>
      </c>
      <c r="I106" s="149" t="str">
        <f>IF(AC94="","",AC94)</f>
        <v/>
      </c>
      <c r="J106" s="150" t="s">
        <v>67</v>
      </c>
      <c r="K106" s="151" t="str">
        <f>IF(AA94="","",AA94)</f>
        <v/>
      </c>
      <c r="L106" s="149" t="str">
        <f>IF(AC96="","",AC96)</f>
        <v/>
      </c>
      <c r="M106" s="150" t="s">
        <v>67</v>
      </c>
      <c r="N106" s="151" t="str">
        <f>IF(AA96="","",AA96)</f>
        <v/>
      </c>
      <c r="O106" s="149" t="str">
        <f>IF(AC98="","",AC98)</f>
        <v/>
      </c>
      <c r="P106" s="150" t="s">
        <v>67</v>
      </c>
      <c r="Q106" s="151" t="str">
        <f>IF(AA98="","",AA98)</f>
        <v/>
      </c>
      <c r="R106" s="149" t="str">
        <f>IF(AC100="","",AC100)</f>
        <v/>
      </c>
      <c r="S106" s="150" t="s">
        <v>67</v>
      </c>
      <c r="T106" s="151" t="str">
        <f>IF(AA100="","",AA100)</f>
        <v/>
      </c>
      <c r="U106" s="149" t="str">
        <f>IF(AC102="","",AC102)</f>
        <v/>
      </c>
      <c r="V106" s="150" t="s">
        <v>67</v>
      </c>
      <c r="W106" s="151" t="str">
        <f>IF(AA102="","",AA102)</f>
        <v/>
      </c>
      <c r="X106" s="149" t="str">
        <f>IF(AC104="","",AC104)</f>
        <v/>
      </c>
      <c r="Y106" s="150" t="s">
        <v>67</v>
      </c>
      <c r="Z106" s="151" t="str">
        <f>IF(AA104="","",AA104)</f>
        <v/>
      </c>
      <c r="AA106" s="136"/>
      <c r="AB106" s="152"/>
      <c r="AC106" s="153"/>
      <c r="AD106" s="133"/>
      <c r="AE106" s="131"/>
      <c r="AF106" s="134"/>
      <c r="AG106" s="133"/>
      <c r="AH106" s="131"/>
      <c r="AI106" s="134"/>
      <c r="AJ106" s="133"/>
      <c r="AK106" s="131"/>
      <c r="AL106" s="134"/>
      <c r="AM106" s="136"/>
      <c r="AN106" s="137" t="s">
        <v>68</v>
      </c>
      <c r="AO106" s="153"/>
      <c r="AP106" s="136"/>
      <c r="AQ106" s="137" t="s">
        <v>68</v>
      </c>
      <c r="AR106" s="153"/>
      <c r="AS106" s="136"/>
      <c r="AT106" s="137" t="s">
        <v>68</v>
      </c>
      <c r="AU106" s="153"/>
      <c r="AV106" s="785">
        <f>RANK(BG106,BG$90:BG$113)</f>
        <v>1</v>
      </c>
      <c r="AW106" s="748">
        <f>AY106*3+BA106</f>
        <v>0</v>
      </c>
      <c r="AX106" s="750">
        <f>BB106-BC106</f>
        <v>0</v>
      </c>
      <c r="AY106" s="762">
        <f>COUNTIF($D107:$AU107,"○")</f>
        <v>0</v>
      </c>
      <c r="AZ106" s="762">
        <f>COUNTIF($D107:$AU107,"●")</f>
        <v>0</v>
      </c>
      <c r="BA106" s="750">
        <f>COUNTIF($D107:AR107,"△")</f>
        <v>0</v>
      </c>
      <c r="BB106" s="750">
        <f>SUM(C106,F106,I106,L106,O106,R106,U106,X106,AA106,AD106,AG106,AJ106,AM106,AP106,AS106)</f>
        <v>0</v>
      </c>
      <c r="BC106" s="752">
        <f>SUM(E106,H106,K106,N106,Q106,T106,W106,Z106,AC106,AF106,AI106,AL106,AO106,AR106,AU106)</f>
        <v>0</v>
      </c>
      <c r="BE106" s="754">
        <f>0.5+AX106/1000</f>
        <v>0.5</v>
      </c>
      <c r="BF106" s="756">
        <f>BB106/100000</f>
        <v>0</v>
      </c>
      <c r="BG106" s="756">
        <f>SUM(AW106,BE106,BF106)</f>
        <v>0.5</v>
      </c>
      <c r="BI106" s="758">
        <f>SUM(AY106:BA107)</f>
        <v>0</v>
      </c>
      <c r="BJ106" s="91"/>
    </row>
    <row r="107" spans="1:64" ht="15" customHeight="1">
      <c r="B107" s="784"/>
      <c r="C107" s="155"/>
      <c r="D107" s="155" t="str">
        <f>IF(C106="","",IF(C106=E106,"△",IF(C106&gt;E106,"○","●")))</f>
        <v/>
      </c>
      <c r="E107" s="156"/>
      <c r="F107" s="155"/>
      <c r="G107" s="155" t="str">
        <f>IF(F106="","",IF(F106=H106,"△",IF(F106&gt;H106,"○","●")))</f>
        <v/>
      </c>
      <c r="H107" s="156"/>
      <c r="I107" s="155"/>
      <c r="J107" s="155" t="str">
        <f>IF(I106="","",IF(I106=K106,"△",IF(I106&gt;K106,"○","●")))</f>
        <v/>
      </c>
      <c r="K107" s="156"/>
      <c r="L107" s="155"/>
      <c r="M107" s="155" t="str">
        <f>IF(L106="","",IF(L106=N106,"△",IF(L106&gt;N106,"○","●")))</f>
        <v/>
      </c>
      <c r="N107" s="156"/>
      <c r="O107" s="155"/>
      <c r="P107" s="155" t="str">
        <f>IF(O106="","",IF(O106=Q106,"△",IF(O106&gt;Q106,"○","●")))</f>
        <v/>
      </c>
      <c r="Q107" s="156"/>
      <c r="R107" s="155"/>
      <c r="S107" s="155" t="str">
        <f>IF(R106="","",IF(R106=T106,"△",IF(R106&gt;T106,"○","●")))</f>
        <v/>
      </c>
      <c r="T107" s="156"/>
      <c r="U107" s="155"/>
      <c r="V107" s="155" t="str">
        <f>IF(U106="","",IF(U106=W106,"△",IF(U106&gt;W106,"○","●")))</f>
        <v/>
      </c>
      <c r="W107" s="156"/>
      <c r="X107" s="155"/>
      <c r="Y107" s="155" t="str">
        <f>IF(X106="","",IF(X106=Z106,"△",IF(X106&gt;Z106,"○","●")))</f>
        <v/>
      </c>
      <c r="Z107" s="156"/>
      <c r="AA107" s="146"/>
      <c r="AB107" s="157"/>
      <c r="AC107" s="148"/>
      <c r="AD107" s="141"/>
      <c r="AE107" s="142" t="str">
        <f>IF(AD106="","",IF(AD106=AF106,"△",IF(AD106&gt;AF106,"○","●")))</f>
        <v/>
      </c>
      <c r="AF107" s="144"/>
      <c r="AG107" s="141"/>
      <c r="AH107" s="142" t="str">
        <f>IF(AG106="","",IF(AG106=AI106,"△",IF(AG106&gt;AI106,"○","●")))</f>
        <v/>
      </c>
      <c r="AI107" s="144"/>
      <c r="AJ107" s="141"/>
      <c r="AK107" s="142" t="str">
        <f>IF(AJ106="","",IF(AJ106=AL106,"△",IF(AJ106&gt;AL106,"○","●")))</f>
        <v/>
      </c>
      <c r="AL107" s="144"/>
      <c r="AM107" s="146"/>
      <c r="AN107" s="147" t="str">
        <f>IF(AM106="","",IF(AM106=AO106,"△",IF(AM106&gt;AO106,"○","●")))</f>
        <v/>
      </c>
      <c r="AO107" s="148"/>
      <c r="AP107" s="146"/>
      <c r="AQ107" s="147" t="str">
        <f>IF(AP106="","",IF(AP106=AR106,"△",IF(AP106&gt;AR106,"○","●")))</f>
        <v/>
      </c>
      <c r="AR107" s="148"/>
      <c r="AS107" s="146"/>
      <c r="AT107" s="147" t="str">
        <f>IF(AS106="","",IF(AS106=AU106,"△",IF(AS106&gt;AU106,"○","●")))</f>
        <v/>
      </c>
      <c r="AU107" s="148"/>
      <c r="AV107" s="786"/>
      <c r="AW107" s="760"/>
      <c r="AX107" s="761"/>
      <c r="AY107" s="761"/>
      <c r="AZ107" s="761"/>
      <c r="BA107" s="761"/>
      <c r="BB107" s="761"/>
      <c r="BC107" s="763"/>
      <c r="BE107" s="755"/>
      <c r="BF107" s="757"/>
      <c r="BG107" s="757"/>
      <c r="BI107" s="759"/>
      <c r="BJ107" s="91"/>
    </row>
    <row r="108" spans="1:64" ht="15" customHeight="1">
      <c r="A108" s="90" t="s">
        <v>77</v>
      </c>
      <c r="B108" s="783" t="str">
        <f>[1]③リーグ組分け!B60</f>
        <v>浦安シ50</v>
      </c>
      <c r="C108" s="163" t="str">
        <f>IF(AF90="","",AF90)</f>
        <v/>
      </c>
      <c r="D108" s="164" t="s">
        <v>67</v>
      </c>
      <c r="E108" s="165" t="str">
        <f>IF(AD90="","",AD90)</f>
        <v/>
      </c>
      <c r="F108" s="163" t="str">
        <f>IF(AF92="","",AF92)</f>
        <v/>
      </c>
      <c r="G108" s="164" t="s">
        <v>67</v>
      </c>
      <c r="H108" s="165" t="str">
        <f>IF(AD92="","",AD92)</f>
        <v/>
      </c>
      <c r="I108" s="163" t="str">
        <f>IF(AF94="","",AF94)</f>
        <v/>
      </c>
      <c r="J108" s="164" t="s">
        <v>67</v>
      </c>
      <c r="K108" s="165" t="str">
        <f>IF(AD94="","",AD94)</f>
        <v/>
      </c>
      <c r="L108" s="163" t="str">
        <f>IF(AF96="","",AF96)</f>
        <v/>
      </c>
      <c r="M108" s="164" t="s">
        <v>67</v>
      </c>
      <c r="N108" s="165" t="str">
        <f>IF(AD96="","",AD96)</f>
        <v/>
      </c>
      <c r="O108" s="163" t="str">
        <f>IF(AF98="","",AF98)</f>
        <v/>
      </c>
      <c r="P108" s="164" t="s">
        <v>67</v>
      </c>
      <c r="Q108" s="165" t="str">
        <f>IF(AD98="","",AD98)</f>
        <v/>
      </c>
      <c r="R108" s="163" t="str">
        <f>IF(AF100="","",AF100)</f>
        <v/>
      </c>
      <c r="S108" s="164" t="s">
        <v>67</v>
      </c>
      <c r="T108" s="165" t="str">
        <f>IF(AD100="","",AD100)</f>
        <v/>
      </c>
      <c r="U108" s="163" t="str">
        <f>IF(AF102="","",AF102)</f>
        <v/>
      </c>
      <c r="V108" s="164" t="s">
        <v>67</v>
      </c>
      <c r="W108" s="165" t="str">
        <f>IF(AD102="","",AD102)</f>
        <v/>
      </c>
      <c r="X108" s="163" t="str">
        <f>IF(AF104="","",AF104)</f>
        <v/>
      </c>
      <c r="Y108" s="164" t="s">
        <v>67</v>
      </c>
      <c r="Z108" s="165" t="str">
        <f>IF(AD104="","",AD104)</f>
        <v/>
      </c>
      <c r="AA108" s="163" t="str">
        <f>IF(AF106="","",AF106)</f>
        <v/>
      </c>
      <c r="AB108" s="164" t="s">
        <v>67</v>
      </c>
      <c r="AC108" s="165" t="str">
        <f>IF(AD106="","",AD106)</f>
        <v/>
      </c>
      <c r="AD108" s="166"/>
      <c r="AE108" s="167"/>
      <c r="AF108" s="168"/>
      <c r="AG108" s="133"/>
      <c r="AH108" s="169"/>
      <c r="AI108" s="134"/>
      <c r="AJ108" s="133"/>
      <c r="AK108" s="169"/>
      <c r="AL108" s="134"/>
      <c r="AM108" s="136"/>
      <c r="AN108" s="191" t="s">
        <v>68</v>
      </c>
      <c r="AO108" s="153"/>
      <c r="AP108" s="136"/>
      <c r="AQ108" s="191" t="s">
        <v>68</v>
      </c>
      <c r="AR108" s="153"/>
      <c r="AS108" s="136"/>
      <c r="AT108" s="191" t="s">
        <v>68</v>
      </c>
      <c r="AU108" s="153"/>
      <c r="AV108" s="785">
        <f>RANK(BG108,BG$90:BG$113)</f>
        <v>1</v>
      </c>
      <c r="AW108" s="748">
        <f>AY108*3+BA108</f>
        <v>0</v>
      </c>
      <c r="AX108" s="750">
        <f>BB108-BC108</f>
        <v>0</v>
      </c>
      <c r="AY108" s="750">
        <f>COUNTIF($D109:$AU109,"○")</f>
        <v>0</v>
      </c>
      <c r="AZ108" s="750">
        <f>COUNTIF($D109:$AU109,"●")</f>
        <v>0</v>
      </c>
      <c r="BA108" s="750">
        <f>COUNTIF($D109:AR109,"△")</f>
        <v>0</v>
      </c>
      <c r="BB108" s="750">
        <f>SUM(C108,F108,I108,L108,O108,R108,U108,X108,AA108,AD108,AG108,AJ108,AM108,AP108,AS108)</f>
        <v>0</v>
      </c>
      <c r="BC108" s="752">
        <f>SUM(E108,H108,K108,N108,Q108,T108,W108,Z108,AC108,AF108,AI108,AL108,AO108,AR108,AU108)</f>
        <v>0</v>
      </c>
      <c r="BE108" s="754">
        <f>0.5+AX108/1000</f>
        <v>0.5</v>
      </c>
      <c r="BF108" s="756">
        <f>BB108/100000</f>
        <v>0</v>
      </c>
      <c r="BG108" s="756">
        <f>SUM(AW108,BE108,BF108)</f>
        <v>0.5</v>
      </c>
      <c r="BI108" s="758">
        <f>SUM(AY108:BA109)</f>
        <v>0</v>
      </c>
      <c r="BL108" s="194"/>
    </row>
    <row r="109" spans="1:64" ht="15" customHeight="1">
      <c r="B109" s="784"/>
      <c r="C109" s="155"/>
      <c r="D109" s="155" t="str">
        <f>IF(C108="","",IF(C108=E108,"△",IF(C108&gt;E108,"○","●")))</f>
        <v/>
      </c>
      <c r="E109" s="156"/>
      <c r="F109" s="155"/>
      <c r="G109" s="155" t="str">
        <f>IF(F108="","",IF(F108=H108,"△",IF(F108&gt;H108,"○","●")))</f>
        <v/>
      </c>
      <c r="H109" s="156"/>
      <c r="I109" s="155"/>
      <c r="J109" s="155" t="str">
        <f>IF(I108="","",IF(I108=K108,"△",IF(I108&gt;K108,"○","●")))</f>
        <v/>
      </c>
      <c r="K109" s="156"/>
      <c r="L109" s="155"/>
      <c r="M109" s="155" t="str">
        <f>IF(L108="","",IF(L108=N108,"△",IF(L108&gt;N108,"○","●")))</f>
        <v/>
      </c>
      <c r="N109" s="156"/>
      <c r="O109" s="155"/>
      <c r="P109" s="155" t="str">
        <f>IF(O108="","",IF(O108=Q108,"△",IF(O108&gt;Q108,"○","●")))</f>
        <v/>
      </c>
      <c r="Q109" s="156"/>
      <c r="R109" s="155"/>
      <c r="S109" s="155" t="str">
        <f>IF(R108="","",IF(R108=T108,"△",IF(R108&gt;T108,"○","●")))</f>
        <v/>
      </c>
      <c r="T109" s="156"/>
      <c r="U109" s="155"/>
      <c r="V109" s="155" t="str">
        <f>IF(U108="","",IF(U108=W108,"△",IF(U108&gt;W108,"○","●")))</f>
        <v/>
      </c>
      <c r="W109" s="156"/>
      <c r="X109" s="155"/>
      <c r="Y109" s="155" t="str">
        <f>IF(X108="","",IF(X108=Z108,"△",IF(X108&gt;Z108,"○","●")))</f>
        <v/>
      </c>
      <c r="Z109" s="156"/>
      <c r="AA109" s="155"/>
      <c r="AB109" s="155" t="str">
        <f>IF(AA108="","",IF(AA108=AC108,"△",IF(AA108&gt;AC108,"○","●")))</f>
        <v/>
      </c>
      <c r="AC109" s="156"/>
      <c r="AD109" s="139"/>
      <c r="AE109" s="139"/>
      <c r="AF109" s="140"/>
      <c r="AG109" s="141"/>
      <c r="AH109" s="142" t="str">
        <f>IF(AG108="","",IF(AG108=AI108,"△",IF(AG108&gt;AI108,"○","●")))</f>
        <v/>
      </c>
      <c r="AI109" s="144"/>
      <c r="AJ109" s="141"/>
      <c r="AK109" s="142" t="str">
        <f>IF(AJ108="","",IF(AJ108=AL108,"△",IF(AJ108&gt;AL108,"○","●")))</f>
        <v/>
      </c>
      <c r="AL109" s="144"/>
      <c r="AM109" s="146"/>
      <c r="AN109" s="147" t="str">
        <f>IF(AM108="","",IF(AM108=AO108,"△",IF(AM108&gt;AO108,"○","●")))</f>
        <v/>
      </c>
      <c r="AO109" s="148"/>
      <c r="AP109" s="146"/>
      <c r="AQ109" s="147" t="str">
        <f>IF(AP108="","",IF(AP108=AR108,"△",IF(AP108&gt;AR108,"○","●")))</f>
        <v/>
      </c>
      <c r="AR109" s="148"/>
      <c r="AS109" s="146"/>
      <c r="AT109" s="147" t="str">
        <f>IF(AS108="","",IF(AS108=AU108,"△",IF(AS108&gt;AU108,"○","●")))</f>
        <v/>
      </c>
      <c r="AU109" s="148"/>
      <c r="AV109" s="786"/>
      <c r="AW109" s="760"/>
      <c r="AX109" s="761"/>
      <c r="AY109" s="761"/>
      <c r="AZ109" s="761"/>
      <c r="BA109" s="761"/>
      <c r="BB109" s="761"/>
      <c r="BC109" s="763"/>
      <c r="BE109" s="755"/>
      <c r="BF109" s="757"/>
      <c r="BG109" s="757"/>
      <c r="BI109" s="759"/>
    </row>
    <row r="110" spans="1:64" ht="15" customHeight="1">
      <c r="A110" s="90" t="s">
        <v>78</v>
      </c>
      <c r="B110" s="783" t="str">
        <f>[1]③リーグ組分け!B61</f>
        <v>習台シ50</v>
      </c>
      <c r="C110" s="149" t="str">
        <f>IF(AI90="","",AI90)</f>
        <v/>
      </c>
      <c r="D110" s="150" t="s">
        <v>68</v>
      </c>
      <c r="E110" s="151" t="str">
        <f>IF(AG90="","",AG90)</f>
        <v/>
      </c>
      <c r="F110" s="149" t="str">
        <f>IF(AI92="","",AI92)</f>
        <v/>
      </c>
      <c r="G110" s="150" t="s">
        <v>68</v>
      </c>
      <c r="H110" s="151" t="str">
        <f>IF(AG92="","",AG92)</f>
        <v/>
      </c>
      <c r="I110" s="149" t="str">
        <f>IF(AI94="","",AI94)</f>
        <v/>
      </c>
      <c r="J110" s="150" t="s">
        <v>68</v>
      </c>
      <c r="K110" s="151" t="str">
        <f>IF(AG94="","",AG94)</f>
        <v/>
      </c>
      <c r="L110" s="149" t="str">
        <f>IF(AI96="","",AI96)</f>
        <v/>
      </c>
      <c r="M110" s="150" t="s">
        <v>68</v>
      </c>
      <c r="N110" s="151" t="str">
        <f>IF(AG96="","",AG96)</f>
        <v/>
      </c>
      <c r="O110" s="149" t="str">
        <f>IF(AI98="","",AI98)</f>
        <v/>
      </c>
      <c r="P110" s="150" t="s">
        <v>68</v>
      </c>
      <c r="Q110" s="151" t="str">
        <f>IF(AG98="","",AG98)</f>
        <v/>
      </c>
      <c r="R110" s="149" t="str">
        <f>IF(AI100="","",AI100)</f>
        <v/>
      </c>
      <c r="S110" s="150" t="s">
        <v>68</v>
      </c>
      <c r="T110" s="151" t="str">
        <f>IF(AG100="","",AG100)</f>
        <v/>
      </c>
      <c r="U110" s="149" t="str">
        <f>IF(AI102="","",AI102)</f>
        <v/>
      </c>
      <c r="V110" s="150" t="s">
        <v>68</v>
      </c>
      <c r="W110" s="151" t="str">
        <f>IF(AG102="","",AG102)</f>
        <v/>
      </c>
      <c r="X110" s="149" t="str">
        <f>IF(AI104="","",AI104)</f>
        <v/>
      </c>
      <c r="Y110" s="150" t="s">
        <v>68</v>
      </c>
      <c r="Z110" s="151" t="str">
        <f>IF(AG104="","",AG104)</f>
        <v/>
      </c>
      <c r="AA110" s="149" t="str">
        <f>IF(AI106="","",AI106)</f>
        <v/>
      </c>
      <c r="AB110" s="150" t="s">
        <v>68</v>
      </c>
      <c r="AC110" s="151" t="str">
        <f>IF(AG106="","",AG106)</f>
        <v/>
      </c>
      <c r="AD110" s="149" t="str">
        <f>IF(AI108="","",AI108)</f>
        <v/>
      </c>
      <c r="AE110" s="150" t="s">
        <v>68</v>
      </c>
      <c r="AF110" s="151" t="str">
        <f>IF(AG108="","",AG108)</f>
        <v/>
      </c>
      <c r="AG110" s="166"/>
      <c r="AH110" s="167"/>
      <c r="AI110" s="168"/>
      <c r="AJ110" s="130"/>
      <c r="AK110" s="131"/>
      <c r="AL110" s="135"/>
      <c r="AM110" s="170"/>
      <c r="AN110" s="137" t="s">
        <v>68</v>
      </c>
      <c r="AO110" s="171"/>
      <c r="AP110" s="170"/>
      <c r="AQ110" s="137" t="s">
        <v>68</v>
      </c>
      <c r="AR110" s="171"/>
      <c r="AS110" s="170"/>
      <c r="AT110" s="137" t="s">
        <v>68</v>
      </c>
      <c r="AU110" s="171"/>
      <c r="AV110" s="785">
        <f>RANK(BG110,BG$90:BG$113)</f>
        <v>1</v>
      </c>
      <c r="AW110" s="748">
        <f>AY110*3+BA110</f>
        <v>0</v>
      </c>
      <c r="AX110" s="750">
        <f>BB110-BC110</f>
        <v>0</v>
      </c>
      <c r="AY110" s="750">
        <f>COUNTIF($D111:$AU111,"○")</f>
        <v>0</v>
      </c>
      <c r="AZ110" s="750">
        <f>COUNTIF($D111:$AU111,"●")</f>
        <v>0</v>
      </c>
      <c r="BA110" s="750">
        <f>COUNTIF($D111:AR111,"△")</f>
        <v>0</v>
      </c>
      <c r="BB110" s="750">
        <f>SUM(C110,F110,I110,L110,O110,R110,U110,X110,AA110,AD110,AG110,AJ110,AM110,AP110,AS110)</f>
        <v>0</v>
      </c>
      <c r="BC110" s="752">
        <f>SUM(E110,H110,K110,N110,Q110,T110,W110,Z110,AC110,AF110,AI110,AL110,AO110,AR110,AU110)</f>
        <v>0</v>
      </c>
      <c r="BE110" s="754">
        <f>0.5+AX110/1000</f>
        <v>0.5</v>
      </c>
      <c r="BF110" s="756">
        <f>BB110/100000</f>
        <v>0</v>
      </c>
      <c r="BG110" s="756">
        <f>SUM(AW110,BE110,BF110)</f>
        <v>0.5</v>
      </c>
      <c r="BI110" s="758">
        <f>SUM(AY110:BA111)</f>
        <v>0</v>
      </c>
    </row>
    <row r="111" spans="1:64" ht="15" customHeight="1">
      <c r="B111" s="784"/>
      <c r="C111" s="155"/>
      <c r="D111" s="155" t="str">
        <f>IF(C110="","",IF(C110=E110,"△",IF(C110&gt;E110,"○","●")))</f>
        <v/>
      </c>
      <c r="E111" s="156"/>
      <c r="F111" s="155"/>
      <c r="G111" s="155" t="str">
        <f>IF(F110="","",IF(F110=H110,"△",IF(F110&gt;H110,"○","●")))</f>
        <v/>
      </c>
      <c r="H111" s="156"/>
      <c r="I111" s="155"/>
      <c r="J111" s="155" t="str">
        <f>IF(I110="","",IF(I110=K110,"△",IF(I110&gt;K110,"○","●")))</f>
        <v/>
      </c>
      <c r="K111" s="156"/>
      <c r="L111" s="155"/>
      <c r="M111" s="155" t="str">
        <f>IF(L110="","",IF(L110=N110,"△",IF(L110&gt;N110,"○","●")))</f>
        <v/>
      </c>
      <c r="N111" s="156"/>
      <c r="O111" s="155"/>
      <c r="P111" s="155" t="str">
        <f>IF(O110="","",IF(O110=Q110,"△",IF(O110&gt;Q110,"○","●")))</f>
        <v/>
      </c>
      <c r="Q111" s="156"/>
      <c r="R111" s="155"/>
      <c r="S111" s="155" t="str">
        <f>IF(R110="","",IF(R110=T110,"△",IF(R110&gt;T110,"○","●")))</f>
        <v/>
      </c>
      <c r="T111" s="156"/>
      <c r="U111" s="155"/>
      <c r="V111" s="155" t="str">
        <f>IF(U110="","",IF(U110=W110,"△",IF(U110&gt;W110,"○","●")))</f>
        <v/>
      </c>
      <c r="W111" s="156"/>
      <c r="X111" s="155"/>
      <c r="Y111" s="155" t="str">
        <f>IF(X110="","",IF(X110=Z110,"△",IF(X110&gt;Z110,"○","●")))</f>
        <v/>
      </c>
      <c r="Z111" s="156"/>
      <c r="AA111" s="155"/>
      <c r="AB111" s="155" t="str">
        <f>IF(AA110="","",IF(AA110=AC110,"△",IF(AA110&gt;AC110,"○","●")))</f>
        <v/>
      </c>
      <c r="AC111" s="156"/>
      <c r="AD111" s="155"/>
      <c r="AE111" s="155" t="str">
        <f>IF(AD110="","",IF(AD110=AF110,"△",IF(AD110&gt;AF110,"○","●")))</f>
        <v/>
      </c>
      <c r="AF111" s="156"/>
      <c r="AG111" s="139"/>
      <c r="AH111" s="139"/>
      <c r="AI111" s="140"/>
      <c r="AJ111" s="141"/>
      <c r="AK111" s="142" t="str">
        <f>IF(AJ110="","",IF(AJ110=AL110,"△",IF(AJ110&gt;AL110,"○","●")))</f>
        <v/>
      </c>
      <c r="AL111" s="144"/>
      <c r="AM111" s="146"/>
      <c r="AN111" s="147" t="str">
        <f>IF(AM110="","",IF(AM110=AO110,"△",IF(AM110&gt;AO110,"○","●")))</f>
        <v/>
      </c>
      <c r="AO111" s="148"/>
      <c r="AP111" s="146"/>
      <c r="AQ111" s="147" t="str">
        <f>IF(AP110="","",IF(AP110=AR110,"△",IF(AP110&gt;AR110,"○","●")))</f>
        <v/>
      </c>
      <c r="AR111" s="148"/>
      <c r="AS111" s="146"/>
      <c r="AT111" s="147" t="str">
        <f>IF(AS110="","",IF(AS110=AU110,"△",IF(AS110&gt;AU110,"○","●")))</f>
        <v/>
      </c>
      <c r="AU111" s="148"/>
      <c r="AV111" s="786"/>
      <c r="AW111" s="760"/>
      <c r="AX111" s="761"/>
      <c r="AY111" s="761"/>
      <c r="AZ111" s="761"/>
      <c r="BA111" s="761"/>
      <c r="BB111" s="761"/>
      <c r="BC111" s="763"/>
      <c r="BE111" s="755"/>
      <c r="BF111" s="757"/>
      <c r="BG111" s="757"/>
      <c r="BI111" s="759"/>
    </row>
    <row r="112" spans="1:64" ht="15" customHeight="1">
      <c r="A112" s="90" t="s">
        <v>79</v>
      </c>
      <c r="B112" s="783" t="str">
        <f>[1]③リーグ組分け!B62</f>
        <v>マクハリ50</v>
      </c>
      <c r="C112" s="163" t="str">
        <f>IF(AL90="","",AL90)</f>
        <v/>
      </c>
      <c r="D112" s="164" t="s">
        <v>68</v>
      </c>
      <c r="E112" s="165" t="str">
        <f>IF(AJ90="","",AJ90)</f>
        <v/>
      </c>
      <c r="F112" s="163" t="str">
        <f>IF(AL92="","",AL92)</f>
        <v/>
      </c>
      <c r="G112" s="164" t="s">
        <v>68</v>
      </c>
      <c r="H112" s="165" t="str">
        <f>IF(AJ92="","",AJ92)</f>
        <v/>
      </c>
      <c r="I112" s="163" t="str">
        <f>IF(AL94="","",AL94)</f>
        <v/>
      </c>
      <c r="J112" s="164" t="s">
        <v>68</v>
      </c>
      <c r="K112" s="165" t="str">
        <f>IF(AJ94="","",AJ94)</f>
        <v/>
      </c>
      <c r="L112" s="163" t="str">
        <f>IF(AL96="","",AL96)</f>
        <v/>
      </c>
      <c r="M112" s="164" t="s">
        <v>68</v>
      </c>
      <c r="N112" s="165" t="str">
        <f>IF(AJ96="","",AJ96)</f>
        <v/>
      </c>
      <c r="O112" s="163" t="str">
        <f>IF(AL98="","",AL98)</f>
        <v/>
      </c>
      <c r="P112" s="164" t="s">
        <v>68</v>
      </c>
      <c r="Q112" s="165" t="str">
        <f>IF(AJ98="","",AJ98)</f>
        <v/>
      </c>
      <c r="R112" s="163" t="str">
        <f>IF(AL100="","",AL100)</f>
        <v/>
      </c>
      <c r="S112" s="164" t="s">
        <v>68</v>
      </c>
      <c r="T112" s="165" t="str">
        <f>IF(AJ100="","",AJ100)</f>
        <v/>
      </c>
      <c r="U112" s="163" t="str">
        <f>IF(AL102="","",AL102)</f>
        <v/>
      </c>
      <c r="V112" s="164" t="s">
        <v>68</v>
      </c>
      <c r="W112" s="165" t="str">
        <f>IF(AJ102="","",AJ102)</f>
        <v/>
      </c>
      <c r="X112" s="163" t="str">
        <f>IF(AL104="","",AL104)</f>
        <v/>
      </c>
      <c r="Y112" s="164" t="s">
        <v>68</v>
      </c>
      <c r="Z112" s="165" t="str">
        <f>IF(AJ104="","",AJ104)</f>
        <v/>
      </c>
      <c r="AA112" s="264" t="str">
        <f>IF(AL106="","",AL106)</f>
        <v/>
      </c>
      <c r="AB112" s="265" t="s">
        <v>68</v>
      </c>
      <c r="AC112" s="266" t="str">
        <f>IF(AJ106="","",AJ106)</f>
        <v/>
      </c>
      <c r="AD112" s="163" t="str">
        <f>IF(AL108="","",AL108)</f>
        <v/>
      </c>
      <c r="AE112" s="164" t="s">
        <v>68</v>
      </c>
      <c r="AF112" s="165" t="str">
        <f>IF(AJ108="","",AJ108)</f>
        <v/>
      </c>
      <c r="AG112" s="163" t="str">
        <f>IF(AL110="","",AL110)</f>
        <v/>
      </c>
      <c r="AH112" s="164" t="s">
        <v>68</v>
      </c>
      <c r="AI112" s="165" t="str">
        <f>IF(AJ110="","",AJ110)</f>
        <v/>
      </c>
      <c r="AJ112" s="166"/>
      <c r="AK112" s="167"/>
      <c r="AL112" s="168"/>
      <c r="AM112" s="136"/>
      <c r="AN112" s="191" t="s">
        <v>68</v>
      </c>
      <c r="AO112" s="153"/>
      <c r="AP112" s="136"/>
      <c r="AQ112" s="191" t="s">
        <v>68</v>
      </c>
      <c r="AR112" s="153"/>
      <c r="AS112" s="136"/>
      <c r="AT112" s="191" t="s">
        <v>68</v>
      </c>
      <c r="AU112" s="153"/>
      <c r="AV112" s="795">
        <f>RANK(BG112,BG$90:BG$113)</f>
        <v>1</v>
      </c>
      <c r="AW112" s="748">
        <f>AY112*3+BA112</f>
        <v>0</v>
      </c>
      <c r="AX112" s="750">
        <f>BB112-BC112</f>
        <v>0</v>
      </c>
      <c r="AY112" s="750">
        <f>COUNTIF($D113:$AU113,"○")</f>
        <v>0</v>
      </c>
      <c r="AZ112" s="750">
        <f>COUNTIF($D113:$AU113,"●")</f>
        <v>0</v>
      </c>
      <c r="BA112" s="750">
        <f>COUNTIF($D113:AR113,"△")</f>
        <v>0</v>
      </c>
      <c r="BB112" s="750">
        <f>SUM(C112,F112,I112,L112,O112,R112,U112,X112,AA112,AD112,AG112,AJ112,AM112,AP112,AS112)</f>
        <v>0</v>
      </c>
      <c r="BC112" s="752">
        <f>SUM(E112,H112,K112,N112,Q112,T112,W112,Z112,AC112,AF112,AI112,AL112,AO112,AR112,AU112)</f>
        <v>0</v>
      </c>
      <c r="BE112" s="754">
        <f>0.5+AX112/1000</f>
        <v>0.5</v>
      </c>
      <c r="BF112" s="756">
        <f>BB112/100000</f>
        <v>0</v>
      </c>
      <c r="BG112" s="756">
        <f>SUM(AW112,BE112,BF112)</f>
        <v>0.5</v>
      </c>
      <c r="BI112" s="758">
        <f>SUM(AY112:BA113)</f>
        <v>0</v>
      </c>
    </row>
    <row r="113" spans="1:62" ht="15" customHeight="1" thickBot="1">
      <c r="B113" s="799"/>
      <c r="C113" s="172"/>
      <c r="D113" s="172" t="str">
        <f>IF(C112="","",IF(C112=E112,"△",IF(C112&gt;E112,"○","●")))</f>
        <v/>
      </c>
      <c r="E113" s="173"/>
      <c r="F113" s="172"/>
      <c r="G113" s="172" t="str">
        <f>IF(F112="","",IF(F112=H112,"△",IF(F112&gt;H112,"○","●")))</f>
        <v/>
      </c>
      <c r="H113" s="173"/>
      <c r="I113" s="172"/>
      <c r="J113" s="172" t="str">
        <f>IF(I112="","",IF(I112=K112,"△",IF(I112&gt;K112,"○","●")))</f>
        <v/>
      </c>
      <c r="K113" s="173"/>
      <c r="L113" s="172"/>
      <c r="M113" s="172" t="str">
        <f>IF(L112="","",IF(L112=N112,"△",IF(L112&gt;N112,"○","●")))</f>
        <v/>
      </c>
      <c r="N113" s="173"/>
      <c r="O113" s="172"/>
      <c r="P113" s="172" t="str">
        <f>IF(O112="","",IF(O112=Q112,"△",IF(O112&gt;Q112,"○","●")))</f>
        <v/>
      </c>
      <c r="Q113" s="173"/>
      <c r="R113" s="172"/>
      <c r="S113" s="172" t="str">
        <f>IF(R112="","",IF(R112=T112,"△",IF(R112&gt;T112,"○","●")))</f>
        <v/>
      </c>
      <c r="T113" s="173"/>
      <c r="U113" s="172"/>
      <c r="V113" s="172" t="str">
        <f>IF(U112="","",IF(U112=W112,"△",IF(U112&gt;W112,"○","●")))</f>
        <v/>
      </c>
      <c r="W113" s="173"/>
      <c r="X113" s="172"/>
      <c r="Y113" s="172" t="str">
        <f>IF(X112="","",IF(X112=Z112,"△",IF(X112&gt;Z112,"○","●")))</f>
        <v/>
      </c>
      <c r="Z113" s="173"/>
      <c r="AA113" s="195"/>
      <c r="AB113" s="195" t="str">
        <f>IF(AA112="","",IF(AA112=AC112,"△",IF(AA112&gt;AC112,"○","●")))</f>
        <v/>
      </c>
      <c r="AC113" s="196"/>
      <c r="AD113" s="172"/>
      <c r="AE113" s="172" t="str">
        <f>IF(AD112="","",IF(AD112=AF112,"△",IF(AD112&gt;AF112,"○","●")))</f>
        <v/>
      </c>
      <c r="AF113" s="173"/>
      <c r="AG113" s="172"/>
      <c r="AH113" s="172" t="str">
        <f>IF(AG112="","",IF(AG112=AI112,"△",IF(AG112&gt;AI112,"○","●")))</f>
        <v/>
      </c>
      <c r="AI113" s="173"/>
      <c r="AJ113" s="174"/>
      <c r="AK113" s="175"/>
      <c r="AL113" s="176"/>
      <c r="AM113" s="177"/>
      <c r="AN113" s="178" t="str">
        <f>IF(AM112="","",IF(AM112=AO112,"△",IF(AM112&gt;AO112,"○","●")))</f>
        <v/>
      </c>
      <c r="AO113" s="179"/>
      <c r="AP113" s="177"/>
      <c r="AQ113" s="178" t="str">
        <f>IF(AP112="","",IF(AP112=AR112,"△",IF(AP112&gt;AR112,"○","●")))</f>
        <v/>
      </c>
      <c r="AR113" s="179"/>
      <c r="AS113" s="177"/>
      <c r="AT113" s="178" t="str">
        <f>IF(AS112="","",IF(AS112=AU112,"△",IF(AS112&gt;AU112,"○","●")))</f>
        <v/>
      </c>
      <c r="AU113" s="179"/>
      <c r="AV113" s="798"/>
      <c r="AW113" s="749"/>
      <c r="AX113" s="751"/>
      <c r="AY113" s="751"/>
      <c r="AZ113" s="751"/>
      <c r="BA113" s="751"/>
      <c r="BB113" s="751"/>
      <c r="BC113" s="753"/>
      <c r="BE113" s="755"/>
      <c r="BF113" s="757"/>
      <c r="BG113" s="757"/>
      <c r="BI113" s="759"/>
    </row>
    <row r="114" spans="1:62" ht="15" customHeight="1" thickTop="1">
      <c r="B114" s="180"/>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81"/>
      <c r="AR114" s="132"/>
      <c r="AS114" s="132"/>
      <c r="AT114" s="181"/>
      <c r="AU114" s="132"/>
      <c r="AV114" s="182"/>
      <c r="AW114" s="183"/>
      <c r="AX114" s="184">
        <f>SUM(AX90:AX113)</f>
        <v>0</v>
      </c>
      <c r="AY114" s="184">
        <f>SUM(AY90:AY113)</f>
        <v>0</v>
      </c>
      <c r="AZ114" s="184">
        <f>SUM(AZ90:AZ113)</f>
        <v>0</v>
      </c>
      <c r="BA114" s="184">
        <f>SUM(BA90:BA113)</f>
        <v>0</v>
      </c>
      <c r="BB114" s="184">
        <f>SUM(AY114:BA114)/2</f>
        <v>0</v>
      </c>
      <c r="BC114" s="184"/>
      <c r="BE114" s="185"/>
      <c r="BF114" s="186"/>
      <c r="BG114" s="186"/>
    </row>
    <row r="115" spans="1:62" ht="15" customHeight="1" thickBot="1">
      <c r="A115" s="103"/>
      <c r="B115" s="104" t="s">
        <v>217</v>
      </c>
      <c r="C115" s="105"/>
      <c r="D115" s="105"/>
      <c r="E115" s="105"/>
      <c r="F115" s="105"/>
      <c r="G115" s="106"/>
      <c r="H115" s="105"/>
      <c r="I115" s="106"/>
      <c r="J115" s="105"/>
      <c r="K115" s="105"/>
      <c r="L115" s="105"/>
      <c r="M115" s="105"/>
      <c r="N115" s="105"/>
      <c r="O115" s="105"/>
      <c r="P115" s="105"/>
      <c r="Q115" s="106"/>
      <c r="R115" s="105"/>
      <c r="S115" s="105"/>
      <c r="T115" s="105"/>
      <c r="U115" s="107"/>
      <c r="V115" s="770">
        <f>(BE115-1)*BE115/2</f>
        <v>66</v>
      </c>
      <c r="W115" s="770"/>
      <c r="X115" s="108" t="s">
        <v>54</v>
      </c>
      <c r="Y115" s="105"/>
      <c r="Z115" s="105"/>
      <c r="AA115" s="105"/>
      <c r="AB115" s="105"/>
      <c r="AC115" s="106"/>
      <c r="AD115" s="109"/>
      <c r="AE115" s="110"/>
      <c r="AF115" s="111"/>
      <c r="AG115" s="111"/>
      <c r="AH115" s="111"/>
      <c r="AI115" s="113"/>
      <c r="AJ115" s="111"/>
      <c r="AK115" s="111"/>
      <c r="AL115" s="113"/>
      <c r="AM115" s="111"/>
      <c r="AN115" s="111"/>
      <c r="AO115" s="113"/>
      <c r="AV115" s="114"/>
      <c r="AZ115" s="90"/>
      <c r="BA115" s="90"/>
      <c r="BE115" s="115">
        <v>12</v>
      </c>
      <c r="BF115" s="116" t="s">
        <v>55</v>
      </c>
      <c r="BI115" s="117"/>
    </row>
    <row r="116" spans="1:62" ht="15" customHeight="1" thickTop="1">
      <c r="B116" s="118"/>
      <c r="C116" s="771" t="str">
        <f>IF(B117="","",B117)</f>
        <v>大倉商50</v>
      </c>
      <c r="D116" s="772"/>
      <c r="E116" s="773"/>
      <c r="F116" s="771" t="str">
        <f>IF(B119="","",B119)</f>
        <v>習志野50</v>
      </c>
      <c r="G116" s="772"/>
      <c r="H116" s="773"/>
      <c r="I116" s="771" t="str">
        <f>IF(B121="","",B121)</f>
        <v>浜野シ50</v>
      </c>
      <c r="J116" s="772"/>
      <c r="K116" s="773"/>
      <c r="L116" s="771" t="str">
        <f>IF(B123="","",B123)</f>
        <v>55船橋</v>
      </c>
      <c r="M116" s="772"/>
      <c r="N116" s="773"/>
      <c r="O116" s="771" t="str">
        <f>IF(B125="","",B125)</f>
        <v>エスペ50</v>
      </c>
      <c r="P116" s="772"/>
      <c r="Q116" s="773"/>
      <c r="R116" s="771" t="str">
        <f>IF(B127="","",B127)</f>
        <v>55CE-B</v>
      </c>
      <c r="S116" s="772"/>
      <c r="T116" s="773"/>
      <c r="U116" s="777" t="str">
        <f>IF(B129="","",B129)</f>
        <v>55八千代</v>
      </c>
      <c r="V116" s="778"/>
      <c r="W116" s="779"/>
      <c r="X116" s="771" t="str">
        <f>IF(B131="","",B131)</f>
        <v>大木戸50</v>
      </c>
      <c r="Y116" s="772"/>
      <c r="Z116" s="773"/>
      <c r="AA116" s="771" t="str">
        <f>IF(B133="","",B133)</f>
        <v>佐倉シ50</v>
      </c>
      <c r="AB116" s="772"/>
      <c r="AC116" s="773"/>
      <c r="AD116" s="771" t="str">
        <f>IF(B135="","",B135)</f>
        <v>Lien50</v>
      </c>
      <c r="AE116" s="772"/>
      <c r="AF116" s="773"/>
      <c r="AG116" s="771" t="str">
        <f>IF(B137="","",B137)</f>
        <v>55千葉</v>
      </c>
      <c r="AH116" s="772"/>
      <c r="AI116" s="773"/>
      <c r="AJ116" s="771" t="str">
        <f>IF(B139="","",B139)</f>
        <v>緑町シ</v>
      </c>
      <c r="AK116" s="772"/>
      <c r="AL116" s="773"/>
      <c r="AM116" s="774"/>
      <c r="AN116" s="775"/>
      <c r="AO116" s="776"/>
      <c r="AP116" s="774"/>
      <c r="AQ116" s="775"/>
      <c r="AR116" s="776"/>
      <c r="AS116" s="774"/>
      <c r="AT116" s="775"/>
      <c r="AU116" s="776"/>
      <c r="AV116" s="119" t="s">
        <v>56</v>
      </c>
      <c r="AW116" s="120" t="s">
        <v>57</v>
      </c>
      <c r="AX116" s="121" t="s">
        <v>58</v>
      </c>
      <c r="AY116" s="122" t="s">
        <v>59</v>
      </c>
      <c r="AZ116" s="122" t="s">
        <v>60</v>
      </c>
      <c r="BA116" s="122" t="s">
        <v>61</v>
      </c>
      <c r="BB116" s="122" t="s">
        <v>62</v>
      </c>
      <c r="BC116" s="123" t="s">
        <v>63</v>
      </c>
      <c r="BE116" s="124" t="s">
        <v>64</v>
      </c>
      <c r="BF116" s="125" t="s">
        <v>62</v>
      </c>
      <c r="BG116" s="125" t="s">
        <v>65</v>
      </c>
    </row>
    <row r="117" spans="1:62" ht="15" customHeight="1">
      <c r="A117" s="90" t="s">
        <v>66</v>
      </c>
      <c r="B117" s="783" t="str">
        <f>[1]③リーグ組分け!B66</f>
        <v>大倉商50</v>
      </c>
      <c r="C117" s="127"/>
      <c r="D117" s="128"/>
      <c r="E117" s="129"/>
      <c r="F117" s="130"/>
      <c r="G117" s="131"/>
      <c r="H117" s="132"/>
      <c r="I117" s="133"/>
      <c r="J117" s="131"/>
      <c r="K117" s="134"/>
      <c r="L117" s="133"/>
      <c r="M117" s="131"/>
      <c r="N117" s="134"/>
      <c r="O117" s="133"/>
      <c r="P117" s="131"/>
      <c r="Q117" s="134"/>
      <c r="R117" s="130"/>
      <c r="S117" s="131"/>
      <c r="T117" s="132"/>
      <c r="U117" s="133"/>
      <c r="V117" s="131"/>
      <c r="W117" s="134"/>
      <c r="X117" s="133"/>
      <c r="Y117" s="131"/>
      <c r="Z117" s="134"/>
      <c r="AA117" s="130"/>
      <c r="AB117" s="131"/>
      <c r="AC117" s="135"/>
      <c r="AD117" s="133"/>
      <c r="AE117" s="131"/>
      <c r="AF117" s="134"/>
      <c r="AG117" s="133"/>
      <c r="AH117" s="131"/>
      <c r="AI117" s="134"/>
      <c r="AJ117" s="133"/>
      <c r="AK117" s="131"/>
      <c r="AL117" s="134"/>
      <c r="AM117" s="136"/>
      <c r="AN117" s="137" t="s">
        <v>68</v>
      </c>
      <c r="AO117" s="153"/>
      <c r="AP117" s="136"/>
      <c r="AQ117" s="137" t="s">
        <v>68</v>
      </c>
      <c r="AR117" s="153"/>
      <c r="AS117" s="136"/>
      <c r="AT117" s="137" t="s">
        <v>68</v>
      </c>
      <c r="AU117" s="153"/>
      <c r="AV117" s="785">
        <f>RANK(BG117,BG$117:BG$140)</f>
        <v>1</v>
      </c>
      <c r="AW117" s="748">
        <f>AY117*3+BA117</f>
        <v>0</v>
      </c>
      <c r="AX117" s="750">
        <f>BB117-BC117</f>
        <v>0</v>
      </c>
      <c r="AY117" s="750">
        <f>COUNTIF($D118:$AU118,"○")</f>
        <v>0</v>
      </c>
      <c r="AZ117" s="750">
        <f>COUNTIF($D118:$AU118,"●")</f>
        <v>0</v>
      </c>
      <c r="BA117" s="750">
        <f>COUNTIF($D118:AR118,"△")</f>
        <v>0</v>
      </c>
      <c r="BB117" s="750">
        <f>SUM(C117,F117,I117,L117,O117,R117,U117,X117,AA117,AD117,AG117,AJ117,AM117,AP117,AS117)</f>
        <v>0</v>
      </c>
      <c r="BC117" s="752">
        <f>SUM(E117,H117,K117,N117,Q117,T117,W117,Z117,AC117,AF117,AI117,AL117,AO117,AR117,AU117)</f>
        <v>0</v>
      </c>
      <c r="BD117" s="138"/>
      <c r="BE117" s="754">
        <f>0.5+AX117/1000</f>
        <v>0.5</v>
      </c>
      <c r="BF117" s="756">
        <f>BB117/100000</f>
        <v>0</v>
      </c>
      <c r="BG117" s="756">
        <f>SUM(AW117,BE117,BF117)</f>
        <v>0.5</v>
      </c>
      <c r="BI117" s="758">
        <f>SUM(AY117:BA118)</f>
        <v>0</v>
      </c>
      <c r="BJ117" s="91"/>
    </row>
    <row r="118" spans="1:62" ht="15" customHeight="1">
      <c r="B118" s="784"/>
      <c r="C118" s="139"/>
      <c r="D118" s="139" t="str">
        <f>IF(C117="","",IF(C117=E117,"△",IF(C117&gt;E117,"○","●")))</f>
        <v/>
      </c>
      <c r="E118" s="140"/>
      <c r="F118" s="141"/>
      <c r="G118" s="142" t="str">
        <f>IF(F117="","",IF(F117=H117,"△",IF(F117&gt;H117,"○","●")))</f>
        <v/>
      </c>
      <c r="H118" s="143"/>
      <c r="I118" s="141"/>
      <c r="J118" s="142" t="str">
        <f>IF(I117="","",IF(I117=K117,"△",IF(I117&gt;K117,"○","●")))</f>
        <v/>
      </c>
      <c r="K118" s="144"/>
      <c r="L118" s="141"/>
      <c r="M118" s="142" t="str">
        <f>IF(L117="","",IF(L117=N117,"△",IF(L117&gt;N117,"○","●")))</f>
        <v/>
      </c>
      <c r="N118" s="144"/>
      <c r="O118" s="141"/>
      <c r="P118" s="142" t="str">
        <f>IF(O117="","",IF(O117=Q117,"△",IF(O117&gt;Q117,"○","●")))</f>
        <v/>
      </c>
      <c r="Q118" s="144"/>
      <c r="R118" s="145"/>
      <c r="S118" s="142" t="str">
        <f>IF(R117="","",IF(R117=T117,"△",IF(R117&gt;T117,"○","●")))</f>
        <v/>
      </c>
      <c r="T118" s="143"/>
      <c r="U118" s="141"/>
      <c r="V118" s="142" t="str">
        <f>IF(U117="","",IF(U117=W117,"△",IF(U117&gt;W117,"○","●")))</f>
        <v/>
      </c>
      <c r="W118" s="144"/>
      <c r="X118" s="141"/>
      <c r="Y118" s="142" t="str">
        <f>IF(X117="","",IF(X117=Z117,"△",IF(X117&gt;Z117,"○","●")))</f>
        <v/>
      </c>
      <c r="Z118" s="144"/>
      <c r="AA118" s="141"/>
      <c r="AB118" s="142" t="str">
        <f>IF(AA117="","",IF(AA117=AC117,"△",IF(AA117&gt;AC117,"○","●")))</f>
        <v/>
      </c>
      <c r="AC118" s="144"/>
      <c r="AD118" s="145"/>
      <c r="AE118" s="142" t="str">
        <f>IF(AD117="","",IF(AD117=AF117,"△",IF(AD117&gt;AF117,"○","●")))</f>
        <v/>
      </c>
      <c r="AF118" s="144"/>
      <c r="AG118" s="141"/>
      <c r="AH118" s="142" t="str">
        <f>IF(AG117="","",IF(AG117=AI117,"△",IF(AG117&gt;AI117,"○","●")))</f>
        <v/>
      </c>
      <c r="AI118" s="144"/>
      <c r="AJ118" s="141"/>
      <c r="AK118" s="142" t="str">
        <f>IF(AJ117="","",IF(AJ117=AL117,"△",IF(AJ117&gt;AL117,"○","●")))</f>
        <v/>
      </c>
      <c r="AL118" s="144"/>
      <c r="AM118" s="146"/>
      <c r="AN118" s="147" t="str">
        <f>IF(AM117="","",IF(AM117=AO117,"△",IF(AM117&gt;AO117,"○","●")))</f>
        <v/>
      </c>
      <c r="AO118" s="148"/>
      <c r="AP118" s="146"/>
      <c r="AQ118" s="147" t="str">
        <f>IF(AP117="","",IF(AP117=AR117,"△",IF(AP117&gt;AR117,"○","●")))</f>
        <v/>
      </c>
      <c r="AR118" s="148"/>
      <c r="AS118" s="146"/>
      <c r="AT118" s="147" t="str">
        <f>IF(AS117="","",IF(AS117=AU117,"△",IF(AS117&gt;AU117,"○","●")))</f>
        <v/>
      </c>
      <c r="AU118" s="148"/>
      <c r="AV118" s="786"/>
      <c r="AW118" s="760"/>
      <c r="AX118" s="761"/>
      <c r="AY118" s="761"/>
      <c r="AZ118" s="761"/>
      <c r="BA118" s="761"/>
      <c r="BB118" s="761"/>
      <c r="BC118" s="763"/>
      <c r="BD118" s="138"/>
      <c r="BE118" s="755"/>
      <c r="BF118" s="757"/>
      <c r="BG118" s="757"/>
      <c r="BI118" s="758"/>
      <c r="BJ118" s="192"/>
    </row>
    <row r="119" spans="1:62" ht="15" customHeight="1">
      <c r="A119" s="90" t="s">
        <v>69</v>
      </c>
      <c r="B119" s="783" t="str">
        <f>[1]③リーグ組分け!B67</f>
        <v>習志野50</v>
      </c>
      <c r="C119" s="149" t="str">
        <f>IF(H117="","",H117)</f>
        <v/>
      </c>
      <c r="D119" s="150" t="s">
        <v>67</v>
      </c>
      <c r="E119" s="151" t="str">
        <f>IF(F117="","",F117)</f>
        <v/>
      </c>
      <c r="F119" s="127"/>
      <c r="G119" s="152"/>
      <c r="H119" s="153"/>
      <c r="I119" s="133"/>
      <c r="J119" s="131"/>
      <c r="K119" s="134"/>
      <c r="L119" s="133"/>
      <c r="M119" s="131"/>
      <c r="N119" s="134"/>
      <c r="O119" s="133"/>
      <c r="P119" s="131"/>
      <c r="Q119" s="134"/>
      <c r="R119" s="130"/>
      <c r="S119" s="131"/>
      <c r="T119" s="132"/>
      <c r="U119" s="133"/>
      <c r="V119" s="131"/>
      <c r="W119" s="134"/>
      <c r="X119" s="133"/>
      <c r="Y119" s="131"/>
      <c r="Z119" s="134"/>
      <c r="AA119" s="130"/>
      <c r="AB119" s="131"/>
      <c r="AC119" s="135"/>
      <c r="AD119" s="133"/>
      <c r="AE119" s="131"/>
      <c r="AF119" s="134"/>
      <c r="AG119" s="133"/>
      <c r="AH119" s="131"/>
      <c r="AI119" s="134"/>
      <c r="AJ119" s="133"/>
      <c r="AK119" s="131"/>
      <c r="AL119" s="134"/>
      <c r="AM119" s="136"/>
      <c r="AN119" s="137" t="s">
        <v>68</v>
      </c>
      <c r="AO119" s="153"/>
      <c r="AP119" s="136"/>
      <c r="AQ119" s="137" t="s">
        <v>68</v>
      </c>
      <c r="AR119" s="153"/>
      <c r="AS119" s="136"/>
      <c r="AT119" s="137" t="s">
        <v>68</v>
      </c>
      <c r="AU119" s="153"/>
      <c r="AV119" s="785">
        <f>RANK(BG119,BG$117:BG$140)</f>
        <v>1</v>
      </c>
      <c r="AW119" s="748">
        <f>AY119*3+BA119</f>
        <v>0</v>
      </c>
      <c r="AX119" s="750">
        <f>BB119-BC119</f>
        <v>0</v>
      </c>
      <c r="AY119" s="750">
        <f>COUNTIF($D120:$AU120,"○")</f>
        <v>0</v>
      </c>
      <c r="AZ119" s="750">
        <f>COUNTIF($D120:$AU120,"●")</f>
        <v>0</v>
      </c>
      <c r="BA119" s="750">
        <f>COUNTIF($D120:AR120,"△")</f>
        <v>0</v>
      </c>
      <c r="BB119" s="750">
        <f>SUM(C119,F119,I119,L119,O119,R119,U119,X119,AA119,AD119,AG119,AJ119,AM119,AP119,AS119)</f>
        <v>0</v>
      </c>
      <c r="BC119" s="752">
        <f>SUM(E119,H119,K119,N119,Q119,T119,W119,Z119,AC119,AF119,AI119,AL119,AO119,AR119,AU119)</f>
        <v>0</v>
      </c>
      <c r="BD119" s="138"/>
      <c r="BE119" s="754">
        <f>0.5+AX119/1000</f>
        <v>0.5</v>
      </c>
      <c r="BF119" s="756">
        <f>BB119/100000</f>
        <v>0</v>
      </c>
      <c r="BG119" s="756">
        <f>SUM(AW119,BE119,BF119)</f>
        <v>0.5</v>
      </c>
      <c r="BI119" s="758">
        <f>SUM(AY119:BA120)</f>
        <v>0</v>
      </c>
      <c r="BJ119" s="193"/>
    </row>
    <row r="120" spans="1:62" ht="15" customHeight="1">
      <c r="B120" s="784"/>
      <c r="C120" s="155"/>
      <c r="D120" s="155" t="str">
        <f>IF(C119="","",IF(C119=E119,"△",IF(C119&gt;E119,"○","●")))</f>
        <v/>
      </c>
      <c r="E120" s="156"/>
      <c r="F120" s="139"/>
      <c r="G120" s="157"/>
      <c r="H120" s="148"/>
      <c r="I120" s="141"/>
      <c r="J120" s="142" t="str">
        <f>IF(I119="","",IF(I119=K119,"△",IF(I119&gt;K119,"○","●")))</f>
        <v/>
      </c>
      <c r="K120" s="144"/>
      <c r="L120" s="141"/>
      <c r="M120" s="142" t="str">
        <f>IF(L119="","",IF(L119=N119,"△",IF(L119&gt;N119,"○","●")))</f>
        <v/>
      </c>
      <c r="N120" s="144"/>
      <c r="O120" s="141"/>
      <c r="P120" s="142" t="str">
        <f>IF(O119="","",IF(O119=Q119,"△",IF(O119&gt;Q119,"○","●")))</f>
        <v/>
      </c>
      <c r="Q120" s="144"/>
      <c r="R120" s="145"/>
      <c r="S120" s="142" t="str">
        <f>IF(R119="","",IF(R119=T119,"△",IF(R119&gt;T119,"○","●")))</f>
        <v/>
      </c>
      <c r="T120" s="143"/>
      <c r="U120" s="141"/>
      <c r="V120" s="142" t="str">
        <f>IF(U119="","",IF(U119=W119,"△",IF(U119&gt;W119,"○","●")))</f>
        <v/>
      </c>
      <c r="W120" s="144"/>
      <c r="X120" s="141"/>
      <c r="Y120" s="142" t="str">
        <f>IF(X119="","",IF(X119=Z119,"△",IF(X119&gt;Z119,"○","●")))</f>
        <v/>
      </c>
      <c r="Z120" s="144"/>
      <c r="AA120" s="141"/>
      <c r="AB120" s="142" t="str">
        <f>IF(AA119="","",IF(AA119=AC119,"△",IF(AA119&gt;AC119,"○","●")))</f>
        <v/>
      </c>
      <c r="AC120" s="144"/>
      <c r="AD120" s="145"/>
      <c r="AE120" s="142" t="str">
        <f>IF(AD119="","",IF(AD119=AF119,"△",IF(AD119&gt;AF119,"○","●")))</f>
        <v/>
      </c>
      <c r="AF120" s="144"/>
      <c r="AG120" s="141"/>
      <c r="AH120" s="142" t="str">
        <f>IF(AG119="","",IF(AG119=AI119,"△",IF(AG119&gt;AI119,"○","●")))</f>
        <v/>
      </c>
      <c r="AI120" s="144"/>
      <c r="AJ120" s="141"/>
      <c r="AK120" s="142" t="str">
        <f>IF(AJ119="","",IF(AJ119=AL119,"△",IF(AJ119&gt;AL119,"○","●")))</f>
        <v/>
      </c>
      <c r="AL120" s="144"/>
      <c r="AM120" s="146"/>
      <c r="AN120" s="147" t="str">
        <f>IF(AM119="","",IF(AM119=AO119,"△",IF(AM119&gt;AO119,"○","●")))</f>
        <v/>
      </c>
      <c r="AO120" s="148"/>
      <c r="AP120" s="146"/>
      <c r="AQ120" s="147" t="str">
        <f>IF(AP119="","",IF(AP119=AR119,"△",IF(AP119&gt;AR119,"○","●")))</f>
        <v/>
      </c>
      <c r="AR120" s="148"/>
      <c r="AS120" s="146"/>
      <c r="AT120" s="147" t="str">
        <f>IF(AS119="","",IF(AS119=AU119,"△",IF(AS119&gt;AU119,"○","●")))</f>
        <v/>
      </c>
      <c r="AU120" s="148"/>
      <c r="AV120" s="786"/>
      <c r="AW120" s="760"/>
      <c r="AX120" s="761"/>
      <c r="AY120" s="761"/>
      <c r="AZ120" s="761"/>
      <c r="BA120" s="761"/>
      <c r="BB120" s="761"/>
      <c r="BC120" s="763"/>
      <c r="BE120" s="755"/>
      <c r="BF120" s="757"/>
      <c r="BG120" s="757"/>
      <c r="BI120" s="758"/>
      <c r="BJ120" s="193"/>
    </row>
    <row r="121" spans="1:62" ht="15" customHeight="1">
      <c r="A121" s="90" t="s">
        <v>70</v>
      </c>
      <c r="B121" s="783" t="str">
        <f>[1]③リーグ組分け!B68</f>
        <v>浜野シ50</v>
      </c>
      <c r="C121" s="149" t="str">
        <f>IF(K117="","",K117)</f>
        <v/>
      </c>
      <c r="D121" s="150" t="s">
        <v>67</v>
      </c>
      <c r="E121" s="151" t="str">
        <f>IF(I117="","",I117)</f>
        <v/>
      </c>
      <c r="F121" s="149" t="str">
        <f>IF(K119="","",K119)</f>
        <v/>
      </c>
      <c r="G121" s="150" t="s">
        <v>67</v>
      </c>
      <c r="H121" s="151" t="str">
        <f>IF(I119="","",I119)</f>
        <v/>
      </c>
      <c r="I121" s="136"/>
      <c r="J121" s="152"/>
      <c r="K121" s="153"/>
      <c r="L121" s="133"/>
      <c r="M121" s="131"/>
      <c r="N121" s="134"/>
      <c r="O121" s="133"/>
      <c r="P121" s="131"/>
      <c r="Q121" s="134"/>
      <c r="R121" s="130"/>
      <c r="S121" s="131"/>
      <c r="T121" s="132"/>
      <c r="U121" s="133"/>
      <c r="V121" s="131"/>
      <c r="W121" s="134"/>
      <c r="X121" s="133"/>
      <c r="Y121" s="131"/>
      <c r="Z121" s="134"/>
      <c r="AA121" s="130"/>
      <c r="AB121" s="131"/>
      <c r="AC121" s="135"/>
      <c r="AD121" s="133"/>
      <c r="AE121" s="131"/>
      <c r="AF121" s="134"/>
      <c r="AG121" s="133"/>
      <c r="AH121" s="131"/>
      <c r="AI121" s="134"/>
      <c r="AJ121" s="133"/>
      <c r="AK121" s="131"/>
      <c r="AL121" s="134"/>
      <c r="AM121" s="136"/>
      <c r="AN121" s="137" t="s">
        <v>68</v>
      </c>
      <c r="AO121" s="153"/>
      <c r="AP121" s="136"/>
      <c r="AQ121" s="137" t="s">
        <v>68</v>
      </c>
      <c r="AR121" s="153"/>
      <c r="AS121" s="136"/>
      <c r="AT121" s="137" t="s">
        <v>68</v>
      </c>
      <c r="AU121" s="153"/>
      <c r="AV121" s="785">
        <f>RANK(BG121,BG$117:BG$140)</f>
        <v>1</v>
      </c>
      <c r="AW121" s="748">
        <f>AY121*3+BA121</f>
        <v>0</v>
      </c>
      <c r="AX121" s="750">
        <f>BB121-BC121</f>
        <v>0</v>
      </c>
      <c r="AY121" s="762">
        <f>COUNTIF($D122:$AU122,"○")</f>
        <v>0</v>
      </c>
      <c r="AZ121" s="762">
        <f>COUNTIF($D122:$AU122,"●")</f>
        <v>0</v>
      </c>
      <c r="BA121" s="750">
        <f>COUNTIF($D122:AR122,"△")</f>
        <v>0</v>
      </c>
      <c r="BB121" s="750">
        <f>SUM(C121,F121,I121,L121,O121,R121,U121,X121,AA121,AD121,AG121,AJ121,AM121,AP121,AS121)</f>
        <v>0</v>
      </c>
      <c r="BC121" s="752">
        <f>SUM(E121,H121,K121,N121,Q121,T121,W121,Z121,AC121,AF121,AI121,AL121,AO121,AR121,AU121)</f>
        <v>0</v>
      </c>
      <c r="BE121" s="754">
        <f>0.5+AX121/1000</f>
        <v>0.5</v>
      </c>
      <c r="BF121" s="756">
        <f>BB121/100000</f>
        <v>0</v>
      </c>
      <c r="BG121" s="756">
        <f>SUM(AW121,BE121,BF121)</f>
        <v>0.5</v>
      </c>
      <c r="BI121" s="758">
        <f>SUM(AY121:BA122)</f>
        <v>0</v>
      </c>
    </row>
    <row r="122" spans="1:62" ht="15" customHeight="1">
      <c r="B122" s="784"/>
      <c r="C122" s="155"/>
      <c r="D122" s="155" t="str">
        <f>IF(C121="","",IF(C121=E121,"△",IF(C121&gt;E121,"○","●")))</f>
        <v/>
      </c>
      <c r="E122" s="156"/>
      <c r="F122" s="155"/>
      <c r="G122" s="155" t="str">
        <f>IF(F121="","",IF(F121=H121,"△",IF(F121&gt;H121,"○","●")))</f>
        <v/>
      </c>
      <c r="H122" s="156"/>
      <c r="I122" s="146"/>
      <c r="J122" s="157"/>
      <c r="K122" s="148"/>
      <c r="L122" s="141"/>
      <c r="M122" s="142" t="str">
        <f>IF(L121="","",IF(L121=N121,"△",IF(L121&gt;N121,"○","●")))</f>
        <v/>
      </c>
      <c r="N122" s="144"/>
      <c r="O122" s="141"/>
      <c r="P122" s="142" t="str">
        <f>IF(O121="","",IF(O121=Q121,"△",IF(O121&gt;Q121,"○","●")))</f>
        <v/>
      </c>
      <c r="Q122" s="144"/>
      <c r="R122" s="145"/>
      <c r="S122" s="142" t="str">
        <f>IF(R121="","",IF(R121=T121,"△",IF(R121&gt;T121,"○","●")))</f>
        <v/>
      </c>
      <c r="T122" s="143"/>
      <c r="U122" s="141"/>
      <c r="V122" s="142" t="str">
        <f>IF(U121="","",IF(U121=W121,"△",IF(U121&gt;W121,"○","●")))</f>
        <v/>
      </c>
      <c r="W122" s="144"/>
      <c r="X122" s="141"/>
      <c r="Y122" s="142" t="str">
        <f>IF(X121="","",IF(X121=Z121,"△",IF(X121&gt;Z121,"○","●")))</f>
        <v/>
      </c>
      <c r="Z122" s="144"/>
      <c r="AA122" s="141"/>
      <c r="AB122" s="142" t="str">
        <f>IF(AA121="","",IF(AA121=AC121,"△",IF(AA121&gt;AC121,"○","●")))</f>
        <v/>
      </c>
      <c r="AC122" s="144"/>
      <c r="AD122" s="145"/>
      <c r="AE122" s="142" t="str">
        <f>IF(AD121="","",IF(AD121=AF121,"△",IF(AD121&gt;AF121,"○","●")))</f>
        <v/>
      </c>
      <c r="AF122" s="144"/>
      <c r="AG122" s="141"/>
      <c r="AH122" s="142" t="str">
        <f>IF(AG121="","",IF(AG121=AI121,"△",IF(AG121&gt;AI121,"○","●")))</f>
        <v/>
      </c>
      <c r="AI122" s="144"/>
      <c r="AJ122" s="141"/>
      <c r="AK122" s="142" t="str">
        <f>IF(AJ121="","",IF(AJ121=AL121,"△",IF(AJ121&gt;AL121,"○","●")))</f>
        <v/>
      </c>
      <c r="AL122" s="144"/>
      <c r="AM122" s="146"/>
      <c r="AN122" s="147" t="str">
        <f>IF(AM121="","",IF(AM121=AO121,"△",IF(AM121&gt;AO121,"○","●")))</f>
        <v/>
      </c>
      <c r="AO122" s="148"/>
      <c r="AP122" s="146"/>
      <c r="AQ122" s="147" t="str">
        <f>IF(AP121="","",IF(AP121=AR121,"△",IF(AP121&gt;AR121,"○","●")))</f>
        <v/>
      </c>
      <c r="AR122" s="148"/>
      <c r="AS122" s="146"/>
      <c r="AT122" s="147" t="str">
        <f>IF(AS121="","",IF(AS121=AU121,"△",IF(AS121&gt;AU121,"○","●")))</f>
        <v/>
      </c>
      <c r="AU122" s="148"/>
      <c r="AV122" s="786"/>
      <c r="AW122" s="760"/>
      <c r="AX122" s="761"/>
      <c r="AY122" s="761"/>
      <c r="AZ122" s="761"/>
      <c r="BA122" s="761"/>
      <c r="BB122" s="761"/>
      <c r="BC122" s="763"/>
      <c r="BE122" s="755"/>
      <c r="BF122" s="757"/>
      <c r="BG122" s="757"/>
      <c r="BI122" s="759"/>
    </row>
    <row r="123" spans="1:62" ht="15" customHeight="1">
      <c r="A123" s="90" t="s">
        <v>71</v>
      </c>
      <c r="B123" s="783" t="str">
        <f>[1]③リーグ組分け!B69</f>
        <v>55船橋</v>
      </c>
      <c r="C123" s="149" t="str">
        <f>IF(N117="","",N117)</f>
        <v/>
      </c>
      <c r="D123" s="150" t="s">
        <v>67</v>
      </c>
      <c r="E123" s="151" t="str">
        <f>IF(L117="","",L117)</f>
        <v/>
      </c>
      <c r="F123" s="149" t="str">
        <f>IF(N119="","",N119)</f>
        <v/>
      </c>
      <c r="G123" s="150" t="s">
        <v>67</v>
      </c>
      <c r="H123" s="151" t="str">
        <f>IF(L119="","",L119)</f>
        <v/>
      </c>
      <c r="I123" s="149" t="str">
        <f>IF(N121="","",N121)</f>
        <v/>
      </c>
      <c r="J123" s="150" t="s">
        <v>67</v>
      </c>
      <c r="K123" s="151" t="str">
        <f>IF(L121="","",L121)</f>
        <v/>
      </c>
      <c r="L123" s="136"/>
      <c r="M123" s="152"/>
      <c r="N123" s="153"/>
      <c r="O123" s="133"/>
      <c r="P123" s="131"/>
      <c r="Q123" s="134"/>
      <c r="R123" s="130"/>
      <c r="S123" s="131"/>
      <c r="T123" s="132"/>
      <c r="U123" s="133"/>
      <c r="V123" s="131"/>
      <c r="W123" s="134"/>
      <c r="X123" s="133"/>
      <c r="Y123" s="131"/>
      <c r="Z123" s="134"/>
      <c r="AA123" s="130"/>
      <c r="AB123" s="131"/>
      <c r="AC123" s="135"/>
      <c r="AD123" s="133"/>
      <c r="AE123" s="131"/>
      <c r="AF123" s="134"/>
      <c r="AG123" s="133"/>
      <c r="AH123" s="131"/>
      <c r="AI123" s="134"/>
      <c r="AJ123" s="133"/>
      <c r="AK123" s="131"/>
      <c r="AL123" s="134"/>
      <c r="AM123" s="136"/>
      <c r="AN123" s="137" t="s">
        <v>68</v>
      </c>
      <c r="AO123" s="153"/>
      <c r="AP123" s="136"/>
      <c r="AQ123" s="137" t="s">
        <v>68</v>
      </c>
      <c r="AR123" s="153"/>
      <c r="AS123" s="136"/>
      <c r="AT123" s="137" t="s">
        <v>68</v>
      </c>
      <c r="AU123" s="153"/>
      <c r="AV123" s="785">
        <f>RANK(BG123,BG$117:BG$140)</f>
        <v>1</v>
      </c>
      <c r="AW123" s="748">
        <f>AY123*3+BA123</f>
        <v>0</v>
      </c>
      <c r="AX123" s="750">
        <f>BB123-BC123</f>
        <v>0</v>
      </c>
      <c r="AY123" s="762">
        <f>COUNTIF($D124:$AU124,"○")</f>
        <v>0</v>
      </c>
      <c r="AZ123" s="762">
        <f>COUNTIF($D124:$AU124,"●")</f>
        <v>0</v>
      </c>
      <c r="BA123" s="750">
        <f>COUNTIF($D124:AR124,"△")</f>
        <v>0</v>
      </c>
      <c r="BB123" s="750">
        <f>SUM(C123,F123,I123,L123,O123,R123,U123,X123,AA123,AD123,AG123,AJ123,AM123,AP123,AS123)</f>
        <v>0</v>
      </c>
      <c r="BC123" s="752">
        <f>SUM(E123,H123,K123,N123,Q123,T123,W123,Z123,AC123,AF123,AI123,AL123,AO123,AR123,AU123)</f>
        <v>0</v>
      </c>
      <c r="BE123" s="754">
        <f>0.5+AX123/1000</f>
        <v>0.5</v>
      </c>
      <c r="BF123" s="756">
        <f>BB123/100000</f>
        <v>0</v>
      </c>
      <c r="BG123" s="756">
        <f>SUM(AW123,BE123,BF123)</f>
        <v>0.5</v>
      </c>
      <c r="BI123" s="758">
        <f>SUM(AY123:BA124)</f>
        <v>0</v>
      </c>
    </row>
    <row r="124" spans="1:62" ht="15" customHeight="1">
      <c r="B124" s="784"/>
      <c r="C124" s="155"/>
      <c r="D124" s="155" t="str">
        <f>IF(C123="","",IF(C123=E123,"△",IF(C123&gt;E123,"○","●")))</f>
        <v/>
      </c>
      <c r="E124" s="156"/>
      <c r="F124" s="155"/>
      <c r="G124" s="155" t="str">
        <f>IF(F123="","",IF(F123=H123,"△",IF(F123&gt;H123,"○","●")))</f>
        <v/>
      </c>
      <c r="H124" s="156"/>
      <c r="I124" s="155"/>
      <c r="J124" s="155" t="str">
        <f>IF(I123="","",IF(I123=K123,"△",IF(I123&gt;K123,"○","●")))</f>
        <v/>
      </c>
      <c r="K124" s="156"/>
      <c r="L124" s="146"/>
      <c r="M124" s="157"/>
      <c r="N124" s="148"/>
      <c r="O124" s="141"/>
      <c r="P124" s="142" t="str">
        <f>IF(O123="","",IF(O123=Q123,"△",IF(O123&gt;Q123,"○","●")))</f>
        <v/>
      </c>
      <c r="Q124" s="144"/>
      <c r="R124" s="145"/>
      <c r="S124" s="142" t="str">
        <f>IF(R123="","",IF(R123=T123,"△",IF(R123&gt;T123,"○","●")))</f>
        <v/>
      </c>
      <c r="T124" s="143"/>
      <c r="U124" s="141"/>
      <c r="V124" s="142" t="str">
        <f>IF(U123="","",IF(U123=W123,"△",IF(U123&gt;W123,"○","●")))</f>
        <v/>
      </c>
      <c r="W124" s="144"/>
      <c r="X124" s="141"/>
      <c r="Y124" s="142" t="str">
        <f>IF(X123="","",IF(X123=Z123,"△",IF(X123&gt;Z123,"○","●")))</f>
        <v/>
      </c>
      <c r="Z124" s="144"/>
      <c r="AA124" s="141"/>
      <c r="AB124" s="142" t="str">
        <f>IF(AA123="","",IF(AA123=AC123,"△",IF(AA123&gt;AC123,"○","●")))</f>
        <v/>
      </c>
      <c r="AC124" s="144"/>
      <c r="AD124" s="145"/>
      <c r="AE124" s="142" t="str">
        <f>IF(AD123="","",IF(AD123=AF123,"△",IF(AD123&gt;AF123,"○","●")))</f>
        <v/>
      </c>
      <c r="AF124" s="144"/>
      <c r="AG124" s="141"/>
      <c r="AH124" s="142" t="str">
        <f>IF(AG123="","",IF(AG123=AI123,"△",IF(AG123&gt;AI123,"○","●")))</f>
        <v/>
      </c>
      <c r="AI124" s="144"/>
      <c r="AJ124" s="141"/>
      <c r="AK124" s="142" t="str">
        <f>IF(AJ123="","",IF(AJ123=AL123,"△",IF(AJ123&gt;AL123,"○","●")))</f>
        <v/>
      </c>
      <c r="AL124" s="144"/>
      <c r="AM124" s="146"/>
      <c r="AN124" s="147" t="str">
        <f>IF(AM123="","",IF(AM123=AO123,"△",IF(AM123&gt;AO123,"○","●")))</f>
        <v/>
      </c>
      <c r="AO124" s="148"/>
      <c r="AP124" s="146"/>
      <c r="AQ124" s="147" t="str">
        <f>IF(AP123="","",IF(AP123=AR123,"△",IF(AP123&gt;AR123,"○","●")))</f>
        <v/>
      </c>
      <c r="AR124" s="148"/>
      <c r="AS124" s="146"/>
      <c r="AT124" s="147" t="str">
        <f>IF(AS123="","",IF(AS123=AU123,"△",IF(AS123&gt;AU123,"○","●")))</f>
        <v/>
      </c>
      <c r="AU124" s="148"/>
      <c r="AV124" s="786"/>
      <c r="AW124" s="760"/>
      <c r="AX124" s="761"/>
      <c r="AY124" s="761"/>
      <c r="AZ124" s="761"/>
      <c r="BA124" s="761"/>
      <c r="BB124" s="761"/>
      <c r="BC124" s="763"/>
      <c r="BE124" s="755"/>
      <c r="BF124" s="757"/>
      <c r="BG124" s="757"/>
      <c r="BI124" s="759"/>
    </row>
    <row r="125" spans="1:62" ht="13.8" customHeight="1">
      <c r="A125" s="90" t="s">
        <v>72</v>
      </c>
      <c r="B125" s="783" t="str">
        <f>[1]③リーグ組分け!B70</f>
        <v>エスペ50</v>
      </c>
      <c r="C125" s="149" t="str">
        <f>IF(Q117="","",Q117)</f>
        <v/>
      </c>
      <c r="D125" s="150" t="s">
        <v>67</v>
      </c>
      <c r="E125" s="151" t="str">
        <f>IF(O117="","",O117)</f>
        <v/>
      </c>
      <c r="F125" s="149" t="str">
        <f>IF(Q119="","",Q119)</f>
        <v/>
      </c>
      <c r="G125" s="150" t="s">
        <v>67</v>
      </c>
      <c r="H125" s="151" t="str">
        <f>IF(O119="","",O119)</f>
        <v/>
      </c>
      <c r="I125" s="149" t="str">
        <f>IF(Q121="","",Q121)</f>
        <v/>
      </c>
      <c r="J125" s="150" t="s">
        <v>67</v>
      </c>
      <c r="K125" s="151" t="str">
        <f>IF(O121="","",O121)</f>
        <v/>
      </c>
      <c r="L125" s="158" t="str">
        <f>IF(Q123="","",Q123)</f>
        <v/>
      </c>
      <c r="M125" s="159" t="s">
        <v>67</v>
      </c>
      <c r="N125" s="160" t="str">
        <f>IF(O123="","",O123)</f>
        <v/>
      </c>
      <c r="O125" s="136"/>
      <c r="P125" s="152"/>
      <c r="Q125" s="153"/>
      <c r="R125" s="130"/>
      <c r="S125" s="131"/>
      <c r="T125" s="132"/>
      <c r="U125" s="133"/>
      <c r="V125" s="131"/>
      <c r="W125" s="134"/>
      <c r="X125" s="133"/>
      <c r="Y125" s="131"/>
      <c r="Z125" s="134"/>
      <c r="AA125" s="130"/>
      <c r="AB125" s="131"/>
      <c r="AC125" s="135"/>
      <c r="AD125" s="133"/>
      <c r="AE125" s="131"/>
      <c r="AF125" s="134"/>
      <c r="AG125" s="133"/>
      <c r="AH125" s="131"/>
      <c r="AI125" s="134"/>
      <c r="AJ125" s="133"/>
      <c r="AK125" s="131"/>
      <c r="AL125" s="134"/>
      <c r="AM125" s="136"/>
      <c r="AN125" s="137" t="s">
        <v>68</v>
      </c>
      <c r="AO125" s="153"/>
      <c r="AP125" s="136"/>
      <c r="AQ125" s="137" t="s">
        <v>68</v>
      </c>
      <c r="AR125" s="153"/>
      <c r="AS125" s="136"/>
      <c r="AT125" s="137" t="s">
        <v>68</v>
      </c>
      <c r="AU125" s="153"/>
      <c r="AV125" s="785">
        <f>RANK(BG125,BG$117:BG$140)</f>
        <v>1</v>
      </c>
      <c r="AW125" s="748">
        <f>AY125*3+BA125</f>
        <v>0</v>
      </c>
      <c r="AX125" s="750">
        <f>BB125-BC125</f>
        <v>0</v>
      </c>
      <c r="AY125" s="762">
        <f>COUNTIF($D126:$AU126,"○")</f>
        <v>0</v>
      </c>
      <c r="AZ125" s="762">
        <f>COUNTIF($D126:$AU126,"●")</f>
        <v>0</v>
      </c>
      <c r="BA125" s="750">
        <f>COUNTIF($D126:AR126,"△")</f>
        <v>0</v>
      </c>
      <c r="BB125" s="750">
        <f>SUM(C125,F125,I125,L125,O125,R125,U125,X125,AA125,AD125,AG125,AJ125,AM125,AP125,AS125)</f>
        <v>0</v>
      </c>
      <c r="BC125" s="752">
        <f>SUM(E125,H125,K125,N125,Q125,T125,W125,Z125,AC125,AF125,AI125,AL125,AO125,AR125,AU125)</f>
        <v>0</v>
      </c>
      <c r="BE125" s="754">
        <f>0.5+AX125/1000</f>
        <v>0.5</v>
      </c>
      <c r="BF125" s="756">
        <f>BB125/100000</f>
        <v>0</v>
      </c>
      <c r="BG125" s="756">
        <f>SUM(AW125,BE125,BF125)</f>
        <v>0.5</v>
      </c>
      <c r="BI125" s="758">
        <f>SUM(AY125:BA126)</f>
        <v>0</v>
      </c>
    </row>
    <row r="126" spans="1:62" ht="13.8" customHeight="1">
      <c r="B126" s="784"/>
      <c r="C126" s="155"/>
      <c r="D126" s="155" t="str">
        <f>IF(C125="","",IF(C125=E125,"△",IF(C125&gt;E125,"○","●")))</f>
        <v/>
      </c>
      <c r="E126" s="156"/>
      <c r="F126" s="155"/>
      <c r="G126" s="155" t="str">
        <f>IF(F125="","",IF(F125=H125,"△",IF(F125&gt;H125,"○","●")))</f>
        <v/>
      </c>
      <c r="H126" s="156"/>
      <c r="I126" s="155"/>
      <c r="J126" s="155" t="str">
        <f>IF(I125="","",IF(I125=K125,"△",IF(I125&gt;K125,"○","●")))</f>
        <v/>
      </c>
      <c r="K126" s="156"/>
      <c r="L126" s="161"/>
      <c r="M126" s="161" t="str">
        <f>IF(L125="","",IF(L125=N125,"△",IF(L125&gt;N125,"○","●")))</f>
        <v/>
      </c>
      <c r="N126" s="162"/>
      <c r="O126" s="146"/>
      <c r="P126" s="157"/>
      <c r="Q126" s="148"/>
      <c r="R126" s="141"/>
      <c r="S126" s="142" t="str">
        <f>IF(R125="","",IF(R125=T125,"△",IF(R125&gt;T125,"○","●")))</f>
        <v/>
      </c>
      <c r="T126" s="143"/>
      <c r="U126" s="141"/>
      <c r="V126" s="142" t="str">
        <f>IF(U125="","",IF(U125=W125,"△",IF(U125&gt;W125,"○","●")))</f>
        <v/>
      </c>
      <c r="W126" s="144"/>
      <c r="X126" s="141"/>
      <c r="Y126" s="142" t="str">
        <f>IF(X125="","",IF(X125=Z125,"△",IF(X125&gt;Z125,"○","●")))</f>
        <v/>
      </c>
      <c r="Z126" s="144"/>
      <c r="AA126" s="141"/>
      <c r="AB126" s="142" t="str">
        <f>IF(AA125="","",IF(AA125=AC125,"△",IF(AA125&gt;AC125,"○","●")))</f>
        <v/>
      </c>
      <c r="AC126" s="144"/>
      <c r="AD126" s="145"/>
      <c r="AE126" s="142" t="str">
        <f>IF(AD125="","",IF(AD125=AF125,"△",IF(AD125&gt;AF125,"○","●")))</f>
        <v/>
      </c>
      <c r="AF126" s="144"/>
      <c r="AG126" s="141"/>
      <c r="AH126" s="142" t="str">
        <f>IF(AG125="","",IF(AG125=AI125,"△",IF(AG125&gt;AI125,"○","●")))</f>
        <v/>
      </c>
      <c r="AI126" s="144"/>
      <c r="AJ126" s="141"/>
      <c r="AK126" s="142" t="str">
        <f>IF(AJ125="","",IF(AJ125=AL125,"△",IF(AJ125&gt;AL125,"○","●")))</f>
        <v/>
      </c>
      <c r="AL126" s="144"/>
      <c r="AM126" s="146"/>
      <c r="AN126" s="147" t="str">
        <f>IF(AM125="","",IF(AM125=AO125,"△",IF(AM125&gt;AO125,"○","●")))</f>
        <v/>
      </c>
      <c r="AO126" s="148"/>
      <c r="AP126" s="146"/>
      <c r="AQ126" s="147" t="str">
        <f>IF(AP125="","",IF(AP125=AR125,"△",IF(AP125&gt;AR125,"○","●")))</f>
        <v/>
      </c>
      <c r="AR126" s="148"/>
      <c r="AS126" s="146"/>
      <c r="AT126" s="147" t="str">
        <f>IF(AS125="","",IF(AS125=AU125,"△",IF(AS125&gt;AU125,"○","●")))</f>
        <v/>
      </c>
      <c r="AU126" s="148"/>
      <c r="AV126" s="786"/>
      <c r="AW126" s="760"/>
      <c r="AX126" s="761"/>
      <c r="AY126" s="761"/>
      <c r="AZ126" s="761"/>
      <c r="BA126" s="761"/>
      <c r="BB126" s="761"/>
      <c r="BC126" s="763"/>
      <c r="BE126" s="755"/>
      <c r="BF126" s="757"/>
      <c r="BG126" s="757"/>
      <c r="BI126" s="759"/>
    </row>
    <row r="127" spans="1:62" ht="15" customHeight="1">
      <c r="A127" s="90" t="s">
        <v>73</v>
      </c>
      <c r="B127" s="783" t="str">
        <f>[1]③リーグ組分け!B71</f>
        <v>55CE-B</v>
      </c>
      <c r="C127" s="149" t="str">
        <f>IF(T117="","",T117)</f>
        <v/>
      </c>
      <c r="D127" s="150" t="s">
        <v>67</v>
      </c>
      <c r="E127" s="151" t="str">
        <f>IF(R117="","",R117)</f>
        <v/>
      </c>
      <c r="F127" s="149" t="str">
        <f>IF(T119="","",T119)</f>
        <v/>
      </c>
      <c r="G127" s="150" t="s">
        <v>67</v>
      </c>
      <c r="H127" s="151" t="str">
        <f>IF(R119="","",R119)</f>
        <v/>
      </c>
      <c r="I127" s="149" t="str">
        <f>IF(T121="","",T121)</f>
        <v/>
      </c>
      <c r="J127" s="150" t="s">
        <v>67</v>
      </c>
      <c r="K127" s="151" t="str">
        <f>IF(R121="","",R121)</f>
        <v/>
      </c>
      <c r="L127" s="149" t="str">
        <f>IF(T123="","",T123)</f>
        <v/>
      </c>
      <c r="M127" s="150" t="s">
        <v>67</v>
      </c>
      <c r="N127" s="151" t="str">
        <f>IF(R123="","",R123)</f>
        <v/>
      </c>
      <c r="O127" s="149" t="str">
        <f>IF(T125="","",T125)</f>
        <v/>
      </c>
      <c r="P127" s="150" t="s">
        <v>67</v>
      </c>
      <c r="Q127" s="151" t="str">
        <f>IF(R125="","",R125)</f>
        <v/>
      </c>
      <c r="R127" s="136"/>
      <c r="S127" s="152"/>
      <c r="T127" s="153"/>
      <c r="U127" s="133"/>
      <c r="V127" s="131"/>
      <c r="W127" s="134"/>
      <c r="X127" s="133"/>
      <c r="Y127" s="131"/>
      <c r="Z127" s="134"/>
      <c r="AA127" s="130"/>
      <c r="AB127" s="131"/>
      <c r="AC127" s="135"/>
      <c r="AD127" s="133"/>
      <c r="AE127" s="131"/>
      <c r="AF127" s="134"/>
      <c r="AG127" s="133"/>
      <c r="AH127" s="131"/>
      <c r="AI127" s="134"/>
      <c r="AJ127" s="133"/>
      <c r="AK127" s="131"/>
      <c r="AL127" s="134"/>
      <c r="AM127" s="136"/>
      <c r="AN127" s="137" t="s">
        <v>68</v>
      </c>
      <c r="AO127" s="153"/>
      <c r="AP127" s="136"/>
      <c r="AQ127" s="137" t="s">
        <v>68</v>
      </c>
      <c r="AR127" s="153"/>
      <c r="AS127" s="136"/>
      <c r="AT127" s="137" t="s">
        <v>68</v>
      </c>
      <c r="AU127" s="153"/>
      <c r="AV127" s="785">
        <f>RANK(BG127,BG$117:BG$140)</f>
        <v>1</v>
      </c>
      <c r="AW127" s="748">
        <f>AY127*3+BA127</f>
        <v>0</v>
      </c>
      <c r="AX127" s="750">
        <f>BB127-BC127</f>
        <v>0</v>
      </c>
      <c r="AY127" s="762">
        <f>COUNTIF($D128:$AU128,"○")</f>
        <v>0</v>
      </c>
      <c r="AZ127" s="762">
        <f>COUNTIF($D128:$AU128,"●")</f>
        <v>0</v>
      </c>
      <c r="BA127" s="750">
        <f>COUNTIF($D128:AR128,"△")</f>
        <v>0</v>
      </c>
      <c r="BB127" s="750">
        <f>SUM(C127,F127,I127,L127,O127,R127,U127,X127,AA127,AD127,AG127,AJ127,AM127,AP127,AS127)</f>
        <v>0</v>
      </c>
      <c r="BC127" s="752">
        <f>SUM(E127,H127,K127,N127,Q127,T127,W127,Z127,AC127,AF127,AI127,AL127,AO127,AR127,AU127)</f>
        <v>0</v>
      </c>
      <c r="BD127" s="138"/>
      <c r="BE127" s="754">
        <f>0.5+AX127/1000</f>
        <v>0.5</v>
      </c>
      <c r="BF127" s="756">
        <f>BB127/100000</f>
        <v>0</v>
      </c>
      <c r="BG127" s="756">
        <f>SUM(AW127,BE127,BF127)</f>
        <v>0.5</v>
      </c>
      <c r="BI127" s="758">
        <f>SUM(AY127:BA128)</f>
        <v>0</v>
      </c>
      <c r="BJ127" s="91"/>
    </row>
    <row r="128" spans="1:62" ht="15" customHeight="1">
      <c r="B128" s="784"/>
      <c r="C128" s="155"/>
      <c r="D128" s="155" t="str">
        <f>IF(C127="","",IF(C127=E127,"△",IF(C127&gt;E127,"○","●")))</f>
        <v/>
      </c>
      <c r="E128" s="156"/>
      <c r="F128" s="155"/>
      <c r="G128" s="155" t="str">
        <f>IF(F127="","",IF(F127=H127,"△",IF(F127&gt;H127,"○","●")))</f>
        <v/>
      </c>
      <c r="H128" s="156"/>
      <c r="I128" s="155"/>
      <c r="J128" s="155" t="str">
        <f>IF(I127="","",IF(I127=K127,"△",IF(I127&gt;K127,"○","●")))</f>
        <v/>
      </c>
      <c r="K128" s="156"/>
      <c r="L128" s="155"/>
      <c r="M128" s="155" t="str">
        <f>IF(L127="","",IF(L127=N127,"△",IF(L127&gt;N127,"○","●")))</f>
        <v/>
      </c>
      <c r="N128" s="156"/>
      <c r="O128" s="155"/>
      <c r="P128" s="155" t="str">
        <f>IF(O127="","",IF(O127=Q127,"△",IF(O127&gt;Q127,"○","●")))</f>
        <v/>
      </c>
      <c r="Q128" s="156"/>
      <c r="R128" s="146"/>
      <c r="S128" s="157"/>
      <c r="T128" s="148"/>
      <c r="U128" s="141"/>
      <c r="V128" s="142" t="str">
        <f>IF(U127="","",IF(U127=W127,"△",IF(U127&gt;W127,"○","●")))</f>
        <v/>
      </c>
      <c r="W128" s="144"/>
      <c r="X128" s="141"/>
      <c r="Y128" s="142" t="str">
        <f>IF(X127="","",IF(X127=Z127,"△",IF(X127&gt;Z127,"○","●")))</f>
        <v/>
      </c>
      <c r="Z128" s="144"/>
      <c r="AA128" s="141"/>
      <c r="AB128" s="142" t="str">
        <f>IF(AA127="","",IF(AA127=AC127,"△",IF(AA127&gt;AC127,"○","●")))</f>
        <v/>
      </c>
      <c r="AC128" s="144"/>
      <c r="AD128" s="145"/>
      <c r="AE128" s="142" t="str">
        <f>IF(AD127="","",IF(AD127=AF127,"△",IF(AD127&gt;AF127,"○","●")))</f>
        <v/>
      </c>
      <c r="AF128" s="144"/>
      <c r="AG128" s="141"/>
      <c r="AH128" s="142" t="str">
        <f>IF(AG127="","",IF(AG127=AI127,"△",IF(AG127&gt;AI127,"○","●")))</f>
        <v/>
      </c>
      <c r="AI128" s="144"/>
      <c r="AJ128" s="141"/>
      <c r="AK128" s="142" t="str">
        <f>IF(AJ127="","",IF(AJ127=AL127,"△",IF(AJ127&gt;AL127,"○","●")))</f>
        <v/>
      </c>
      <c r="AL128" s="144"/>
      <c r="AM128" s="146"/>
      <c r="AN128" s="147" t="str">
        <f>IF(AM127="","",IF(AM127=AO127,"△",IF(AM127&gt;AO127,"○","●")))</f>
        <v/>
      </c>
      <c r="AO128" s="148"/>
      <c r="AP128" s="146"/>
      <c r="AQ128" s="147" t="str">
        <f>IF(AP127="","",IF(AP127=AR127,"△",IF(AP127&gt;AR127,"○","●")))</f>
        <v/>
      </c>
      <c r="AR128" s="148"/>
      <c r="AS128" s="146"/>
      <c r="AT128" s="147" t="str">
        <f>IF(AS127="","",IF(AS127=AU127,"△",IF(AS127&gt;AU127,"○","●")))</f>
        <v/>
      </c>
      <c r="AU128" s="148"/>
      <c r="AV128" s="786"/>
      <c r="AW128" s="760"/>
      <c r="AX128" s="761"/>
      <c r="AY128" s="761"/>
      <c r="AZ128" s="761"/>
      <c r="BA128" s="761"/>
      <c r="BB128" s="761"/>
      <c r="BC128" s="763"/>
      <c r="BD128" s="138"/>
      <c r="BE128" s="755"/>
      <c r="BF128" s="757"/>
      <c r="BG128" s="757"/>
      <c r="BI128" s="759"/>
    </row>
    <row r="129" spans="1:64" ht="15" customHeight="1">
      <c r="A129" s="90" t="s">
        <v>74</v>
      </c>
      <c r="B129" s="783" t="str">
        <f>[1]③リーグ組分け!B72</f>
        <v>55八千代</v>
      </c>
      <c r="C129" s="149" t="str">
        <f>IF(W117="","",W117)</f>
        <v/>
      </c>
      <c r="D129" s="150" t="s">
        <v>67</v>
      </c>
      <c r="E129" s="151" t="str">
        <f>IF(U117="","",U117)</f>
        <v/>
      </c>
      <c r="F129" s="149" t="str">
        <f>IF(W119="","",W119)</f>
        <v/>
      </c>
      <c r="G129" s="150" t="s">
        <v>67</v>
      </c>
      <c r="H129" s="151" t="str">
        <f>IF(U119="","",U119)</f>
        <v/>
      </c>
      <c r="I129" s="149" t="str">
        <f>IF(W121="","",W121)</f>
        <v/>
      </c>
      <c r="J129" s="150" t="s">
        <v>67</v>
      </c>
      <c r="K129" s="151" t="str">
        <f>IF(U121="","",U121)</f>
        <v/>
      </c>
      <c r="L129" s="149" t="str">
        <f>IF(W123="","",W123)</f>
        <v/>
      </c>
      <c r="M129" s="150" t="s">
        <v>67</v>
      </c>
      <c r="N129" s="151" t="str">
        <f>IF(U123="","",U123)</f>
        <v/>
      </c>
      <c r="O129" s="149" t="str">
        <f>IF(W125="","",W125)</f>
        <v/>
      </c>
      <c r="P129" s="150" t="s">
        <v>67</v>
      </c>
      <c r="Q129" s="151" t="str">
        <f>IF(U125="","",U125)</f>
        <v/>
      </c>
      <c r="R129" s="149" t="str">
        <f>IF(W127="","",W127)</f>
        <v/>
      </c>
      <c r="S129" s="150" t="s">
        <v>67</v>
      </c>
      <c r="T129" s="151" t="str">
        <f>IF(U127="","",U127)</f>
        <v/>
      </c>
      <c r="U129" s="136"/>
      <c r="V129" s="152"/>
      <c r="W129" s="153"/>
      <c r="X129" s="133"/>
      <c r="Y129" s="131"/>
      <c r="Z129" s="134"/>
      <c r="AA129" s="130"/>
      <c r="AB129" s="131"/>
      <c r="AC129" s="135"/>
      <c r="AD129" s="133"/>
      <c r="AE129" s="131"/>
      <c r="AF129" s="134"/>
      <c r="AG129" s="133"/>
      <c r="AH129" s="131"/>
      <c r="AI129" s="134"/>
      <c r="AJ129" s="133"/>
      <c r="AK129" s="131"/>
      <c r="AL129" s="134"/>
      <c r="AM129" s="136"/>
      <c r="AN129" s="137" t="s">
        <v>68</v>
      </c>
      <c r="AO129" s="153"/>
      <c r="AP129" s="136"/>
      <c r="AQ129" s="137" t="s">
        <v>68</v>
      </c>
      <c r="AR129" s="153"/>
      <c r="AS129" s="136"/>
      <c r="AT129" s="137" t="s">
        <v>68</v>
      </c>
      <c r="AU129" s="153"/>
      <c r="AV129" s="785">
        <f>RANK(BG129,BG$117:BG$140)</f>
        <v>1</v>
      </c>
      <c r="AW129" s="748">
        <f>AY129*3+BA129</f>
        <v>0</v>
      </c>
      <c r="AX129" s="750">
        <f>BB129-BC129</f>
        <v>0</v>
      </c>
      <c r="AY129" s="762">
        <f>COUNTIF($D130:$AU130,"○")</f>
        <v>0</v>
      </c>
      <c r="AZ129" s="762">
        <f>COUNTIF($D130:$AU130,"●")</f>
        <v>0</v>
      </c>
      <c r="BA129" s="750">
        <f>COUNTIF($D130:AR130,"△")</f>
        <v>0</v>
      </c>
      <c r="BB129" s="750">
        <f>SUM(C129,F129,I129,L129,O129,R129,U129,X129,AA129,AD129,AG129,AJ129,AM129,AP129,AS129)</f>
        <v>0</v>
      </c>
      <c r="BC129" s="752">
        <f>SUM(E129,H129,K129,N129,Q129,T129,W129,Z129,AC129,AF129,AI129,AL129,AO129,AR129,AU129)</f>
        <v>0</v>
      </c>
      <c r="BD129" s="138"/>
      <c r="BE129" s="754">
        <f>0.5+AX129/1000</f>
        <v>0.5</v>
      </c>
      <c r="BF129" s="756">
        <f>BB129/100000</f>
        <v>0</v>
      </c>
      <c r="BG129" s="756">
        <f>SUM(AW129,BE129,BF129)</f>
        <v>0.5</v>
      </c>
      <c r="BI129" s="758">
        <f>SUM(AY129:BA130)</f>
        <v>0</v>
      </c>
    </row>
    <row r="130" spans="1:64" ht="15" customHeight="1">
      <c r="B130" s="784"/>
      <c r="C130" s="155"/>
      <c r="D130" s="155" t="str">
        <f>IF(C129="","",IF(C129=E129,"△",IF(C129&gt;E129,"○","●")))</f>
        <v/>
      </c>
      <c r="E130" s="156"/>
      <c r="F130" s="155"/>
      <c r="G130" s="155" t="str">
        <f>IF(F129="","",IF(F129=H129,"△",IF(F129&gt;H129,"○","●")))</f>
        <v/>
      </c>
      <c r="H130" s="156"/>
      <c r="I130" s="155"/>
      <c r="J130" s="155" t="str">
        <f>IF(I129="","",IF(I129=K129,"△",IF(I129&gt;K129,"○","●")))</f>
        <v/>
      </c>
      <c r="K130" s="156"/>
      <c r="L130" s="155"/>
      <c r="M130" s="155" t="str">
        <f>IF(L129="","",IF(L129=N129,"△",IF(L129&gt;N129,"○","●")))</f>
        <v/>
      </c>
      <c r="N130" s="156"/>
      <c r="O130" s="155"/>
      <c r="P130" s="155" t="str">
        <f>IF(O129="","",IF(O129=Q129,"△",IF(O129&gt;Q129,"○","●")))</f>
        <v/>
      </c>
      <c r="Q130" s="156"/>
      <c r="R130" s="155"/>
      <c r="S130" s="155" t="str">
        <f>IF(R129="","",IF(R129=T129,"△",IF(R129&gt;T129,"○","●")))</f>
        <v/>
      </c>
      <c r="T130" s="156"/>
      <c r="U130" s="146"/>
      <c r="V130" s="157"/>
      <c r="W130" s="148"/>
      <c r="X130" s="141"/>
      <c r="Y130" s="142" t="str">
        <f>IF(X129="","",IF(X129=Z129,"△",IF(X129&gt;Z129,"○","●")))</f>
        <v/>
      </c>
      <c r="Z130" s="144"/>
      <c r="AA130" s="141"/>
      <c r="AB130" s="142" t="str">
        <f>IF(AA129="","",IF(AA129=AC129,"△",IF(AA129&gt;AC129,"○","●")))</f>
        <v/>
      </c>
      <c r="AC130" s="144"/>
      <c r="AD130" s="145"/>
      <c r="AE130" s="142" t="str">
        <f>IF(AD129="","",IF(AD129=AF129,"△",IF(AD129&gt;AF129,"○","●")))</f>
        <v/>
      </c>
      <c r="AF130" s="144"/>
      <c r="AG130" s="141"/>
      <c r="AH130" s="142" t="str">
        <f>IF(AG129="","",IF(AG129=AI129,"△",IF(AG129&gt;AI129,"○","●")))</f>
        <v/>
      </c>
      <c r="AI130" s="144"/>
      <c r="AJ130" s="141"/>
      <c r="AK130" s="142" t="str">
        <f>IF(AJ129="","",IF(AJ129=AL129,"△",IF(AJ129&gt;AL129,"○","●")))</f>
        <v/>
      </c>
      <c r="AL130" s="144"/>
      <c r="AM130" s="146"/>
      <c r="AN130" s="147" t="str">
        <f>IF(AM129="","",IF(AM129=AO129,"△",IF(AM129&gt;AO129,"○","●")))</f>
        <v/>
      </c>
      <c r="AO130" s="148"/>
      <c r="AP130" s="146"/>
      <c r="AQ130" s="147" t="str">
        <f>IF(AP129="","",IF(AP129=AR129,"△",IF(AP129&gt;AR129,"○","●")))</f>
        <v/>
      </c>
      <c r="AR130" s="148"/>
      <c r="AS130" s="146"/>
      <c r="AT130" s="147" t="str">
        <f>IF(AS129="","",IF(AS129=AU129,"△",IF(AS129&gt;AU129,"○","●")))</f>
        <v/>
      </c>
      <c r="AU130" s="148"/>
      <c r="AV130" s="786"/>
      <c r="AW130" s="760"/>
      <c r="AX130" s="761"/>
      <c r="AY130" s="761"/>
      <c r="AZ130" s="761"/>
      <c r="BA130" s="761"/>
      <c r="BB130" s="761"/>
      <c r="BC130" s="763"/>
      <c r="BE130" s="755"/>
      <c r="BF130" s="757"/>
      <c r="BG130" s="757"/>
      <c r="BI130" s="759"/>
    </row>
    <row r="131" spans="1:64" ht="15" customHeight="1">
      <c r="A131" s="90" t="s">
        <v>75</v>
      </c>
      <c r="B131" s="783" t="str">
        <f>[1]③リーグ組分け!B73</f>
        <v>大木戸50</v>
      </c>
      <c r="C131" s="149" t="str">
        <f>IF(Z117="","",Z117)</f>
        <v/>
      </c>
      <c r="D131" s="150" t="s">
        <v>67</v>
      </c>
      <c r="E131" s="151" t="str">
        <f>IF(X117="","",X117)</f>
        <v/>
      </c>
      <c r="F131" s="149" t="str">
        <f>IF(Z119="","",Z119)</f>
        <v/>
      </c>
      <c r="G131" s="150" t="s">
        <v>67</v>
      </c>
      <c r="H131" s="151" t="str">
        <f>IF(X119="","",X119)</f>
        <v/>
      </c>
      <c r="I131" s="149" t="str">
        <f>IF(Z121="","",Z121)</f>
        <v/>
      </c>
      <c r="J131" s="150" t="s">
        <v>67</v>
      </c>
      <c r="K131" s="151" t="str">
        <f>IF(X121="","",X121)</f>
        <v/>
      </c>
      <c r="L131" s="149" t="str">
        <f>IF(Z123="","",Z123)</f>
        <v/>
      </c>
      <c r="M131" s="150" t="s">
        <v>67</v>
      </c>
      <c r="N131" s="151" t="str">
        <f>IF(X123="","",X123)</f>
        <v/>
      </c>
      <c r="O131" s="149" t="str">
        <f>IF(Z125="","",Z125)</f>
        <v/>
      </c>
      <c r="P131" s="150" t="s">
        <v>67</v>
      </c>
      <c r="Q131" s="151" t="str">
        <f>IF(X125="","",X125)</f>
        <v/>
      </c>
      <c r="R131" s="149" t="str">
        <f>IF(Z127="","",Z127)</f>
        <v/>
      </c>
      <c r="S131" s="150" t="s">
        <v>67</v>
      </c>
      <c r="T131" s="151" t="str">
        <f>IF(X127="","",X127)</f>
        <v/>
      </c>
      <c r="U131" s="149" t="str">
        <f>IF(Z129="","",Z129)</f>
        <v/>
      </c>
      <c r="V131" s="150" t="s">
        <v>67</v>
      </c>
      <c r="W131" s="151" t="str">
        <f>IF(X129="","",X129)</f>
        <v/>
      </c>
      <c r="X131" s="136"/>
      <c r="Y131" s="152"/>
      <c r="Z131" s="153"/>
      <c r="AA131" s="130"/>
      <c r="AB131" s="131"/>
      <c r="AC131" s="135"/>
      <c r="AD131" s="133"/>
      <c r="AE131" s="131"/>
      <c r="AF131" s="134"/>
      <c r="AG131" s="133"/>
      <c r="AH131" s="131"/>
      <c r="AI131" s="134"/>
      <c r="AJ131" s="133"/>
      <c r="AK131" s="131"/>
      <c r="AL131" s="134"/>
      <c r="AM131" s="136"/>
      <c r="AN131" s="137" t="s">
        <v>68</v>
      </c>
      <c r="AO131" s="153"/>
      <c r="AP131" s="136"/>
      <c r="AQ131" s="137" t="s">
        <v>68</v>
      </c>
      <c r="AR131" s="153"/>
      <c r="AS131" s="136"/>
      <c r="AT131" s="137" t="s">
        <v>68</v>
      </c>
      <c r="AU131" s="153"/>
      <c r="AV131" s="785">
        <f>RANK(BG131,BG$117:BG$140)</f>
        <v>1</v>
      </c>
      <c r="AW131" s="748">
        <f>AY131*3+BA131</f>
        <v>0</v>
      </c>
      <c r="AX131" s="750">
        <f>BB131-BC131</f>
        <v>0</v>
      </c>
      <c r="AY131" s="762">
        <f>COUNTIF($D132:$AU132,"○")</f>
        <v>0</v>
      </c>
      <c r="AZ131" s="762">
        <f>COUNTIF($D132:$AU132,"●")</f>
        <v>0</v>
      </c>
      <c r="BA131" s="750">
        <f>COUNTIF($D132:AR132,"△")</f>
        <v>0</v>
      </c>
      <c r="BB131" s="750">
        <f>SUM(C131,F131,I131,L131,O131,R131,U131,X131,AA131,AD131,AG131,AJ131,AM131,AP131,AS131)</f>
        <v>0</v>
      </c>
      <c r="BC131" s="752">
        <f>SUM(E131,H131,K131,N131,Q131,T131,W131,Z131,AC131,AF131,AI131,AL131,AO131,AR131,AU131)</f>
        <v>0</v>
      </c>
      <c r="BE131" s="754">
        <f>0.5+AX131/1000</f>
        <v>0.5</v>
      </c>
      <c r="BF131" s="756">
        <f>BB131/100000</f>
        <v>0</v>
      </c>
      <c r="BG131" s="756">
        <f>SUM(AW131,BE131,BF131)</f>
        <v>0.5</v>
      </c>
      <c r="BI131" s="758">
        <f>SUM(AY131:BA132)</f>
        <v>0</v>
      </c>
    </row>
    <row r="132" spans="1:64" ht="15" customHeight="1">
      <c r="B132" s="784"/>
      <c r="C132" s="155"/>
      <c r="D132" s="155" t="str">
        <f>IF(C131="","",IF(C131=E131,"△",IF(C131&gt;E131,"○","●")))</f>
        <v/>
      </c>
      <c r="E132" s="156"/>
      <c r="F132" s="155"/>
      <c r="G132" s="155" t="str">
        <f>IF(F131="","",IF(F131=H131,"△",IF(F131&gt;H131,"○","●")))</f>
        <v/>
      </c>
      <c r="H132" s="156"/>
      <c r="I132" s="155"/>
      <c r="J132" s="155" t="str">
        <f>IF(I131="","",IF(I131=K131,"△",IF(I131&gt;K131,"○","●")))</f>
        <v/>
      </c>
      <c r="K132" s="156"/>
      <c r="L132" s="155"/>
      <c r="M132" s="155" t="str">
        <f>IF(L131="","",IF(L131=N131,"△",IF(L131&gt;N131,"○","●")))</f>
        <v/>
      </c>
      <c r="N132" s="156"/>
      <c r="O132" s="155"/>
      <c r="P132" s="155" t="str">
        <f>IF(O131="","",IF(O131=Q131,"△",IF(O131&gt;Q131,"○","●")))</f>
        <v/>
      </c>
      <c r="Q132" s="156"/>
      <c r="R132" s="155"/>
      <c r="S132" s="155" t="str">
        <f>IF(R131="","",IF(R131=T131,"△",IF(R131&gt;T131,"○","●")))</f>
        <v/>
      </c>
      <c r="T132" s="156"/>
      <c r="U132" s="155"/>
      <c r="V132" s="155" t="str">
        <f>IF(U131="","",IF(U131=W131,"△",IF(U131&gt;W131,"○","●")))</f>
        <v/>
      </c>
      <c r="W132" s="156"/>
      <c r="X132" s="146"/>
      <c r="Y132" s="157"/>
      <c r="Z132" s="148"/>
      <c r="AA132" s="141"/>
      <c r="AB132" s="142" t="str">
        <f>IF(AA131="","",IF(AA131=AC131,"△",IF(AA131&gt;AC131,"○","●")))</f>
        <v/>
      </c>
      <c r="AC132" s="144"/>
      <c r="AD132" s="145"/>
      <c r="AE132" s="142" t="str">
        <f>IF(AD131="","",IF(AD131=AF131,"△",IF(AD131&gt;AF131,"○","●")))</f>
        <v/>
      </c>
      <c r="AF132" s="144"/>
      <c r="AG132" s="141"/>
      <c r="AH132" s="142" t="str">
        <f>IF(AG131="","",IF(AG131=AI131,"△",IF(AG131&gt;AI131,"○","●")))</f>
        <v/>
      </c>
      <c r="AI132" s="144"/>
      <c r="AJ132" s="141"/>
      <c r="AK132" s="142" t="str">
        <f>IF(AJ131="","",IF(AJ131=AL131,"△",IF(AJ131&gt;AL131,"○","●")))</f>
        <v/>
      </c>
      <c r="AL132" s="144"/>
      <c r="AM132" s="146"/>
      <c r="AN132" s="147" t="str">
        <f>IF(AM131="","",IF(AM131=AO131,"△",IF(AM131&gt;AO131,"○","●")))</f>
        <v/>
      </c>
      <c r="AO132" s="148"/>
      <c r="AP132" s="146"/>
      <c r="AQ132" s="147" t="str">
        <f>IF(AP131="","",IF(AP131=AR131,"△",IF(AP131&gt;AR131,"○","●")))</f>
        <v/>
      </c>
      <c r="AR132" s="148"/>
      <c r="AS132" s="146"/>
      <c r="AT132" s="147" t="str">
        <f>IF(AS131="","",IF(AS131=AU131,"△",IF(AS131&gt;AU131,"○","●")))</f>
        <v/>
      </c>
      <c r="AU132" s="148"/>
      <c r="AV132" s="786"/>
      <c r="AW132" s="760"/>
      <c r="AX132" s="761"/>
      <c r="AY132" s="761"/>
      <c r="AZ132" s="761"/>
      <c r="BA132" s="761"/>
      <c r="BB132" s="761"/>
      <c r="BC132" s="763"/>
      <c r="BE132" s="755"/>
      <c r="BF132" s="757"/>
      <c r="BG132" s="757"/>
      <c r="BI132" s="759"/>
    </row>
    <row r="133" spans="1:64" ht="15" customHeight="1">
      <c r="A133" s="90" t="s">
        <v>76</v>
      </c>
      <c r="B133" s="783" t="str">
        <f>[1]③リーグ組分け!B74</f>
        <v>佐倉シ50</v>
      </c>
      <c r="C133" s="149" t="str">
        <f>IF(AC117="","",AC117)</f>
        <v/>
      </c>
      <c r="D133" s="150" t="s">
        <v>67</v>
      </c>
      <c r="E133" s="151" t="str">
        <f>IF(AA117="","",AA117)</f>
        <v/>
      </c>
      <c r="F133" s="149" t="str">
        <f>IF(AC119="","",AC119)</f>
        <v/>
      </c>
      <c r="G133" s="150" t="s">
        <v>67</v>
      </c>
      <c r="H133" s="151" t="str">
        <f>IF(AA119="","",AA119)</f>
        <v/>
      </c>
      <c r="I133" s="149" t="str">
        <f>IF(AC121="","",AC121)</f>
        <v/>
      </c>
      <c r="J133" s="150" t="s">
        <v>67</v>
      </c>
      <c r="K133" s="151" t="str">
        <f>IF(AA121="","",AA121)</f>
        <v/>
      </c>
      <c r="L133" s="149" t="str">
        <f>IF(AC123="","",AC123)</f>
        <v/>
      </c>
      <c r="M133" s="150" t="s">
        <v>67</v>
      </c>
      <c r="N133" s="151" t="str">
        <f>IF(AA123="","",AA123)</f>
        <v/>
      </c>
      <c r="O133" s="149" t="str">
        <f>IF(AC125="","",AC125)</f>
        <v/>
      </c>
      <c r="P133" s="150" t="s">
        <v>67</v>
      </c>
      <c r="Q133" s="151" t="str">
        <f>IF(AA125="","",AA125)</f>
        <v/>
      </c>
      <c r="R133" s="149" t="str">
        <f>IF(AC127="","",AC127)</f>
        <v/>
      </c>
      <c r="S133" s="150" t="s">
        <v>67</v>
      </c>
      <c r="T133" s="151" t="str">
        <f>IF(AA127="","",AA127)</f>
        <v/>
      </c>
      <c r="U133" s="149" t="str">
        <f>IF(AC129="","",AC129)</f>
        <v/>
      </c>
      <c r="V133" s="150" t="s">
        <v>67</v>
      </c>
      <c r="W133" s="151" t="str">
        <f>IF(AA129="","",AA129)</f>
        <v/>
      </c>
      <c r="X133" s="149" t="str">
        <f>IF(AC131="","",AC131)</f>
        <v/>
      </c>
      <c r="Y133" s="150" t="s">
        <v>67</v>
      </c>
      <c r="Z133" s="151" t="str">
        <f>IF(AA131="","",AA131)</f>
        <v/>
      </c>
      <c r="AA133" s="136"/>
      <c r="AB133" s="152"/>
      <c r="AC133" s="153"/>
      <c r="AD133" s="133"/>
      <c r="AE133" s="131"/>
      <c r="AF133" s="134"/>
      <c r="AG133" s="133"/>
      <c r="AH133" s="131"/>
      <c r="AI133" s="134"/>
      <c r="AJ133" s="133"/>
      <c r="AK133" s="131"/>
      <c r="AL133" s="134"/>
      <c r="AM133" s="136"/>
      <c r="AN133" s="137" t="s">
        <v>68</v>
      </c>
      <c r="AO133" s="153"/>
      <c r="AP133" s="136"/>
      <c r="AQ133" s="137" t="s">
        <v>68</v>
      </c>
      <c r="AR133" s="153"/>
      <c r="AS133" s="136"/>
      <c r="AT133" s="137" t="s">
        <v>68</v>
      </c>
      <c r="AU133" s="153"/>
      <c r="AV133" s="785">
        <f>RANK(BG133,BG$117:BG$140)</f>
        <v>1</v>
      </c>
      <c r="AW133" s="748">
        <f>AY133*3+BA133</f>
        <v>0</v>
      </c>
      <c r="AX133" s="750">
        <f>BB133-BC133</f>
        <v>0</v>
      </c>
      <c r="AY133" s="762">
        <f>COUNTIF($D134:$AU134,"○")</f>
        <v>0</v>
      </c>
      <c r="AZ133" s="762">
        <f>COUNTIF($D134:$AU134,"●")</f>
        <v>0</v>
      </c>
      <c r="BA133" s="750">
        <f>COUNTIF($D134:AR134,"△")</f>
        <v>0</v>
      </c>
      <c r="BB133" s="750">
        <f>SUM(C133,F133,I133,L133,O133,R133,U133,X133,AA133,AD133,AG133,AJ133,AM133,AP133,AS133)</f>
        <v>0</v>
      </c>
      <c r="BC133" s="752">
        <f>SUM(E133,H133,K133,N133,Q133,T133,W133,Z133,AC133,AF133,AI133,AL133,AO133,AR133,AU133)</f>
        <v>0</v>
      </c>
      <c r="BE133" s="754">
        <f>0.5+AX133/1000</f>
        <v>0.5</v>
      </c>
      <c r="BF133" s="756">
        <f>BB133/100000</f>
        <v>0</v>
      </c>
      <c r="BG133" s="756">
        <f>SUM(AW133,BE133,BF133)</f>
        <v>0.5</v>
      </c>
      <c r="BI133" s="758">
        <f>SUM(AY133:BA134)</f>
        <v>0</v>
      </c>
      <c r="BJ133" s="91"/>
    </row>
    <row r="134" spans="1:64" ht="15" customHeight="1">
      <c r="B134" s="784"/>
      <c r="C134" s="155"/>
      <c r="D134" s="155" t="str">
        <f>IF(C133="","",IF(C133=E133,"△",IF(C133&gt;E133,"○","●")))</f>
        <v/>
      </c>
      <c r="E134" s="156"/>
      <c r="F134" s="155"/>
      <c r="G134" s="155" t="str">
        <f>IF(F133="","",IF(F133=H133,"△",IF(F133&gt;H133,"○","●")))</f>
        <v/>
      </c>
      <c r="H134" s="156"/>
      <c r="I134" s="155"/>
      <c r="J134" s="155" t="str">
        <f>IF(I133="","",IF(I133=K133,"△",IF(I133&gt;K133,"○","●")))</f>
        <v/>
      </c>
      <c r="K134" s="156"/>
      <c r="L134" s="155"/>
      <c r="M134" s="155" t="str">
        <f>IF(L133="","",IF(L133=N133,"△",IF(L133&gt;N133,"○","●")))</f>
        <v/>
      </c>
      <c r="N134" s="156"/>
      <c r="O134" s="155"/>
      <c r="P134" s="155" t="str">
        <f>IF(O133="","",IF(O133=Q133,"△",IF(O133&gt;Q133,"○","●")))</f>
        <v/>
      </c>
      <c r="Q134" s="156"/>
      <c r="R134" s="155"/>
      <c r="S134" s="155" t="str">
        <f>IF(R133="","",IF(R133=T133,"△",IF(R133&gt;T133,"○","●")))</f>
        <v/>
      </c>
      <c r="T134" s="156"/>
      <c r="U134" s="155"/>
      <c r="V134" s="155" t="str">
        <f>IF(U133="","",IF(U133=W133,"△",IF(U133&gt;W133,"○","●")))</f>
        <v/>
      </c>
      <c r="W134" s="156"/>
      <c r="X134" s="155"/>
      <c r="Y134" s="155" t="str">
        <f>IF(X133="","",IF(X133=Z133,"△",IF(X133&gt;Z133,"○","●")))</f>
        <v/>
      </c>
      <c r="Z134" s="156"/>
      <c r="AA134" s="146"/>
      <c r="AB134" s="157"/>
      <c r="AC134" s="148"/>
      <c r="AD134" s="141"/>
      <c r="AE134" s="142" t="str">
        <f>IF(AD133="","",IF(AD133=AF133,"△",IF(AD133&gt;AF133,"○","●")))</f>
        <v/>
      </c>
      <c r="AF134" s="144"/>
      <c r="AG134" s="141"/>
      <c r="AH134" s="142" t="str">
        <f>IF(AG133="","",IF(AG133=AI133,"△",IF(AG133&gt;AI133,"○","●")))</f>
        <v/>
      </c>
      <c r="AI134" s="144"/>
      <c r="AJ134" s="141"/>
      <c r="AK134" s="142" t="str">
        <f>IF(AJ133="","",IF(AJ133=AL133,"△",IF(AJ133&gt;AL133,"○","●")))</f>
        <v/>
      </c>
      <c r="AL134" s="144"/>
      <c r="AM134" s="146"/>
      <c r="AN134" s="147" t="str">
        <f>IF(AM133="","",IF(AM133=AO133,"△",IF(AM133&gt;AO133,"○","●")))</f>
        <v/>
      </c>
      <c r="AO134" s="148"/>
      <c r="AP134" s="146"/>
      <c r="AQ134" s="147" t="str">
        <f>IF(AP133="","",IF(AP133=AR133,"△",IF(AP133&gt;AR133,"○","●")))</f>
        <v/>
      </c>
      <c r="AR134" s="148"/>
      <c r="AS134" s="146"/>
      <c r="AT134" s="147" t="str">
        <f>IF(AS133="","",IF(AS133=AU133,"△",IF(AS133&gt;AU133,"○","●")))</f>
        <v/>
      </c>
      <c r="AU134" s="148"/>
      <c r="AV134" s="786"/>
      <c r="AW134" s="760"/>
      <c r="AX134" s="761"/>
      <c r="AY134" s="761"/>
      <c r="AZ134" s="761"/>
      <c r="BA134" s="761"/>
      <c r="BB134" s="761"/>
      <c r="BC134" s="763"/>
      <c r="BE134" s="755"/>
      <c r="BF134" s="757"/>
      <c r="BG134" s="757"/>
      <c r="BI134" s="759"/>
      <c r="BJ134" s="91"/>
    </row>
    <row r="135" spans="1:64" ht="15" customHeight="1">
      <c r="A135" s="90" t="s">
        <v>77</v>
      </c>
      <c r="B135" s="783" t="str">
        <f>[1]③リーグ組分け!B75</f>
        <v>Lien50</v>
      </c>
      <c r="C135" s="163" t="str">
        <f>IF(AF117="","",AF117)</f>
        <v/>
      </c>
      <c r="D135" s="164" t="s">
        <v>67</v>
      </c>
      <c r="E135" s="165" t="str">
        <f>IF(AD117="","",AD117)</f>
        <v/>
      </c>
      <c r="F135" s="163" t="str">
        <f>IF(AF119="","",AF119)</f>
        <v/>
      </c>
      <c r="G135" s="164" t="s">
        <v>67</v>
      </c>
      <c r="H135" s="165" t="str">
        <f>IF(AD119="","",AD119)</f>
        <v/>
      </c>
      <c r="I135" s="163" t="str">
        <f>IF(AF121="","",AF121)</f>
        <v/>
      </c>
      <c r="J135" s="164" t="s">
        <v>67</v>
      </c>
      <c r="K135" s="165" t="str">
        <f>IF(AD121="","",AD121)</f>
        <v/>
      </c>
      <c r="L135" s="163" t="str">
        <f>IF(AF123="","",AF123)</f>
        <v/>
      </c>
      <c r="M135" s="164" t="s">
        <v>67</v>
      </c>
      <c r="N135" s="165" t="str">
        <f>IF(AD123="","",AD123)</f>
        <v/>
      </c>
      <c r="O135" s="163" t="str">
        <f>IF(AF125="","",AF125)</f>
        <v/>
      </c>
      <c r="P135" s="164" t="s">
        <v>67</v>
      </c>
      <c r="Q135" s="165" t="str">
        <f>IF(AD125="","",AD125)</f>
        <v/>
      </c>
      <c r="R135" s="163" t="str">
        <f>IF(AF127="","",AF127)</f>
        <v/>
      </c>
      <c r="S135" s="164" t="s">
        <v>67</v>
      </c>
      <c r="T135" s="165" t="str">
        <f>IF(AD127="","",AD127)</f>
        <v/>
      </c>
      <c r="U135" s="163" t="str">
        <f>IF(AF129="","",AF129)</f>
        <v/>
      </c>
      <c r="V135" s="164" t="s">
        <v>67</v>
      </c>
      <c r="W135" s="165" t="str">
        <f>IF(AD129="","",AD129)</f>
        <v/>
      </c>
      <c r="X135" s="163" t="str">
        <f>IF(AF131="","",AF131)</f>
        <v/>
      </c>
      <c r="Y135" s="164" t="s">
        <v>67</v>
      </c>
      <c r="Z135" s="165" t="str">
        <f>IF(AD131="","",AD131)</f>
        <v/>
      </c>
      <c r="AA135" s="163" t="str">
        <f>IF(AF133="","",AF133)</f>
        <v/>
      </c>
      <c r="AB135" s="164" t="s">
        <v>67</v>
      </c>
      <c r="AC135" s="165" t="str">
        <f>IF(AD133="","",AD133)</f>
        <v/>
      </c>
      <c r="AD135" s="166"/>
      <c r="AE135" s="167"/>
      <c r="AF135" s="168"/>
      <c r="AG135" s="133"/>
      <c r="AH135" s="169"/>
      <c r="AI135" s="134"/>
      <c r="AJ135" s="133"/>
      <c r="AK135" s="169"/>
      <c r="AL135" s="134"/>
      <c r="AM135" s="136"/>
      <c r="AN135" s="191" t="s">
        <v>68</v>
      </c>
      <c r="AO135" s="153"/>
      <c r="AP135" s="136"/>
      <c r="AQ135" s="191" t="s">
        <v>68</v>
      </c>
      <c r="AR135" s="153"/>
      <c r="AS135" s="136"/>
      <c r="AT135" s="191" t="s">
        <v>68</v>
      </c>
      <c r="AU135" s="153"/>
      <c r="AV135" s="785">
        <f>RANK(BG135,BG$117:BG$140)</f>
        <v>1</v>
      </c>
      <c r="AW135" s="748">
        <f>AY135*3+BA135</f>
        <v>0</v>
      </c>
      <c r="AX135" s="750">
        <f>BB135-BC135</f>
        <v>0</v>
      </c>
      <c r="AY135" s="750">
        <f>COUNTIF($D136:$AU136,"○")</f>
        <v>0</v>
      </c>
      <c r="AZ135" s="750">
        <f>COUNTIF($D136:$AU136,"●")</f>
        <v>0</v>
      </c>
      <c r="BA135" s="750">
        <f>COUNTIF($D136:AR136,"△")</f>
        <v>0</v>
      </c>
      <c r="BB135" s="750">
        <f>SUM(C135,F135,I135,L135,O135,R135,U135,X135,AA135,AD135,AG135,AJ135,AM135,AP135,AS135)</f>
        <v>0</v>
      </c>
      <c r="BC135" s="752">
        <f>SUM(E135,H135,K135,N135,Q135,T135,W135,Z135,AC135,AF135,AI135,AL135,AO135,AR135,AU135)</f>
        <v>0</v>
      </c>
      <c r="BE135" s="754">
        <f>0.5+AX135/1000</f>
        <v>0.5</v>
      </c>
      <c r="BF135" s="756">
        <f>BB135/100000</f>
        <v>0</v>
      </c>
      <c r="BG135" s="756">
        <f>SUM(AW135,BE135,BF135)</f>
        <v>0.5</v>
      </c>
      <c r="BI135" s="758">
        <f>SUM(AY135:BA136)</f>
        <v>0</v>
      </c>
      <c r="BL135" s="194"/>
    </row>
    <row r="136" spans="1:64" ht="15" customHeight="1">
      <c r="B136" s="784"/>
      <c r="C136" s="155"/>
      <c r="D136" s="155" t="str">
        <f>IF(C135="","",IF(C135=E135,"△",IF(C135&gt;E135,"○","●")))</f>
        <v/>
      </c>
      <c r="E136" s="156"/>
      <c r="F136" s="155"/>
      <c r="G136" s="155" t="str">
        <f>IF(F135="","",IF(F135=H135,"△",IF(F135&gt;H135,"○","●")))</f>
        <v/>
      </c>
      <c r="H136" s="156"/>
      <c r="I136" s="155"/>
      <c r="J136" s="155" t="str">
        <f>IF(I135="","",IF(I135=K135,"△",IF(I135&gt;K135,"○","●")))</f>
        <v/>
      </c>
      <c r="K136" s="156"/>
      <c r="L136" s="155"/>
      <c r="M136" s="155" t="str">
        <f>IF(L135="","",IF(L135=N135,"△",IF(L135&gt;N135,"○","●")))</f>
        <v/>
      </c>
      <c r="N136" s="156"/>
      <c r="O136" s="155"/>
      <c r="P136" s="155" t="str">
        <f>IF(O135="","",IF(O135=Q135,"△",IF(O135&gt;Q135,"○","●")))</f>
        <v/>
      </c>
      <c r="Q136" s="156"/>
      <c r="R136" s="155"/>
      <c r="S136" s="155" t="str">
        <f>IF(R135="","",IF(R135=T135,"△",IF(R135&gt;T135,"○","●")))</f>
        <v/>
      </c>
      <c r="T136" s="156"/>
      <c r="U136" s="155"/>
      <c r="V136" s="155" t="str">
        <f>IF(U135="","",IF(U135=W135,"△",IF(U135&gt;W135,"○","●")))</f>
        <v/>
      </c>
      <c r="W136" s="156"/>
      <c r="X136" s="155"/>
      <c r="Y136" s="155" t="str">
        <f>IF(X135="","",IF(X135=Z135,"△",IF(X135&gt;Z135,"○","●")))</f>
        <v/>
      </c>
      <c r="Z136" s="156"/>
      <c r="AA136" s="155"/>
      <c r="AB136" s="155" t="str">
        <f>IF(AA135="","",IF(AA135=AC135,"△",IF(AA135&gt;AC135,"○","●")))</f>
        <v/>
      </c>
      <c r="AC136" s="156"/>
      <c r="AD136" s="139"/>
      <c r="AE136" s="139"/>
      <c r="AF136" s="140"/>
      <c r="AG136" s="141"/>
      <c r="AH136" s="142" t="str">
        <f>IF(AG135="","",IF(AG135=AI135,"△",IF(AG135&gt;AI135,"○","●")))</f>
        <v/>
      </c>
      <c r="AI136" s="144"/>
      <c r="AJ136" s="141"/>
      <c r="AK136" s="142" t="str">
        <f>IF(AJ135="","",IF(AJ135=AL135,"△",IF(AJ135&gt;AL135,"○","●")))</f>
        <v/>
      </c>
      <c r="AL136" s="144"/>
      <c r="AM136" s="146"/>
      <c r="AN136" s="147" t="str">
        <f>IF(AM135="","",IF(AM135=AO135,"△",IF(AM135&gt;AO135,"○","●")))</f>
        <v/>
      </c>
      <c r="AO136" s="148"/>
      <c r="AP136" s="146"/>
      <c r="AQ136" s="147" t="str">
        <f>IF(AP135="","",IF(AP135=AR135,"△",IF(AP135&gt;AR135,"○","●")))</f>
        <v/>
      </c>
      <c r="AR136" s="148"/>
      <c r="AS136" s="146"/>
      <c r="AT136" s="147" t="str">
        <f>IF(AS135="","",IF(AS135=AU135,"△",IF(AS135&gt;AU135,"○","●")))</f>
        <v/>
      </c>
      <c r="AU136" s="148"/>
      <c r="AV136" s="786"/>
      <c r="AW136" s="760"/>
      <c r="AX136" s="761"/>
      <c r="AY136" s="761"/>
      <c r="AZ136" s="761"/>
      <c r="BA136" s="761"/>
      <c r="BB136" s="761"/>
      <c r="BC136" s="763"/>
      <c r="BE136" s="755"/>
      <c r="BF136" s="757"/>
      <c r="BG136" s="757"/>
      <c r="BI136" s="759"/>
    </row>
    <row r="137" spans="1:64" ht="15" customHeight="1">
      <c r="A137" s="90" t="s">
        <v>78</v>
      </c>
      <c r="B137" s="783" t="str">
        <f>[1]③リーグ組分け!B76</f>
        <v>55千葉</v>
      </c>
      <c r="C137" s="149" t="str">
        <f>IF(AI117="","",AI117)</f>
        <v/>
      </c>
      <c r="D137" s="150" t="s">
        <v>68</v>
      </c>
      <c r="E137" s="151" t="str">
        <f>IF(AG117="","",AG117)</f>
        <v/>
      </c>
      <c r="F137" s="149" t="str">
        <f>IF(AI119="","",AI119)</f>
        <v/>
      </c>
      <c r="G137" s="150" t="s">
        <v>68</v>
      </c>
      <c r="H137" s="151" t="str">
        <f>IF(AG119="","",AG119)</f>
        <v/>
      </c>
      <c r="I137" s="149" t="str">
        <f>IF(AI121="","",AI121)</f>
        <v/>
      </c>
      <c r="J137" s="150" t="s">
        <v>68</v>
      </c>
      <c r="K137" s="151" t="str">
        <f>IF(AG121="","",AG121)</f>
        <v/>
      </c>
      <c r="L137" s="149" t="str">
        <f>IF(AI123="","",AI123)</f>
        <v/>
      </c>
      <c r="M137" s="150" t="s">
        <v>68</v>
      </c>
      <c r="N137" s="151" t="str">
        <f>IF(AG123="","",AG123)</f>
        <v/>
      </c>
      <c r="O137" s="149" t="str">
        <f>IF(AI125="","",AI125)</f>
        <v/>
      </c>
      <c r="P137" s="150" t="s">
        <v>68</v>
      </c>
      <c r="Q137" s="151" t="str">
        <f>IF(AG125="","",AG125)</f>
        <v/>
      </c>
      <c r="R137" s="149" t="str">
        <f>IF(AI127="","",AI127)</f>
        <v/>
      </c>
      <c r="S137" s="150" t="s">
        <v>68</v>
      </c>
      <c r="T137" s="151" t="str">
        <f>IF(AG127="","",AG127)</f>
        <v/>
      </c>
      <c r="U137" s="149" t="str">
        <f>IF(AI129="","",AI129)</f>
        <v/>
      </c>
      <c r="V137" s="150" t="s">
        <v>68</v>
      </c>
      <c r="W137" s="151" t="str">
        <f>IF(AG129="","",AG129)</f>
        <v/>
      </c>
      <c r="X137" s="149" t="str">
        <f>IF(AI131="","",AI131)</f>
        <v/>
      </c>
      <c r="Y137" s="150" t="s">
        <v>68</v>
      </c>
      <c r="Z137" s="151" t="str">
        <f>IF(AG131="","",AG131)</f>
        <v/>
      </c>
      <c r="AA137" s="149" t="str">
        <f>IF(AI133="","",AI133)</f>
        <v/>
      </c>
      <c r="AB137" s="150" t="s">
        <v>68</v>
      </c>
      <c r="AC137" s="151" t="str">
        <f>IF(AG133="","",AG133)</f>
        <v/>
      </c>
      <c r="AD137" s="149" t="str">
        <f>IF(AI135="","",AI135)</f>
        <v/>
      </c>
      <c r="AE137" s="150" t="s">
        <v>68</v>
      </c>
      <c r="AF137" s="151" t="str">
        <f>IF(AG135="","",AG135)</f>
        <v/>
      </c>
      <c r="AG137" s="166"/>
      <c r="AH137" s="167"/>
      <c r="AI137" s="168"/>
      <c r="AJ137" s="130"/>
      <c r="AK137" s="131"/>
      <c r="AL137" s="135"/>
      <c r="AM137" s="170"/>
      <c r="AN137" s="137" t="s">
        <v>68</v>
      </c>
      <c r="AO137" s="171"/>
      <c r="AP137" s="170"/>
      <c r="AQ137" s="137" t="s">
        <v>68</v>
      </c>
      <c r="AR137" s="171"/>
      <c r="AS137" s="170"/>
      <c r="AT137" s="137" t="s">
        <v>68</v>
      </c>
      <c r="AU137" s="171"/>
      <c r="AV137" s="785">
        <f>RANK(BG137,BG$117:BG$140)</f>
        <v>1</v>
      </c>
      <c r="AW137" s="748">
        <f>AY137*3+BA137</f>
        <v>0</v>
      </c>
      <c r="AX137" s="750">
        <f>BB137-BC137</f>
        <v>0</v>
      </c>
      <c r="AY137" s="750">
        <f>COUNTIF($D138:$AU138,"○")</f>
        <v>0</v>
      </c>
      <c r="AZ137" s="750">
        <f>COUNTIF($D138:$AU138,"●")</f>
        <v>0</v>
      </c>
      <c r="BA137" s="750">
        <f>COUNTIF($D138:AR138,"△")</f>
        <v>0</v>
      </c>
      <c r="BB137" s="750">
        <f>SUM(C137,F137,I137,L137,O137,R137,U137,X137,AA137,AD137,AG137,AJ137,AM137,AP137,AS137)</f>
        <v>0</v>
      </c>
      <c r="BC137" s="752">
        <f>SUM(E137,H137,K137,N137,Q137,T137,W137,Z137,AC137,AF137,AI137,AL137,AO137,AR137,AU137)</f>
        <v>0</v>
      </c>
      <c r="BE137" s="754">
        <f>0.5+AX137/1000</f>
        <v>0.5</v>
      </c>
      <c r="BF137" s="756">
        <f>BB137/100000</f>
        <v>0</v>
      </c>
      <c r="BG137" s="756">
        <f>SUM(AW137,BE137,BF137)</f>
        <v>0.5</v>
      </c>
      <c r="BI137" s="758">
        <f>SUM(AY137:BA138)</f>
        <v>0</v>
      </c>
    </row>
    <row r="138" spans="1:64" ht="15" customHeight="1">
      <c r="B138" s="784"/>
      <c r="C138" s="155"/>
      <c r="D138" s="155" t="str">
        <f>IF(C137="","",IF(C137=E137,"△",IF(C137&gt;E137,"○","●")))</f>
        <v/>
      </c>
      <c r="E138" s="156"/>
      <c r="F138" s="155"/>
      <c r="G138" s="155" t="str">
        <f>IF(F137="","",IF(F137=H137,"△",IF(F137&gt;H137,"○","●")))</f>
        <v/>
      </c>
      <c r="H138" s="156"/>
      <c r="I138" s="155"/>
      <c r="J138" s="155" t="str">
        <f>IF(I137="","",IF(I137=K137,"△",IF(I137&gt;K137,"○","●")))</f>
        <v/>
      </c>
      <c r="K138" s="156"/>
      <c r="L138" s="155"/>
      <c r="M138" s="155" t="str">
        <f>IF(L137="","",IF(L137=N137,"△",IF(L137&gt;N137,"○","●")))</f>
        <v/>
      </c>
      <c r="N138" s="156"/>
      <c r="O138" s="155"/>
      <c r="P138" s="155" t="str">
        <f>IF(O137="","",IF(O137=Q137,"△",IF(O137&gt;Q137,"○","●")))</f>
        <v/>
      </c>
      <c r="Q138" s="156"/>
      <c r="R138" s="155"/>
      <c r="S138" s="155" t="str">
        <f>IF(R137="","",IF(R137=T137,"△",IF(R137&gt;T137,"○","●")))</f>
        <v/>
      </c>
      <c r="T138" s="156"/>
      <c r="U138" s="155"/>
      <c r="V138" s="155" t="str">
        <f>IF(U137="","",IF(U137=W137,"△",IF(U137&gt;W137,"○","●")))</f>
        <v/>
      </c>
      <c r="W138" s="156"/>
      <c r="X138" s="155"/>
      <c r="Y138" s="155" t="str">
        <f>IF(X137="","",IF(X137=Z137,"△",IF(X137&gt;Z137,"○","●")))</f>
        <v/>
      </c>
      <c r="Z138" s="156"/>
      <c r="AA138" s="155"/>
      <c r="AB138" s="155" t="str">
        <f>IF(AA137="","",IF(AA137=AC137,"△",IF(AA137&gt;AC137,"○","●")))</f>
        <v/>
      </c>
      <c r="AC138" s="156"/>
      <c r="AD138" s="155"/>
      <c r="AE138" s="155" t="str">
        <f>IF(AD137="","",IF(AD137=AF137,"△",IF(AD137&gt;AF137,"○","●")))</f>
        <v/>
      </c>
      <c r="AF138" s="156"/>
      <c r="AG138" s="139"/>
      <c r="AH138" s="139"/>
      <c r="AI138" s="140"/>
      <c r="AJ138" s="141"/>
      <c r="AK138" s="142" t="str">
        <f>IF(AJ137="","",IF(AJ137=AL137,"△",IF(AJ137&gt;AL137,"○","●")))</f>
        <v/>
      </c>
      <c r="AL138" s="144"/>
      <c r="AM138" s="146"/>
      <c r="AN138" s="147" t="str">
        <f>IF(AM137="","",IF(AM137=AO137,"△",IF(AM137&gt;AO137,"○","●")))</f>
        <v/>
      </c>
      <c r="AO138" s="148"/>
      <c r="AP138" s="146"/>
      <c r="AQ138" s="147" t="str">
        <f>IF(AP137="","",IF(AP137=AR137,"△",IF(AP137&gt;AR137,"○","●")))</f>
        <v/>
      </c>
      <c r="AR138" s="148"/>
      <c r="AS138" s="146"/>
      <c r="AT138" s="147" t="str">
        <f>IF(AS137="","",IF(AS137=AU137,"△",IF(AS137&gt;AU137,"○","●")))</f>
        <v/>
      </c>
      <c r="AU138" s="148"/>
      <c r="AV138" s="786"/>
      <c r="AW138" s="760"/>
      <c r="AX138" s="761"/>
      <c r="AY138" s="761"/>
      <c r="AZ138" s="761"/>
      <c r="BA138" s="761"/>
      <c r="BB138" s="761"/>
      <c r="BC138" s="763"/>
      <c r="BE138" s="755"/>
      <c r="BF138" s="757"/>
      <c r="BG138" s="757"/>
      <c r="BI138" s="759"/>
    </row>
    <row r="139" spans="1:64" ht="15" customHeight="1">
      <c r="A139" s="90" t="s">
        <v>79</v>
      </c>
      <c r="B139" s="783" t="str">
        <f>[1]③リーグ組分け!B77</f>
        <v>緑町シ</v>
      </c>
      <c r="C139" s="163" t="str">
        <f>IF(AL117="","",AL117)</f>
        <v/>
      </c>
      <c r="D139" s="164" t="s">
        <v>68</v>
      </c>
      <c r="E139" s="165" t="str">
        <f>IF(AJ117="","",AJ117)</f>
        <v/>
      </c>
      <c r="F139" s="163" t="str">
        <f>IF(AL119="","",AL119)</f>
        <v/>
      </c>
      <c r="G139" s="164" t="s">
        <v>68</v>
      </c>
      <c r="H139" s="165" t="str">
        <f>IF(AJ119="","",AJ119)</f>
        <v/>
      </c>
      <c r="I139" s="163" t="str">
        <f>IF(AL121="","",AL121)</f>
        <v/>
      </c>
      <c r="J139" s="164" t="s">
        <v>68</v>
      </c>
      <c r="K139" s="165" t="str">
        <f>IF(AJ121="","",AJ121)</f>
        <v/>
      </c>
      <c r="L139" s="163" t="str">
        <f>IF(AL123="","",AL123)</f>
        <v/>
      </c>
      <c r="M139" s="164" t="s">
        <v>68</v>
      </c>
      <c r="N139" s="165" t="str">
        <f>IF(AJ123="","",AJ123)</f>
        <v/>
      </c>
      <c r="O139" s="163" t="str">
        <f>IF(AL125="","",AL125)</f>
        <v/>
      </c>
      <c r="P139" s="164" t="s">
        <v>68</v>
      </c>
      <c r="Q139" s="165" t="str">
        <f>IF(AJ125="","",AJ125)</f>
        <v/>
      </c>
      <c r="R139" s="163" t="str">
        <f>IF(AL127="","",AL127)</f>
        <v/>
      </c>
      <c r="S139" s="164" t="s">
        <v>68</v>
      </c>
      <c r="T139" s="165" t="str">
        <f>IF(AJ127="","",AJ127)</f>
        <v/>
      </c>
      <c r="U139" s="163" t="str">
        <f>IF(AL129="","",AL129)</f>
        <v/>
      </c>
      <c r="V139" s="164" t="s">
        <v>68</v>
      </c>
      <c r="W139" s="165" t="str">
        <f>IF(AJ129="","",AJ129)</f>
        <v/>
      </c>
      <c r="X139" s="163" t="str">
        <f>IF(AL131="","",AL131)</f>
        <v/>
      </c>
      <c r="Y139" s="164" t="s">
        <v>68</v>
      </c>
      <c r="Z139" s="165" t="str">
        <f>IF(AJ131="","",AJ131)</f>
        <v/>
      </c>
      <c r="AA139" s="264" t="str">
        <f>IF(AL133="","",AL133)</f>
        <v/>
      </c>
      <c r="AB139" s="265" t="s">
        <v>68</v>
      </c>
      <c r="AC139" s="266" t="str">
        <f>IF(AJ133="","",AJ133)</f>
        <v/>
      </c>
      <c r="AD139" s="163" t="str">
        <f>IF(AL135="","",AL135)</f>
        <v/>
      </c>
      <c r="AE139" s="164" t="s">
        <v>68</v>
      </c>
      <c r="AF139" s="165" t="str">
        <f>IF(AJ135="","",AJ135)</f>
        <v/>
      </c>
      <c r="AG139" s="163" t="str">
        <f>IF(AL137="","",AL137)</f>
        <v/>
      </c>
      <c r="AH139" s="164" t="s">
        <v>68</v>
      </c>
      <c r="AI139" s="165" t="str">
        <f>IF(AJ137="","",AJ137)</f>
        <v/>
      </c>
      <c r="AJ139" s="166"/>
      <c r="AK139" s="167"/>
      <c r="AL139" s="168"/>
      <c r="AM139" s="136"/>
      <c r="AN139" s="191" t="s">
        <v>68</v>
      </c>
      <c r="AO139" s="153"/>
      <c r="AP139" s="136"/>
      <c r="AQ139" s="191" t="s">
        <v>68</v>
      </c>
      <c r="AR139" s="153"/>
      <c r="AS139" s="136"/>
      <c r="AT139" s="191" t="s">
        <v>68</v>
      </c>
      <c r="AU139" s="153"/>
      <c r="AV139" s="785">
        <f>RANK(BG139,BG$117:BG$140)</f>
        <v>1</v>
      </c>
      <c r="AW139" s="748">
        <f>AY139*3+BA139</f>
        <v>0</v>
      </c>
      <c r="AX139" s="750">
        <f>BB139-BC139</f>
        <v>0</v>
      </c>
      <c r="AY139" s="750">
        <f>COUNTIF($D140:$AU140,"○")</f>
        <v>0</v>
      </c>
      <c r="AZ139" s="750">
        <f>COUNTIF($D140:$AU140,"●")</f>
        <v>0</v>
      </c>
      <c r="BA139" s="750">
        <f>COUNTIF($D140:AR140,"△")</f>
        <v>0</v>
      </c>
      <c r="BB139" s="750">
        <f>SUM(C139,F139,I139,L139,O139,R139,U139,X139,AA139,AD139,AG139,AJ139,AM139,AP139,AS139)</f>
        <v>0</v>
      </c>
      <c r="BC139" s="752">
        <f>SUM(E139,H139,K139,N139,Q139,T139,W139,Z139,AC139,AF139,AI139,AL139,AO139,AR139,AU139)</f>
        <v>0</v>
      </c>
      <c r="BE139" s="754">
        <f>0.5+AX139/1000</f>
        <v>0.5</v>
      </c>
      <c r="BF139" s="756">
        <f>BB139/100000</f>
        <v>0</v>
      </c>
      <c r="BG139" s="756">
        <f>SUM(AW139,BE139,BF139)</f>
        <v>0.5</v>
      </c>
      <c r="BI139" s="758">
        <f>SUM(AY139:BA140)</f>
        <v>0</v>
      </c>
    </row>
    <row r="140" spans="1:64" ht="15" customHeight="1" thickBot="1">
      <c r="B140" s="799"/>
      <c r="C140" s="172"/>
      <c r="D140" s="172" t="str">
        <f>IF(C139="","",IF(C139=E139,"△",IF(C139&gt;E139,"○","●")))</f>
        <v/>
      </c>
      <c r="E140" s="173"/>
      <c r="F140" s="172"/>
      <c r="G140" s="172" t="str">
        <f>IF(F139="","",IF(F139=H139,"△",IF(F139&gt;H139,"○","●")))</f>
        <v/>
      </c>
      <c r="H140" s="173"/>
      <c r="I140" s="172"/>
      <c r="J140" s="172" t="str">
        <f>IF(I139="","",IF(I139=K139,"△",IF(I139&gt;K139,"○","●")))</f>
        <v/>
      </c>
      <c r="K140" s="173"/>
      <c r="L140" s="172"/>
      <c r="M140" s="172" t="str">
        <f>IF(L139="","",IF(L139=N139,"△",IF(L139&gt;N139,"○","●")))</f>
        <v/>
      </c>
      <c r="N140" s="173"/>
      <c r="O140" s="172"/>
      <c r="P140" s="172" t="str">
        <f>IF(O139="","",IF(O139=Q139,"△",IF(O139&gt;Q139,"○","●")))</f>
        <v/>
      </c>
      <c r="Q140" s="173"/>
      <c r="R140" s="172"/>
      <c r="S140" s="172" t="str">
        <f>IF(R139="","",IF(R139=T139,"△",IF(R139&gt;T139,"○","●")))</f>
        <v/>
      </c>
      <c r="T140" s="173"/>
      <c r="U140" s="172"/>
      <c r="V140" s="172" t="str">
        <f>IF(U139="","",IF(U139=W139,"△",IF(U139&gt;W139,"○","●")))</f>
        <v/>
      </c>
      <c r="W140" s="173"/>
      <c r="X140" s="172"/>
      <c r="Y140" s="172" t="str">
        <f>IF(X139="","",IF(X139=Z139,"△",IF(X139&gt;Z139,"○","●")))</f>
        <v/>
      </c>
      <c r="Z140" s="173"/>
      <c r="AA140" s="195"/>
      <c r="AB140" s="195" t="str">
        <f>IF(AA139="","",IF(AA139=AC139,"△",IF(AA139&gt;AC139,"○","●")))</f>
        <v/>
      </c>
      <c r="AC140" s="196"/>
      <c r="AD140" s="172"/>
      <c r="AE140" s="172" t="str">
        <f>IF(AD139="","",IF(AD139=AF139,"△",IF(AD139&gt;AF139,"○","●")))</f>
        <v/>
      </c>
      <c r="AF140" s="173"/>
      <c r="AG140" s="172"/>
      <c r="AH140" s="172" t="str">
        <f>IF(AG139="","",IF(AG139=AI139,"△",IF(AG139&gt;AI139,"○","●")))</f>
        <v/>
      </c>
      <c r="AI140" s="173"/>
      <c r="AJ140" s="174"/>
      <c r="AK140" s="175"/>
      <c r="AL140" s="176"/>
      <c r="AM140" s="177"/>
      <c r="AN140" s="178" t="str">
        <f>IF(AM139="","",IF(AM139=AO139,"△",IF(AM139&gt;AO139,"○","●")))</f>
        <v/>
      </c>
      <c r="AO140" s="179"/>
      <c r="AP140" s="177"/>
      <c r="AQ140" s="178" t="str">
        <f>IF(AP139="","",IF(AP139=AR139,"△",IF(AP139&gt;AR139,"○","●")))</f>
        <v/>
      </c>
      <c r="AR140" s="179"/>
      <c r="AS140" s="177"/>
      <c r="AT140" s="178" t="str">
        <f>IF(AS139="","",IF(AS139=AU139,"△",IF(AS139&gt;AU139,"○","●")))</f>
        <v/>
      </c>
      <c r="AU140" s="179"/>
      <c r="AV140" s="786"/>
      <c r="AW140" s="749"/>
      <c r="AX140" s="751"/>
      <c r="AY140" s="751"/>
      <c r="AZ140" s="751"/>
      <c r="BA140" s="751"/>
      <c r="BB140" s="751"/>
      <c r="BC140" s="753"/>
      <c r="BE140" s="755"/>
      <c r="BF140" s="757"/>
      <c r="BG140" s="757"/>
      <c r="BI140" s="759"/>
    </row>
    <row r="141" spans="1:64" ht="15" customHeight="1" thickTop="1">
      <c r="B141" s="180"/>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81"/>
      <c r="AR141" s="132"/>
      <c r="AS141" s="132"/>
      <c r="AT141" s="181"/>
      <c r="AU141" s="132"/>
      <c r="AV141" s="182"/>
      <c r="AW141" s="183"/>
      <c r="AX141" s="184">
        <f>SUM(AX117:AX140)</f>
        <v>0</v>
      </c>
      <c r="AY141" s="184">
        <f>SUM(AY117:AY140)</f>
        <v>0</v>
      </c>
      <c r="AZ141" s="184">
        <f>SUM(AZ117:AZ140)</f>
        <v>0</v>
      </c>
      <c r="BA141" s="184">
        <f>SUM(BA117:BA140)</f>
        <v>0</v>
      </c>
      <c r="BB141" s="184">
        <f>SUM(AY141:BA141)/2</f>
        <v>0</v>
      </c>
      <c r="BC141" s="184"/>
      <c r="BE141" s="185"/>
      <c r="BF141" s="186"/>
      <c r="BG141" s="186"/>
    </row>
    <row r="142" spans="1:64" ht="15" customHeight="1" thickBot="1">
      <c r="A142" s="103"/>
      <c r="B142" s="104" t="s">
        <v>293</v>
      </c>
      <c r="C142" s="105"/>
      <c r="D142" s="105"/>
      <c r="E142" s="105"/>
      <c r="F142" s="105"/>
      <c r="G142" s="106"/>
      <c r="H142" s="105"/>
      <c r="I142" s="106"/>
      <c r="J142" s="105"/>
      <c r="K142" s="105"/>
      <c r="L142" s="105"/>
      <c r="M142" s="105"/>
      <c r="N142" s="105"/>
      <c r="O142" s="105"/>
      <c r="P142" s="105"/>
      <c r="Q142" s="106"/>
      <c r="R142" s="105"/>
      <c r="S142" s="105"/>
      <c r="T142" s="105"/>
      <c r="U142" s="107"/>
      <c r="V142" s="770">
        <f>(BE142-1)*BE142/2</f>
        <v>105</v>
      </c>
      <c r="W142" s="770"/>
      <c r="X142" s="108" t="s">
        <v>54</v>
      </c>
      <c r="Y142" s="105"/>
      <c r="Z142" s="105"/>
      <c r="AA142" s="105"/>
      <c r="AB142" s="105"/>
      <c r="AC142" s="106"/>
      <c r="AD142" s="109"/>
      <c r="AE142" s="110"/>
      <c r="AF142" s="111"/>
      <c r="AG142" s="111"/>
      <c r="AH142" s="111"/>
      <c r="AI142" s="113"/>
      <c r="AJ142" s="111"/>
      <c r="AK142" s="111"/>
      <c r="AL142" s="113"/>
      <c r="AM142" s="111"/>
      <c r="AN142" s="111"/>
      <c r="AO142" s="113"/>
      <c r="AV142" s="114"/>
      <c r="AZ142" s="90"/>
      <c r="BA142" s="90"/>
      <c r="BE142" s="115">
        <v>15</v>
      </c>
      <c r="BF142" s="116" t="s">
        <v>55</v>
      </c>
      <c r="BI142" s="117"/>
    </row>
    <row r="143" spans="1:64" ht="15" customHeight="1" thickTop="1">
      <c r="B143" s="118"/>
      <c r="C143" s="771" t="str">
        <f>IF(B144="","",B144)</f>
        <v>スクデット</v>
      </c>
      <c r="D143" s="772"/>
      <c r="E143" s="773"/>
      <c r="F143" s="771" t="str">
        <f>IF(B146="","",B146)</f>
        <v>市船OB50</v>
      </c>
      <c r="G143" s="772"/>
      <c r="H143" s="773"/>
      <c r="I143" s="771" t="str">
        <f>IF(B148="","",B148)</f>
        <v>50花園</v>
      </c>
      <c r="J143" s="772"/>
      <c r="K143" s="773"/>
      <c r="L143" s="771" t="str">
        <f>IF(B150="","",B150)</f>
        <v>八日市場</v>
      </c>
      <c r="M143" s="772"/>
      <c r="N143" s="773"/>
      <c r="O143" s="771" t="str">
        <f>IF(B152="","",B152)</f>
        <v>55浜野シ</v>
      </c>
      <c r="P143" s="772"/>
      <c r="Q143" s="773"/>
      <c r="R143" s="771" t="str">
        <f>IF(B154="","",B154)</f>
        <v>MCFC50</v>
      </c>
      <c r="S143" s="772"/>
      <c r="T143" s="773"/>
      <c r="U143" s="777" t="str">
        <f>IF(B156="","",B156)</f>
        <v>フォルテ50</v>
      </c>
      <c r="V143" s="778"/>
      <c r="W143" s="779"/>
      <c r="X143" s="771" t="str">
        <f>IF(B158="","",B158)</f>
        <v>1985八千代</v>
      </c>
      <c r="Y143" s="772"/>
      <c r="Z143" s="773"/>
      <c r="AA143" s="771" t="str">
        <f>IF(B160="","",B160)</f>
        <v>55袖ヶ浦シ</v>
      </c>
      <c r="AB143" s="772"/>
      <c r="AC143" s="773"/>
      <c r="AD143" s="771" t="str">
        <f>IF(B162="","",B162)</f>
        <v>コスモス</v>
      </c>
      <c r="AE143" s="772"/>
      <c r="AF143" s="773"/>
      <c r="AG143" s="771" t="str">
        <f>IF(B164="","",B164)</f>
        <v>55エスペ</v>
      </c>
      <c r="AH143" s="772"/>
      <c r="AI143" s="773"/>
      <c r="AJ143" s="771" t="str">
        <f>IF(B166="","",B166)</f>
        <v>龍子会シ50</v>
      </c>
      <c r="AK143" s="772"/>
      <c r="AL143" s="773"/>
      <c r="AM143" s="771" t="str">
        <f>IF(B168="","",B168)</f>
        <v>55九十九</v>
      </c>
      <c r="AN143" s="772"/>
      <c r="AO143" s="773"/>
      <c r="AP143" s="771" t="str">
        <f>IF(B170="","",B170)</f>
        <v>MITシ50</v>
      </c>
      <c r="AQ143" s="772"/>
      <c r="AR143" s="773"/>
      <c r="AS143" s="771">
        <f>IF(B172="","",B172)</f>
        <v>0</v>
      </c>
      <c r="AT143" s="772"/>
      <c r="AU143" s="773"/>
      <c r="AV143" s="119" t="s">
        <v>56</v>
      </c>
      <c r="AW143" s="120" t="s">
        <v>57</v>
      </c>
      <c r="AX143" s="121" t="s">
        <v>58</v>
      </c>
      <c r="AY143" s="122" t="s">
        <v>59</v>
      </c>
      <c r="AZ143" s="122" t="s">
        <v>60</v>
      </c>
      <c r="BA143" s="122" t="s">
        <v>61</v>
      </c>
      <c r="BB143" s="122" t="s">
        <v>62</v>
      </c>
      <c r="BC143" s="123" t="s">
        <v>63</v>
      </c>
      <c r="BE143" s="124" t="s">
        <v>64</v>
      </c>
      <c r="BF143" s="125" t="s">
        <v>62</v>
      </c>
      <c r="BG143" s="125" t="s">
        <v>65</v>
      </c>
    </row>
    <row r="144" spans="1:64" ht="15" customHeight="1">
      <c r="A144" s="90" t="s">
        <v>66</v>
      </c>
      <c r="B144" s="783" t="str">
        <f>[1]③リーグ組分け!B81</f>
        <v>スクデット</v>
      </c>
      <c r="C144" s="127"/>
      <c r="D144" s="128"/>
      <c r="E144" s="129"/>
      <c r="F144" s="130"/>
      <c r="G144" s="131"/>
      <c r="H144" s="132"/>
      <c r="I144" s="133"/>
      <c r="J144" s="131"/>
      <c r="K144" s="134"/>
      <c r="L144" s="133"/>
      <c r="M144" s="131"/>
      <c r="N144" s="134"/>
      <c r="O144" s="133"/>
      <c r="P144" s="131"/>
      <c r="Q144" s="134"/>
      <c r="R144" s="130"/>
      <c r="S144" s="131"/>
      <c r="T144" s="132"/>
      <c r="U144" s="133"/>
      <c r="V144" s="131"/>
      <c r="W144" s="134"/>
      <c r="X144" s="133"/>
      <c r="Y144" s="131"/>
      <c r="Z144" s="134"/>
      <c r="AA144" s="130"/>
      <c r="AB144" s="131"/>
      <c r="AC144" s="135"/>
      <c r="AD144" s="133"/>
      <c r="AE144" s="131"/>
      <c r="AF144" s="134"/>
      <c r="AG144" s="133"/>
      <c r="AH144" s="131"/>
      <c r="AI144" s="134"/>
      <c r="AJ144" s="133"/>
      <c r="AK144" s="131"/>
      <c r="AL144" s="134"/>
      <c r="AM144" s="133"/>
      <c r="AN144" s="131"/>
      <c r="AO144" s="134"/>
      <c r="AP144" s="133"/>
      <c r="AQ144" s="131"/>
      <c r="AR144" s="134"/>
      <c r="AS144" s="133"/>
      <c r="AT144" s="131"/>
      <c r="AU144" s="134"/>
      <c r="AV144" s="785">
        <f>RANK(BG144,$BG$144:$BG$171)</f>
        <v>1</v>
      </c>
      <c r="AW144" s="748">
        <f>AY144*3+BA144</f>
        <v>0</v>
      </c>
      <c r="AX144" s="750">
        <f>BB144-BC144</f>
        <v>0</v>
      </c>
      <c r="AY144" s="750">
        <f>COUNTIF($D145:$AU145,"○")</f>
        <v>0</v>
      </c>
      <c r="AZ144" s="750">
        <f>COUNTIF($D145:$AU145,"●")</f>
        <v>0</v>
      </c>
      <c r="BA144" s="750">
        <f>COUNTIF($D145:AR145,"△")</f>
        <v>0</v>
      </c>
      <c r="BB144" s="750">
        <f>SUM(C144,F144,I144,L144,O144,R144,U144,X144,AA144,AD144,AG144,AJ144,AM144,AP144,AS144)</f>
        <v>0</v>
      </c>
      <c r="BC144" s="752">
        <f>SUM(E144,H144,K144,N144,Q144,T144,W144,Z144,AC144,AF144,AI144,AL144,AO144,AR144,AU144)</f>
        <v>0</v>
      </c>
      <c r="BD144" s="138"/>
      <c r="BE144" s="754">
        <f>0.5+AX144/1000</f>
        <v>0.5</v>
      </c>
      <c r="BF144" s="756">
        <f>BB144/100000</f>
        <v>0</v>
      </c>
      <c r="BG144" s="756">
        <f>SUM(AW144,BE144,BF144)</f>
        <v>0.5</v>
      </c>
      <c r="BI144" s="758">
        <f>SUM(AY144:BA145)</f>
        <v>0</v>
      </c>
      <c r="BJ144" s="91"/>
    </row>
    <row r="145" spans="1:62" ht="15" customHeight="1">
      <c r="B145" s="784"/>
      <c r="C145" s="139"/>
      <c r="D145" s="139" t="str">
        <f>IF(C144="","",IF(C144=E144,"△",IF(C144&gt;E144,"○","●")))</f>
        <v/>
      </c>
      <c r="E145" s="140"/>
      <c r="F145" s="141"/>
      <c r="G145" s="142" t="str">
        <f>IF(F144="","",IF(F144=H144,"△",IF(F144&gt;H144,"○","●")))</f>
        <v/>
      </c>
      <c r="H145" s="143"/>
      <c r="I145" s="141"/>
      <c r="J145" s="142" t="str">
        <f>IF(I144="","",IF(I144=K144,"△",IF(I144&gt;K144,"○","●")))</f>
        <v/>
      </c>
      <c r="K145" s="144"/>
      <c r="L145" s="141"/>
      <c r="M145" s="142" t="str">
        <f>IF(L144="","",IF(L144=N144,"△",IF(L144&gt;N144,"○","●")))</f>
        <v/>
      </c>
      <c r="N145" s="144"/>
      <c r="O145" s="141"/>
      <c r="P145" s="142" t="str">
        <f>IF(O144="","",IF(O144=Q144,"△",IF(O144&gt;Q144,"○","●")))</f>
        <v/>
      </c>
      <c r="Q145" s="144"/>
      <c r="R145" s="145"/>
      <c r="S145" s="142" t="str">
        <f>IF(R144="","",IF(R144=T144,"△",IF(R144&gt;T144,"○","●")))</f>
        <v/>
      </c>
      <c r="T145" s="143"/>
      <c r="U145" s="141"/>
      <c r="V145" s="142" t="str">
        <f>IF(U144="","",IF(U144=W144,"△",IF(U144&gt;W144,"○","●")))</f>
        <v/>
      </c>
      <c r="W145" s="144"/>
      <c r="X145" s="141"/>
      <c r="Y145" s="142" t="str">
        <f>IF(X144="","",IF(X144=Z144,"△",IF(X144&gt;Z144,"○","●")))</f>
        <v/>
      </c>
      <c r="Z145" s="144"/>
      <c r="AA145" s="141"/>
      <c r="AB145" s="142" t="str">
        <f>IF(AA144="","",IF(AA144=AC144,"△",IF(AA144&gt;AC144,"○","●")))</f>
        <v/>
      </c>
      <c r="AC145" s="144"/>
      <c r="AD145" s="145"/>
      <c r="AE145" s="142" t="str">
        <f>IF(AD144="","",IF(AD144=AF144,"△",IF(AD144&gt;AF144,"○","●")))</f>
        <v/>
      </c>
      <c r="AF145" s="144"/>
      <c r="AG145" s="141"/>
      <c r="AH145" s="142" t="str">
        <f>IF(AG144="","",IF(AG144=AI144,"△",IF(AG144&gt;AI144,"○","●")))</f>
        <v/>
      </c>
      <c r="AI145" s="144"/>
      <c r="AJ145" s="141"/>
      <c r="AK145" s="142" t="str">
        <f>IF(AJ144="","",IF(AJ144=AL144,"△",IF(AJ144&gt;AL144,"○","●")))</f>
        <v/>
      </c>
      <c r="AL145" s="144"/>
      <c r="AM145" s="141"/>
      <c r="AN145" s="190" t="str">
        <f>IF(AM144="","",IF(AM144=AO144,"△",IF(AM144&gt;AO144,"○","●")))</f>
        <v/>
      </c>
      <c r="AO145" s="144"/>
      <c r="AP145" s="141"/>
      <c r="AQ145" s="190" t="str">
        <f>IF(AP144="","",IF(AP144=AR144,"△",IF(AP144&gt;AR144,"○","●")))</f>
        <v/>
      </c>
      <c r="AR145" s="144"/>
      <c r="AS145" s="141"/>
      <c r="AT145" s="190" t="str">
        <f>IF(AS144="","",IF(AS144=AU144,"△",IF(AS144&gt;AU144,"○","●")))</f>
        <v/>
      </c>
      <c r="AU145" s="144"/>
      <c r="AV145" s="786"/>
      <c r="AW145" s="760"/>
      <c r="AX145" s="761"/>
      <c r="AY145" s="761"/>
      <c r="AZ145" s="761"/>
      <c r="BA145" s="761"/>
      <c r="BB145" s="761"/>
      <c r="BC145" s="763"/>
      <c r="BD145" s="138"/>
      <c r="BE145" s="755"/>
      <c r="BF145" s="757"/>
      <c r="BG145" s="757"/>
      <c r="BI145" s="758"/>
      <c r="BJ145" s="192"/>
    </row>
    <row r="146" spans="1:62" ht="15" customHeight="1">
      <c r="A146" s="90" t="s">
        <v>69</v>
      </c>
      <c r="B146" s="783" t="str">
        <f>[1]③リーグ組分け!B82</f>
        <v>市船OB50</v>
      </c>
      <c r="C146" s="149" t="str">
        <f>IF(H144="","",H144)</f>
        <v/>
      </c>
      <c r="D146" s="150" t="s">
        <v>67</v>
      </c>
      <c r="E146" s="151" t="str">
        <f>IF(F144="","",F144)</f>
        <v/>
      </c>
      <c r="F146" s="127"/>
      <c r="G146" s="152"/>
      <c r="H146" s="153"/>
      <c r="I146" s="133"/>
      <c r="J146" s="131"/>
      <c r="K146" s="134"/>
      <c r="L146" s="133"/>
      <c r="M146" s="131"/>
      <c r="N146" s="134"/>
      <c r="O146" s="133"/>
      <c r="P146" s="131"/>
      <c r="Q146" s="134"/>
      <c r="R146" s="130"/>
      <c r="S146" s="131"/>
      <c r="T146" s="132"/>
      <c r="U146" s="133"/>
      <c r="V146" s="131"/>
      <c r="W146" s="134"/>
      <c r="X146" s="133"/>
      <c r="Y146" s="131"/>
      <c r="Z146" s="134"/>
      <c r="AA146" s="130"/>
      <c r="AB146" s="131"/>
      <c r="AC146" s="135"/>
      <c r="AD146" s="133"/>
      <c r="AE146" s="131"/>
      <c r="AF146" s="134"/>
      <c r="AG146" s="133"/>
      <c r="AH146" s="131"/>
      <c r="AI146" s="134"/>
      <c r="AJ146" s="133"/>
      <c r="AK146" s="131"/>
      <c r="AL146" s="134"/>
      <c r="AM146" s="133"/>
      <c r="AN146" s="131"/>
      <c r="AO146" s="134"/>
      <c r="AP146" s="133"/>
      <c r="AQ146" s="131"/>
      <c r="AR146" s="134"/>
      <c r="AS146" s="133"/>
      <c r="AT146" s="131"/>
      <c r="AU146" s="134"/>
      <c r="AV146" s="785">
        <f t="shared" ref="AV146:AV170" si="9">RANK(BG146,$BG$144:$BG$171)</f>
        <v>1</v>
      </c>
      <c r="AW146" s="748">
        <f>AY146*3+BA146</f>
        <v>0</v>
      </c>
      <c r="AX146" s="750">
        <f>BB146-BC146</f>
        <v>0</v>
      </c>
      <c r="AY146" s="750">
        <f>COUNTIF($D147:$AU147,"○")</f>
        <v>0</v>
      </c>
      <c r="AZ146" s="750">
        <f>COUNTIF($D147:$AU147,"●")</f>
        <v>0</v>
      </c>
      <c r="BA146" s="750">
        <f>COUNTIF($D147:AR147,"△")</f>
        <v>0</v>
      </c>
      <c r="BB146" s="750">
        <f>SUM(C146,F146,I146,L146,O146,R146,U146,X146,AA146,AD146,AG146,AJ146,AM146,AP146,AS146)</f>
        <v>0</v>
      </c>
      <c r="BC146" s="752">
        <f>SUM(E146,H146,K146,N146,Q146,T146,W146,Z146,AC146,AF146,AI146,AL146,AO146,AR146,AU146)</f>
        <v>0</v>
      </c>
      <c r="BD146" s="138"/>
      <c r="BE146" s="754">
        <f>0.5+AX146/1000</f>
        <v>0.5</v>
      </c>
      <c r="BF146" s="756">
        <f>BB146/100000</f>
        <v>0</v>
      </c>
      <c r="BG146" s="756">
        <f>SUM(AW146,BE146,BF146)</f>
        <v>0.5</v>
      </c>
      <c r="BI146" s="758">
        <f>SUM(AY146:BA147)</f>
        <v>0</v>
      </c>
      <c r="BJ146" s="193"/>
    </row>
    <row r="147" spans="1:62" ht="15" customHeight="1">
      <c r="B147" s="784"/>
      <c r="C147" s="155"/>
      <c r="D147" s="155" t="str">
        <f>IF(C146="","",IF(C146=E146,"△",IF(C146&gt;E146,"○","●")))</f>
        <v/>
      </c>
      <c r="E147" s="156"/>
      <c r="F147" s="139"/>
      <c r="G147" s="157"/>
      <c r="H147" s="148"/>
      <c r="I147" s="141"/>
      <c r="J147" s="142" t="str">
        <f>IF(I146="","",IF(I146=K146,"△",IF(I146&gt;K146,"○","●")))</f>
        <v/>
      </c>
      <c r="K147" s="144"/>
      <c r="L147" s="141"/>
      <c r="M147" s="142" t="str">
        <f>IF(L146="","",IF(L146=N146,"△",IF(L146&gt;N146,"○","●")))</f>
        <v/>
      </c>
      <c r="N147" s="144"/>
      <c r="O147" s="141"/>
      <c r="P147" s="142" t="str">
        <f>IF(O146="","",IF(O146=Q146,"△",IF(O146&gt;Q146,"○","●")))</f>
        <v/>
      </c>
      <c r="Q147" s="144"/>
      <c r="R147" s="145"/>
      <c r="S147" s="142" t="str">
        <f>IF(R146="","",IF(R146=T146,"△",IF(R146&gt;T146,"○","●")))</f>
        <v/>
      </c>
      <c r="T147" s="143"/>
      <c r="U147" s="141"/>
      <c r="V147" s="142" t="str">
        <f>IF(U146="","",IF(U146=W146,"△",IF(U146&gt;W146,"○","●")))</f>
        <v/>
      </c>
      <c r="W147" s="144"/>
      <c r="X147" s="141"/>
      <c r="Y147" s="142" t="str">
        <f>IF(X146="","",IF(X146=Z146,"△",IF(X146&gt;Z146,"○","●")))</f>
        <v/>
      </c>
      <c r="Z147" s="144"/>
      <c r="AA147" s="141"/>
      <c r="AB147" s="142" t="str">
        <f>IF(AA146="","",IF(AA146=AC146,"△",IF(AA146&gt;AC146,"○","●")))</f>
        <v/>
      </c>
      <c r="AC147" s="144"/>
      <c r="AD147" s="145"/>
      <c r="AE147" s="142" t="str">
        <f>IF(AD146="","",IF(AD146=AF146,"△",IF(AD146&gt;AF146,"○","●")))</f>
        <v/>
      </c>
      <c r="AF147" s="144"/>
      <c r="AG147" s="141"/>
      <c r="AH147" s="142" t="str">
        <f>IF(AG146="","",IF(AG146=AI146,"△",IF(AG146&gt;AI146,"○","●")))</f>
        <v/>
      </c>
      <c r="AI147" s="144"/>
      <c r="AJ147" s="141"/>
      <c r="AK147" s="142" t="str">
        <f>IF(AJ146="","",IF(AJ146=AL146,"△",IF(AJ146&gt;AL146,"○","●")))</f>
        <v/>
      </c>
      <c r="AL147" s="144"/>
      <c r="AM147" s="141"/>
      <c r="AN147" s="190" t="str">
        <f>IF(AM146="","",IF(AM146=AO146,"△",IF(AM146&gt;AO146,"○","●")))</f>
        <v/>
      </c>
      <c r="AO147" s="144"/>
      <c r="AP147" s="141"/>
      <c r="AQ147" s="190" t="str">
        <f>IF(AP146="","",IF(AP146=AR146,"△",IF(AP146&gt;AR146,"○","●")))</f>
        <v/>
      </c>
      <c r="AR147" s="144"/>
      <c r="AS147" s="141"/>
      <c r="AT147" s="190" t="str">
        <f>IF(AS146="","",IF(AS146=AU146,"△",IF(AS146&gt;AU146,"○","●")))</f>
        <v/>
      </c>
      <c r="AU147" s="144"/>
      <c r="AV147" s="786"/>
      <c r="AW147" s="760"/>
      <c r="AX147" s="761"/>
      <c r="AY147" s="761"/>
      <c r="AZ147" s="761"/>
      <c r="BA147" s="761"/>
      <c r="BB147" s="761"/>
      <c r="BC147" s="763"/>
      <c r="BE147" s="755"/>
      <c r="BF147" s="757"/>
      <c r="BG147" s="757"/>
      <c r="BI147" s="758"/>
      <c r="BJ147" s="193"/>
    </row>
    <row r="148" spans="1:62" ht="15" customHeight="1">
      <c r="A148" s="90" t="s">
        <v>70</v>
      </c>
      <c r="B148" s="783" t="str">
        <f>[1]③リーグ組分け!B83</f>
        <v>50花園</v>
      </c>
      <c r="C148" s="149" t="str">
        <f>IF(K144="","",K144)</f>
        <v/>
      </c>
      <c r="D148" s="150" t="s">
        <v>67</v>
      </c>
      <c r="E148" s="151" t="str">
        <f>IF(I144="","",I144)</f>
        <v/>
      </c>
      <c r="F148" s="149" t="str">
        <f>IF(K146="","",K146)</f>
        <v/>
      </c>
      <c r="G148" s="150" t="s">
        <v>67</v>
      </c>
      <c r="H148" s="151" t="str">
        <f>IF(I146="","",I146)</f>
        <v/>
      </c>
      <c r="I148" s="136"/>
      <c r="J148" s="152"/>
      <c r="K148" s="153"/>
      <c r="L148" s="133"/>
      <c r="M148" s="131"/>
      <c r="N148" s="134"/>
      <c r="O148" s="133"/>
      <c r="P148" s="131"/>
      <c r="Q148" s="134"/>
      <c r="R148" s="130"/>
      <c r="S148" s="131"/>
      <c r="T148" s="132"/>
      <c r="U148" s="133"/>
      <c r="V148" s="131"/>
      <c r="W148" s="134"/>
      <c r="X148" s="133"/>
      <c r="Y148" s="131"/>
      <c r="Z148" s="134"/>
      <c r="AA148" s="130"/>
      <c r="AB148" s="131"/>
      <c r="AC148" s="135"/>
      <c r="AD148" s="133"/>
      <c r="AE148" s="131"/>
      <c r="AF148" s="134"/>
      <c r="AG148" s="133"/>
      <c r="AH148" s="131"/>
      <c r="AI148" s="134"/>
      <c r="AJ148" s="133"/>
      <c r="AK148" s="131"/>
      <c r="AL148" s="134"/>
      <c r="AM148" s="133"/>
      <c r="AN148" s="131"/>
      <c r="AO148" s="134"/>
      <c r="AP148" s="133"/>
      <c r="AQ148" s="131"/>
      <c r="AR148" s="134"/>
      <c r="AS148" s="133"/>
      <c r="AT148" s="131"/>
      <c r="AU148" s="134"/>
      <c r="AV148" s="785">
        <f t="shared" ref="AV148:AV166" si="10">RANK(BG148,$BG$144:$BG$171)</f>
        <v>1</v>
      </c>
      <c r="AW148" s="748">
        <f>AY148*3+BA148</f>
        <v>0</v>
      </c>
      <c r="AX148" s="750">
        <f>BB148-BC148</f>
        <v>0</v>
      </c>
      <c r="AY148" s="762">
        <f>COUNTIF($D149:$AU149,"○")</f>
        <v>0</v>
      </c>
      <c r="AZ148" s="762">
        <f>COUNTIF($D149:$AU149,"●")</f>
        <v>0</v>
      </c>
      <c r="BA148" s="750">
        <f>COUNTIF($D149:AR149,"△")</f>
        <v>0</v>
      </c>
      <c r="BB148" s="750">
        <f>SUM(C148,F148,I148,L148,O148,R148,U148,X148,AA148,AD148,AG148,AJ148,AM148,AP148,AS148)</f>
        <v>0</v>
      </c>
      <c r="BC148" s="752">
        <f>SUM(E148,H148,K148,N148,Q148,T148,W148,Z148,AC148,AF148,AI148,AL148,AO148,AR148,AU148)</f>
        <v>0</v>
      </c>
      <c r="BE148" s="754">
        <f>0.5+AX148/1000</f>
        <v>0.5</v>
      </c>
      <c r="BF148" s="756">
        <f>BB148/100000</f>
        <v>0</v>
      </c>
      <c r="BG148" s="756">
        <f>SUM(AW148,BE148,BF148)</f>
        <v>0.5</v>
      </c>
      <c r="BI148" s="758">
        <f>SUM(AY148:BA149)</f>
        <v>0</v>
      </c>
    </row>
    <row r="149" spans="1:62" ht="15" customHeight="1">
      <c r="B149" s="784"/>
      <c r="C149" s="155"/>
      <c r="D149" s="155" t="str">
        <f>IF(C148="","",IF(C148=E148,"△",IF(C148&gt;E148,"○","●")))</f>
        <v/>
      </c>
      <c r="E149" s="156"/>
      <c r="F149" s="155"/>
      <c r="G149" s="155" t="str">
        <f>IF(F148="","",IF(F148=H148,"△",IF(F148&gt;H148,"○","●")))</f>
        <v/>
      </c>
      <c r="H149" s="156"/>
      <c r="I149" s="146"/>
      <c r="J149" s="157"/>
      <c r="K149" s="148"/>
      <c r="L149" s="141"/>
      <c r="M149" s="142" t="str">
        <f>IF(L148="","",IF(L148=N148,"△",IF(L148&gt;N148,"○","●")))</f>
        <v/>
      </c>
      <c r="N149" s="144"/>
      <c r="O149" s="141"/>
      <c r="P149" s="142" t="str">
        <f>IF(O148="","",IF(O148=Q148,"△",IF(O148&gt;Q148,"○","●")))</f>
        <v/>
      </c>
      <c r="Q149" s="144"/>
      <c r="R149" s="145"/>
      <c r="S149" s="142" t="str">
        <f>IF(R148="","",IF(R148=T148,"△",IF(R148&gt;T148,"○","●")))</f>
        <v/>
      </c>
      <c r="T149" s="143"/>
      <c r="U149" s="141"/>
      <c r="V149" s="142" t="str">
        <f>IF(U148="","",IF(U148=W148,"△",IF(U148&gt;W148,"○","●")))</f>
        <v/>
      </c>
      <c r="W149" s="144"/>
      <c r="X149" s="141"/>
      <c r="Y149" s="142" t="str">
        <f>IF(X148="","",IF(X148=Z148,"△",IF(X148&gt;Z148,"○","●")))</f>
        <v/>
      </c>
      <c r="Z149" s="144"/>
      <c r="AA149" s="141"/>
      <c r="AB149" s="142" t="str">
        <f>IF(AA148="","",IF(AA148=AC148,"△",IF(AA148&gt;AC148,"○","●")))</f>
        <v/>
      </c>
      <c r="AC149" s="144"/>
      <c r="AD149" s="145"/>
      <c r="AE149" s="142" t="str">
        <f>IF(AD148="","",IF(AD148=AF148,"△",IF(AD148&gt;AF148,"○","●")))</f>
        <v/>
      </c>
      <c r="AF149" s="144"/>
      <c r="AG149" s="141"/>
      <c r="AH149" s="142" t="str">
        <f>IF(AG148="","",IF(AG148=AI148,"△",IF(AG148&gt;AI148,"○","●")))</f>
        <v/>
      </c>
      <c r="AI149" s="144"/>
      <c r="AJ149" s="141"/>
      <c r="AK149" s="142" t="str">
        <f>IF(AJ148="","",IF(AJ148=AL148,"△",IF(AJ148&gt;AL148,"○","●")))</f>
        <v/>
      </c>
      <c r="AL149" s="144"/>
      <c r="AM149" s="141"/>
      <c r="AN149" s="190" t="str">
        <f>IF(AM148="","",IF(AM148=AO148,"△",IF(AM148&gt;AO148,"○","●")))</f>
        <v/>
      </c>
      <c r="AO149" s="144"/>
      <c r="AP149" s="141"/>
      <c r="AQ149" s="190" t="str">
        <f>IF(AP148="","",IF(AP148=AR148,"△",IF(AP148&gt;AR148,"○","●")))</f>
        <v/>
      </c>
      <c r="AR149" s="144"/>
      <c r="AS149" s="141"/>
      <c r="AT149" s="190" t="str">
        <f>IF(AS148="","",IF(AS148=AU148,"△",IF(AS148&gt;AU148,"○","●")))</f>
        <v/>
      </c>
      <c r="AU149" s="144"/>
      <c r="AV149" s="786"/>
      <c r="AW149" s="760"/>
      <c r="AX149" s="761"/>
      <c r="AY149" s="761"/>
      <c r="AZ149" s="761"/>
      <c r="BA149" s="761"/>
      <c r="BB149" s="761"/>
      <c r="BC149" s="763"/>
      <c r="BE149" s="755"/>
      <c r="BF149" s="757"/>
      <c r="BG149" s="757"/>
      <c r="BI149" s="759"/>
    </row>
    <row r="150" spans="1:62" ht="15" customHeight="1">
      <c r="A150" s="90" t="s">
        <v>71</v>
      </c>
      <c r="B150" s="783" t="str">
        <f>[1]③リーグ組分け!B84</f>
        <v>八日市場</v>
      </c>
      <c r="C150" s="149" t="str">
        <f>IF(N144="","",N144)</f>
        <v/>
      </c>
      <c r="D150" s="150" t="s">
        <v>67</v>
      </c>
      <c r="E150" s="151" t="str">
        <f>IF(L144="","",L144)</f>
        <v/>
      </c>
      <c r="F150" s="149" t="str">
        <f>IF(N146="","",N146)</f>
        <v/>
      </c>
      <c r="G150" s="150" t="s">
        <v>67</v>
      </c>
      <c r="H150" s="151" t="str">
        <f>IF(L146="","",L146)</f>
        <v/>
      </c>
      <c r="I150" s="149" t="str">
        <f>IF(N148="","",N148)</f>
        <v/>
      </c>
      <c r="J150" s="150" t="s">
        <v>67</v>
      </c>
      <c r="K150" s="151" t="str">
        <f>IF(L148="","",L148)</f>
        <v/>
      </c>
      <c r="L150" s="136"/>
      <c r="M150" s="152"/>
      <c r="N150" s="153"/>
      <c r="O150" s="133"/>
      <c r="P150" s="131"/>
      <c r="Q150" s="134"/>
      <c r="R150" s="130"/>
      <c r="S150" s="131"/>
      <c r="T150" s="132"/>
      <c r="U150" s="133"/>
      <c r="V150" s="131"/>
      <c r="W150" s="134"/>
      <c r="X150" s="133"/>
      <c r="Y150" s="131"/>
      <c r="Z150" s="134"/>
      <c r="AA150" s="130"/>
      <c r="AB150" s="131"/>
      <c r="AC150" s="135"/>
      <c r="AD150" s="133"/>
      <c r="AE150" s="131"/>
      <c r="AF150" s="134"/>
      <c r="AG150" s="133"/>
      <c r="AH150" s="131"/>
      <c r="AI150" s="134"/>
      <c r="AJ150" s="133"/>
      <c r="AK150" s="131"/>
      <c r="AL150" s="134"/>
      <c r="AM150" s="133"/>
      <c r="AN150" s="131"/>
      <c r="AO150" s="134"/>
      <c r="AP150" s="133"/>
      <c r="AQ150" s="131"/>
      <c r="AR150" s="134"/>
      <c r="AS150" s="133"/>
      <c r="AT150" s="131"/>
      <c r="AU150" s="134"/>
      <c r="AV150" s="785">
        <f t="shared" ref="AV150" si="11">RANK(BG150,$BG$144:$BG$171)</f>
        <v>1</v>
      </c>
      <c r="AW150" s="748">
        <f>AY150*3+BA150</f>
        <v>0</v>
      </c>
      <c r="AX150" s="750">
        <f>BB150-BC150</f>
        <v>0</v>
      </c>
      <c r="AY150" s="762">
        <f>COUNTIF($D151:$AU151,"○")</f>
        <v>0</v>
      </c>
      <c r="AZ150" s="762">
        <f>COUNTIF($D151:$AU151,"●")</f>
        <v>0</v>
      </c>
      <c r="BA150" s="750">
        <f>COUNTIF($D151:AR151,"△")</f>
        <v>0</v>
      </c>
      <c r="BB150" s="750">
        <f>SUM(C150,F150,I150,L150,O150,R150,U150,X150,AA150,AD150,AG150,AJ150,AM150,AP150,AS150)</f>
        <v>0</v>
      </c>
      <c r="BC150" s="752">
        <f>SUM(E150,H150,K150,N150,Q150,T150,W150,Z150,AC150,AF150,AI150,AL150,AO150,AR150,AU150)</f>
        <v>0</v>
      </c>
      <c r="BE150" s="754">
        <f>0.5+AX150/1000</f>
        <v>0.5</v>
      </c>
      <c r="BF150" s="756">
        <f>BB150/100000</f>
        <v>0</v>
      </c>
      <c r="BG150" s="756">
        <f>SUM(AW150,BE150,BF150)</f>
        <v>0.5</v>
      </c>
      <c r="BI150" s="758">
        <f>SUM(AY150:BA151)</f>
        <v>0</v>
      </c>
    </row>
    <row r="151" spans="1:62" ht="15" customHeight="1">
      <c r="B151" s="784"/>
      <c r="C151" s="155"/>
      <c r="D151" s="155" t="str">
        <f>IF(C150="","",IF(C150=E150,"△",IF(C150&gt;E150,"○","●")))</f>
        <v/>
      </c>
      <c r="E151" s="156"/>
      <c r="F151" s="155"/>
      <c r="G151" s="155" t="str">
        <f>IF(F150="","",IF(F150=H150,"△",IF(F150&gt;H150,"○","●")))</f>
        <v/>
      </c>
      <c r="H151" s="156"/>
      <c r="I151" s="155"/>
      <c r="J151" s="155" t="str">
        <f>IF(I150="","",IF(I150=K150,"△",IF(I150&gt;K150,"○","●")))</f>
        <v/>
      </c>
      <c r="K151" s="156"/>
      <c r="L151" s="146"/>
      <c r="M151" s="157"/>
      <c r="N151" s="148"/>
      <c r="O151" s="141"/>
      <c r="P151" s="142" t="str">
        <f>IF(O150="","",IF(O150=Q150,"△",IF(O150&gt;Q150,"○","●")))</f>
        <v/>
      </c>
      <c r="Q151" s="144"/>
      <c r="R151" s="145"/>
      <c r="S151" s="142" t="str">
        <f>IF(R150="","",IF(R150=T150,"△",IF(R150&gt;T150,"○","●")))</f>
        <v/>
      </c>
      <c r="T151" s="143"/>
      <c r="U151" s="141"/>
      <c r="V151" s="142" t="str">
        <f>IF(U150="","",IF(U150=W150,"△",IF(U150&gt;W150,"○","●")))</f>
        <v/>
      </c>
      <c r="W151" s="144"/>
      <c r="X151" s="141"/>
      <c r="Y151" s="142" t="str">
        <f>IF(X150="","",IF(X150=Z150,"△",IF(X150&gt;Z150,"○","●")))</f>
        <v/>
      </c>
      <c r="Z151" s="144"/>
      <c r="AA151" s="141"/>
      <c r="AB151" s="142" t="str">
        <f>IF(AA150="","",IF(AA150=AC150,"△",IF(AA150&gt;AC150,"○","●")))</f>
        <v/>
      </c>
      <c r="AC151" s="144"/>
      <c r="AD151" s="145"/>
      <c r="AE151" s="142" t="str">
        <f>IF(AD150="","",IF(AD150=AF150,"△",IF(AD150&gt;AF150,"○","●")))</f>
        <v/>
      </c>
      <c r="AF151" s="144"/>
      <c r="AG151" s="141"/>
      <c r="AH151" s="142" t="str">
        <f>IF(AG150="","",IF(AG150=AI150,"△",IF(AG150&gt;AI150,"○","●")))</f>
        <v/>
      </c>
      <c r="AI151" s="144"/>
      <c r="AJ151" s="141"/>
      <c r="AK151" s="142" t="str">
        <f>IF(AJ150="","",IF(AJ150=AL150,"△",IF(AJ150&gt;AL150,"○","●")))</f>
        <v/>
      </c>
      <c r="AL151" s="144"/>
      <c r="AM151" s="141"/>
      <c r="AN151" s="190" t="str">
        <f>IF(AM150="","",IF(AM150=AO150,"△",IF(AM150&gt;AO150,"○","●")))</f>
        <v/>
      </c>
      <c r="AO151" s="144"/>
      <c r="AP151" s="141"/>
      <c r="AQ151" s="190" t="str">
        <f>IF(AP150="","",IF(AP150=AR150,"△",IF(AP150&gt;AR150,"○","●")))</f>
        <v/>
      </c>
      <c r="AR151" s="144"/>
      <c r="AS151" s="141"/>
      <c r="AT151" s="190" t="str">
        <f>IF(AS150="","",IF(AS150=AU150,"△",IF(AS150&gt;AU150,"○","●")))</f>
        <v/>
      </c>
      <c r="AU151" s="144"/>
      <c r="AV151" s="786"/>
      <c r="AW151" s="760"/>
      <c r="AX151" s="761"/>
      <c r="AY151" s="761"/>
      <c r="AZ151" s="761"/>
      <c r="BA151" s="761"/>
      <c r="BB151" s="761"/>
      <c r="BC151" s="763"/>
      <c r="BE151" s="755"/>
      <c r="BF151" s="757"/>
      <c r="BG151" s="757"/>
      <c r="BI151" s="759"/>
    </row>
    <row r="152" spans="1:62" ht="15" customHeight="1">
      <c r="A152" s="90" t="s">
        <v>72</v>
      </c>
      <c r="B152" s="783" t="str">
        <f>[1]③リーグ組分け!B85</f>
        <v>55浜野シ</v>
      </c>
      <c r="C152" s="149" t="str">
        <f>IF(Q144="","",Q144)</f>
        <v/>
      </c>
      <c r="D152" s="150" t="s">
        <v>67</v>
      </c>
      <c r="E152" s="151" t="str">
        <f>IF(O144="","",O144)</f>
        <v/>
      </c>
      <c r="F152" s="149" t="str">
        <f>IF(Q146="","",Q146)</f>
        <v/>
      </c>
      <c r="G152" s="150" t="s">
        <v>67</v>
      </c>
      <c r="H152" s="151" t="str">
        <f>IF(O146="","",O146)</f>
        <v/>
      </c>
      <c r="I152" s="149" t="str">
        <f>IF(Q148="","",Q148)</f>
        <v/>
      </c>
      <c r="J152" s="150" t="s">
        <v>67</v>
      </c>
      <c r="K152" s="151" t="str">
        <f>IF(O148="","",O148)</f>
        <v/>
      </c>
      <c r="L152" s="158" t="str">
        <f>IF(Q150="","",Q150)</f>
        <v/>
      </c>
      <c r="M152" s="159" t="s">
        <v>67</v>
      </c>
      <c r="N152" s="151" t="str">
        <f>IF(O150="","",O150)</f>
        <v/>
      </c>
      <c r="O152" s="136"/>
      <c r="P152" s="152"/>
      <c r="Q152" s="153"/>
      <c r="R152" s="130"/>
      <c r="S152" s="131"/>
      <c r="T152" s="132"/>
      <c r="U152" s="133"/>
      <c r="V152" s="131"/>
      <c r="W152" s="134"/>
      <c r="X152" s="133"/>
      <c r="Y152" s="131"/>
      <c r="Z152" s="134"/>
      <c r="AA152" s="130"/>
      <c r="AB152" s="131"/>
      <c r="AC152" s="135"/>
      <c r="AD152" s="133"/>
      <c r="AE152" s="131"/>
      <c r="AF152" s="134"/>
      <c r="AG152" s="133"/>
      <c r="AH152" s="131"/>
      <c r="AI152" s="134"/>
      <c r="AJ152" s="133"/>
      <c r="AK152" s="131"/>
      <c r="AL152" s="134"/>
      <c r="AM152" s="133"/>
      <c r="AN152" s="131"/>
      <c r="AO152" s="134"/>
      <c r="AP152" s="133"/>
      <c r="AQ152" s="131"/>
      <c r="AR152" s="134"/>
      <c r="AS152" s="133"/>
      <c r="AT152" s="131"/>
      <c r="AU152" s="134"/>
      <c r="AV152" s="785">
        <f t="shared" si="9"/>
        <v>1</v>
      </c>
      <c r="AW152" s="748">
        <f>AY152*3+BA152</f>
        <v>0</v>
      </c>
      <c r="AX152" s="750">
        <f>BB152-BC152</f>
        <v>0</v>
      </c>
      <c r="AY152" s="762">
        <f>COUNTIF($D153:$AU153,"○")</f>
        <v>0</v>
      </c>
      <c r="AZ152" s="762">
        <f>COUNTIF($D153:$AU153,"●")</f>
        <v>0</v>
      </c>
      <c r="BA152" s="750">
        <f>COUNTIF($D153:AR153,"△")</f>
        <v>0</v>
      </c>
      <c r="BB152" s="750">
        <f>SUM(C152,F152,I152,L152,O152,R152,U152,X152,AA152,AD152,AG152,AJ152,AM152,AP152,AS152)</f>
        <v>0</v>
      </c>
      <c r="BC152" s="752">
        <f>SUM(E152,H152,K152,N152,Q152,T152,W152,Z152,AC152,AF152,AI152,AL152,AO152,AR152,AU152)</f>
        <v>0</v>
      </c>
      <c r="BE152" s="754">
        <f>0.5+AX152/1000</f>
        <v>0.5</v>
      </c>
      <c r="BF152" s="756">
        <f>BB152/100000</f>
        <v>0</v>
      </c>
      <c r="BG152" s="756">
        <f>SUM(AW152,BE152,BF152)</f>
        <v>0.5</v>
      </c>
      <c r="BI152" s="758">
        <f>SUM(AY152:BA153)</f>
        <v>0</v>
      </c>
    </row>
    <row r="153" spans="1:62" ht="15" customHeight="1">
      <c r="B153" s="784"/>
      <c r="C153" s="155"/>
      <c r="D153" s="155" t="str">
        <f>IF(C152="","",IF(C152=E152,"△",IF(C152&gt;E152,"○","●")))</f>
        <v/>
      </c>
      <c r="E153" s="156"/>
      <c r="F153" s="155"/>
      <c r="G153" s="155" t="str">
        <f>IF(F152="","",IF(F152=H152,"△",IF(F152&gt;H152,"○","●")))</f>
        <v/>
      </c>
      <c r="H153" s="156"/>
      <c r="I153" s="155"/>
      <c r="J153" s="155" t="str">
        <f>IF(I152="","",IF(I152=K152,"△",IF(I152&gt;K152,"○","●")))</f>
        <v/>
      </c>
      <c r="K153" s="156"/>
      <c r="L153" s="161"/>
      <c r="M153" s="161" t="str">
        <f>IF(L152="","",IF(L152=N152,"△",IF(L152&gt;N152,"○","●")))</f>
        <v/>
      </c>
      <c r="N153" s="162"/>
      <c r="O153" s="146"/>
      <c r="P153" s="157"/>
      <c r="Q153" s="148"/>
      <c r="R153" s="141"/>
      <c r="S153" s="142" t="str">
        <f>IF(R152="","",IF(R152=T152,"△",IF(R152&gt;T152,"○","●")))</f>
        <v/>
      </c>
      <c r="T153" s="143"/>
      <c r="U153" s="141"/>
      <c r="V153" s="142" t="str">
        <f>IF(U152="","",IF(U152=W152,"△",IF(U152&gt;W152,"○","●")))</f>
        <v/>
      </c>
      <c r="W153" s="144"/>
      <c r="X153" s="141"/>
      <c r="Y153" s="142" t="str">
        <f>IF(X152="","",IF(X152=Z152,"△",IF(X152&gt;Z152,"○","●")))</f>
        <v/>
      </c>
      <c r="Z153" s="144"/>
      <c r="AA153" s="141"/>
      <c r="AB153" s="142" t="str">
        <f>IF(AA152="","",IF(AA152=AC152,"△",IF(AA152&gt;AC152,"○","●")))</f>
        <v/>
      </c>
      <c r="AC153" s="144"/>
      <c r="AD153" s="145"/>
      <c r="AE153" s="142" t="str">
        <f>IF(AD152="","",IF(AD152=AF152,"△",IF(AD152&gt;AF152,"○","●")))</f>
        <v/>
      </c>
      <c r="AF153" s="144"/>
      <c r="AG153" s="141"/>
      <c r="AH153" s="142" t="str">
        <f>IF(AG152="","",IF(AG152=AI152,"△",IF(AG152&gt;AI152,"○","●")))</f>
        <v/>
      </c>
      <c r="AI153" s="144"/>
      <c r="AJ153" s="141"/>
      <c r="AK153" s="142" t="str">
        <f>IF(AJ152="","",IF(AJ152=AL152,"△",IF(AJ152&gt;AL152,"○","●")))</f>
        <v/>
      </c>
      <c r="AL153" s="144"/>
      <c r="AM153" s="141"/>
      <c r="AN153" s="190" t="str">
        <f>IF(AM152="","",IF(AM152=AO152,"△",IF(AM152&gt;AO152,"○","●")))</f>
        <v/>
      </c>
      <c r="AO153" s="144"/>
      <c r="AP153" s="141"/>
      <c r="AQ153" s="190" t="str">
        <f>IF(AP152="","",IF(AP152=AR152,"△",IF(AP152&gt;AR152,"○","●")))</f>
        <v/>
      </c>
      <c r="AR153" s="144"/>
      <c r="AS153" s="141"/>
      <c r="AT153" s="190" t="str">
        <f>IF(AS152="","",IF(AS152=AU152,"△",IF(AS152&gt;AU152,"○","●")))</f>
        <v/>
      </c>
      <c r="AU153" s="144"/>
      <c r="AV153" s="786"/>
      <c r="AW153" s="760"/>
      <c r="AX153" s="761"/>
      <c r="AY153" s="761"/>
      <c r="AZ153" s="761"/>
      <c r="BA153" s="761"/>
      <c r="BB153" s="761"/>
      <c r="BC153" s="763"/>
      <c r="BE153" s="755"/>
      <c r="BF153" s="757"/>
      <c r="BG153" s="757"/>
      <c r="BI153" s="759"/>
    </row>
    <row r="154" spans="1:62" ht="15" customHeight="1">
      <c r="A154" s="90" t="s">
        <v>73</v>
      </c>
      <c r="B154" s="783" t="str">
        <f>[1]③リーグ組分け!B86</f>
        <v>MCFC50</v>
      </c>
      <c r="C154" s="149" t="str">
        <f>IF(T144="","",T144)</f>
        <v/>
      </c>
      <c r="D154" s="150" t="s">
        <v>67</v>
      </c>
      <c r="E154" s="151" t="str">
        <f>IF(R144="","",R144)</f>
        <v/>
      </c>
      <c r="F154" s="149" t="str">
        <f>IF(T146="","",T146)</f>
        <v/>
      </c>
      <c r="G154" s="150" t="s">
        <v>67</v>
      </c>
      <c r="H154" s="151" t="str">
        <f>IF(R146="","",R146)</f>
        <v/>
      </c>
      <c r="I154" s="149" t="str">
        <f>IF(T148="","",T148)</f>
        <v/>
      </c>
      <c r="J154" s="150" t="s">
        <v>67</v>
      </c>
      <c r="K154" s="151" t="str">
        <f>IF(R148="","",R148)</f>
        <v/>
      </c>
      <c r="L154" s="149" t="str">
        <f>IF(T150="","",T150)</f>
        <v/>
      </c>
      <c r="M154" s="150" t="s">
        <v>67</v>
      </c>
      <c r="N154" s="151" t="str">
        <f>IF(R150="","",R150)</f>
        <v/>
      </c>
      <c r="O154" s="149" t="str">
        <f>IF(T152="","",T152)</f>
        <v/>
      </c>
      <c r="P154" s="150" t="s">
        <v>67</v>
      </c>
      <c r="Q154" s="151" t="str">
        <f>IF(R152="","",R152)</f>
        <v/>
      </c>
      <c r="R154" s="136"/>
      <c r="S154" s="152"/>
      <c r="T154" s="153"/>
      <c r="U154" s="133"/>
      <c r="V154" s="131"/>
      <c r="W154" s="134"/>
      <c r="X154" s="133"/>
      <c r="Y154" s="131"/>
      <c r="Z154" s="134"/>
      <c r="AA154" s="130"/>
      <c r="AB154" s="131"/>
      <c r="AC154" s="135"/>
      <c r="AD154" s="133"/>
      <c r="AE154" s="131"/>
      <c r="AF154" s="134"/>
      <c r="AG154" s="133"/>
      <c r="AH154" s="131"/>
      <c r="AI154" s="134"/>
      <c r="AJ154" s="133"/>
      <c r="AK154" s="131"/>
      <c r="AL154" s="134"/>
      <c r="AM154" s="133"/>
      <c r="AN154" s="131"/>
      <c r="AO154" s="134"/>
      <c r="AP154" s="133"/>
      <c r="AQ154" s="131"/>
      <c r="AR154" s="134"/>
      <c r="AS154" s="133"/>
      <c r="AT154" s="131"/>
      <c r="AU154" s="134"/>
      <c r="AV154" s="785">
        <f t="shared" si="10"/>
        <v>1</v>
      </c>
      <c r="AW154" s="748">
        <f>AY154*3+BA154</f>
        <v>0</v>
      </c>
      <c r="AX154" s="750">
        <f>BB154-BC154</f>
        <v>0</v>
      </c>
      <c r="AY154" s="762">
        <f>COUNTIF($D155:$AU155,"○")</f>
        <v>0</v>
      </c>
      <c r="AZ154" s="762">
        <f>COUNTIF($D155:$AU155,"●")</f>
        <v>0</v>
      </c>
      <c r="BA154" s="750">
        <f>COUNTIF($D155:AR155,"△")</f>
        <v>0</v>
      </c>
      <c r="BB154" s="750">
        <f>SUM(C154,F154,I154,L154,O154,R154,U154,X154,AA154,AD154,AG154,AJ154,AM154,AP154,AS154)</f>
        <v>0</v>
      </c>
      <c r="BC154" s="752">
        <f>SUM(E154,H154,K154,N154,Q154,T154,W154,Z154,AC154,AF154,AI154,AL154,AO154,AR154,AU154)</f>
        <v>0</v>
      </c>
      <c r="BD154" s="138"/>
      <c r="BE154" s="754">
        <f>0.5+AX154/1000</f>
        <v>0.5</v>
      </c>
      <c r="BF154" s="756">
        <f>BB154/100000</f>
        <v>0</v>
      </c>
      <c r="BG154" s="756">
        <f>SUM(AW154,BE154,BF154)</f>
        <v>0.5</v>
      </c>
      <c r="BI154" s="758">
        <f>SUM(AY154:BA155)</f>
        <v>0</v>
      </c>
      <c r="BJ154" s="91"/>
    </row>
    <row r="155" spans="1:62" ht="15" customHeight="1">
      <c r="B155" s="784"/>
      <c r="C155" s="155"/>
      <c r="D155" s="155" t="str">
        <f>IF(C154="","",IF(C154=E154,"△",IF(C154&gt;E154,"○","●")))</f>
        <v/>
      </c>
      <c r="E155" s="156"/>
      <c r="F155" s="155"/>
      <c r="G155" s="155" t="str">
        <f>IF(F154="","",IF(F154=H154,"△",IF(F154&gt;H154,"○","●")))</f>
        <v/>
      </c>
      <c r="H155" s="156"/>
      <c r="I155" s="155"/>
      <c r="J155" s="155" t="str">
        <f>IF(I154="","",IF(I154=K154,"△",IF(I154&gt;K154,"○","●")))</f>
        <v/>
      </c>
      <c r="K155" s="156"/>
      <c r="L155" s="155"/>
      <c r="M155" s="155" t="str">
        <f>IF(L154="","",IF(L154=N154,"△",IF(L154&gt;N154,"○","●")))</f>
        <v/>
      </c>
      <c r="N155" s="156"/>
      <c r="O155" s="155"/>
      <c r="P155" s="155" t="str">
        <f>IF(O154="","",IF(O154=Q154,"△",IF(O154&gt;Q154,"○","●")))</f>
        <v/>
      </c>
      <c r="Q155" s="156"/>
      <c r="R155" s="146"/>
      <c r="S155" s="157"/>
      <c r="T155" s="148"/>
      <c r="U155" s="141"/>
      <c r="V155" s="142" t="str">
        <f>IF(U154="","",IF(U154=W154,"△",IF(U154&gt;W154,"○","●")))</f>
        <v/>
      </c>
      <c r="W155" s="144"/>
      <c r="X155" s="141"/>
      <c r="Y155" s="142" t="str">
        <f>IF(X154="","",IF(X154=Z154,"△",IF(X154&gt;Z154,"○","●")))</f>
        <v/>
      </c>
      <c r="Z155" s="144"/>
      <c r="AA155" s="141"/>
      <c r="AB155" s="142" t="str">
        <f>IF(AA154="","",IF(AA154=AC154,"△",IF(AA154&gt;AC154,"○","●")))</f>
        <v/>
      </c>
      <c r="AC155" s="144"/>
      <c r="AD155" s="145"/>
      <c r="AE155" s="142" t="str">
        <f>IF(AD154="","",IF(AD154=AF154,"△",IF(AD154&gt;AF154,"○","●")))</f>
        <v/>
      </c>
      <c r="AF155" s="144"/>
      <c r="AG155" s="141"/>
      <c r="AH155" s="142" t="str">
        <f>IF(AG154="","",IF(AG154=AI154,"△",IF(AG154&gt;AI154,"○","●")))</f>
        <v/>
      </c>
      <c r="AI155" s="144"/>
      <c r="AJ155" s="141"/>
      <c r="AK155" s="142" t="str">
        <f>IF(AJ154="","",IF(AJ154=AL154,"△",IF(AJ154&gt;AL154,"○","●")))</f>
        <v/>
      </c>
      <c r="AL155" s="144"/>
      <c r="AM155" s="141"/>
      <c r="AN155" s="190" t="str">
        <f>IF(AM154="","",IF(AM154=AO154,"△",IF(AM154&gt;AO154,"○","●")))</f>
        <v/>
      </c>
      <c r="AO155" s="144"/>
      <c r="AP155" s="141"/>
      <c r="AQ155" s="190" t="str">
        <f>IF(AP154="","",IF(AP154=AR154,"△",IF(AP154&gt;AR154,"○","●")))</f>
        <v/>
      </c>
      <c r="AR155" s="144"/>
      <c r="AS155" s="141"/>
      <c r="AT155" s="190" t="str">
        <f>IF(AS154="","",IF(AS154=AU154,"△",IF(AS154&gt;AU154,"○","●")))</f>
        <v/>
      </c>
      <c r="AU155" s="144"/>
      <c r="AV155" s="786"/>
      <c r="AW155" s="760"/>
      <c r="AX155" s="761"/>
      <c r="AY155" s="761"/>
      <c r="AZ155" s="761"/>
      <c r="BA155" s="761"/>
      <c r="BB155" s="761"/>
      <c r="BC155" s="763"/>
      <c r="BD155" s="138"/>
      <c r="BE155" s="755"/>
      <c r="BF155" s="757"/>
      <c r="BG155" s="757"/>
      <c r="BI155" s="759"/>
    </row>
    <row r="156" spans="1:62" ht="15" customHeight="1">
      <c r="A156" s="90" t="s">
        <v>74</v>
      </c>
      <c r="B156" s="783" t="str">
        <f>[1]③リーグ組分け!B87</f>
        <v>フォルテ50</v>
      </c>
      <c r="C156" s="149" t="str">
        <f>IF(W144="","",W144)</f>
        <v/>
      </c>
      <c r="D156" s="150" t="s">
        <v>67</v>
      </c>
      <c r="E156" s="151" t="str">
        <f>IF(U144="","",U144)</f>
        <v/>
      </c>
      <c r="F156" s="149" t="str">
        <f>IF(W146="","",W146)</f>
        <v/>
      </c>
      <c r="G156" s="150" t="s">
        <v>67</v>
      </c>
      <c r="H156" s="151" t="str">
        <f>IF(U146="","",U146)</f>
        <v/>
      </c>
      <c r="I156" s="149" t="str">
        <f>IF(W148="","",W148)</f>
        <v/>
      </c>
      <c r="J156" s="150" t="s">
        <v>67</v>
      </c>
      <c r="K156" s="151" t="str">
        <f>IF(U148="","",U148)</f>
        <v/>
      </c>
      <c r="L156" s="149" t="str">
        <f>IF(W150="","",W150)</f>
        <v/>
      </c>
      <c r="M156" s="150" t="s">
        <v>67</v>
      </c>
      <c r="N156" s="151" t="str">
        <f>IF(U150="","",U150)</f>
        <v/>
      </c>
      <c r="O156" s="149" t="str">
        <f>IF(W152="","",W152)</f>
        <v/>
      </c>
      <c r="P156" s="150" t="s">
        <v>67</v>
      </c>
      <c r="Q156" s="151" t="str">
        <f>IF(U152="","",U152)</f>
        <v/>
      </c>
      <c r="R156" s="149" t="str">
        <f>IF(W154="","",W154)</f>
        <v/>
      </c>
      <c r="S156" s="150" t="s">
        <v>67</v>
      </c>
      <c r="T156" s="151" t="str">
        <f>IF(U154="","",U154)</f>
        <v/>
      </c>
      <c r="U156" s="136"/>
      <c r="V156" s="152"/>
      <c r="W156" s="153"/>
      <c r="X156" s="133"/>
      <c r="Y156" s="131"/>
      <c r="Z156" s="134"/>
      <c r="AA156" s="130"/>
      <c r="AB156" s="131"/>
      <c r="AC156" s="135"/>
      <c r="AD156" s="133"/>
      <c r="AE156" s="131"/>
      <c r="AF156" s="134"/>
      <c r="AG156" s="133"/>
      <c r="AH156" s="131"/>
      <c r="AI156" s="134"/>
      <c r="AJ156" s="133"/>
      <c r="AK156" s="131"/>
      <c r="AL156" s="134"/>
      <c r="AM156" s="133"/>
      <c r="AN156" s="131"/>
      <c r="AO156" s="134"/>
      <c r="AP156" s="133"/>
      <c r="AQ156" s="131"/>
      <c r="AR156" s="134"/>
      <c r="AS156" s="133"/>
      <c r="AT156" s="131"/>
      <c r="AU156" s="134"/>
      <c r="AV156" s="785">
        <f t="shared" ref="AV156" si="12">RANK(BG156,$BG$144:$BG$171)</f>
        <v>1</v>
      </c>
      <c r="AW156" s="748">
        <f>AY156*3+BA156</f>
        <v>0</v>
      </c>
      <c r="AX156" s="750">
        <f>BB156-BC156</f>
        <v>0</v>
      </c>
      <c r="AY156" s="762">
        <f>COUNTIF($D157:$AU157,"○")</f>
        <v>0</v>
      </c>
      <c r="AZ156" s="762">
        <f>COUNTIF($D157:$AU157,"●")</f>
        <v>0</v>
      </c>
      <c r="BA156" s="750">
        <f>COUNTIF($D157:AR157,"△")</f>
        <v>0</v>
      </c>
      <c r="BB156" s="750">
        <f>SUM(C156,F156,I156,L156,O156,R156,U156,X156,AA156,AD156,AG156,AJ156,AM156,AP156,AS156)</f>
        <v>0</v>
      </c>
      <c r="BC156" s="752">
        <f>SUM(E156,H156,K156,N156,Q156,T156,W156,Z156,AC156,AF156,AI156,AL156,AO156,AR156,AU156)</f>
        <v>0</v>
      </c>
      <c r="BD156" s="138"/>
      <c r="BE156" s="754">
        <f>0.5+AX156/1000</f>
        <v>0.5</v>
      </c>
      <c r="BF156" s="756">
        <f>BB156/100000</f>
        <v>0</v>
      </c>
      <c r="BG156" s="756">
        <f>SUM(AW156,BE156,BF156)</f>
        <v>0.5</v>
      </c>
      <c r="BI156" s="758">
        <f>SUM(AY156:BA157)</f>
        <v>0</v>
      </c>
    </row>
    <row r="157" spans="1:62" ht="15" customHeight="1">
      <c r="B157" s="784"/>
      <c r="C157" s="155"/>
      <c r="D157" s="155" t="str">
        <f>IF(C156="","",IF(C156=E156,"△",IF(C156&gt;E156,"○","●")))</f>
        <v/>
      </c>
      <c r="E157" s="156"/>
      <c r="F157" s="155"/>
      <c r="G157" s="155" t="str">
        <f>IF(F156="","",IF(F156=H156,"△",IF(F156&gt;H156,"○","●")))</f>
        <v/>
      </c>
      <c r="H157" s="156"/>
      <c r="I157" s="155"/>
      <c r="J157" s="155" t="str">
        <f>IF(I156="","",IF(I156=K156,"△",IF(I156&gt;K156,"○","●")))</f>
        <v/>
      </c>
      <c r="K157" s="156"/>
      <c r="L157" s="155"/>
      <c r="M157" s="155" t="str">
        <f>IF(L156="","",IF(L156=N156,"△",IF(L156&gt;N156,"○","●")))</f>
        <v/>
      </c>
      <c r="N157" s="156"/>
      <c r="O157" s="155"/>
      <c r="P157" s="155" t="str">
        <f>IF(O156="","",IF(O156=Q156,"△",IF(O156&gt;Q156,"○","●")))</f>
        <v/>
      </c>
      <c r="Q157" s="156"/>
      <c r="R157" s="155"/>
      <c r="S157" s="155" t="str">
        <f>IF(R156="","",IF(R156=T156,"△",IF(R156&gt;T156,"○","●")))</f>
        <v/>
      </c>
      <c r="T157" s="156"/>
      <c r="U157" s="146"/>
      <c r="V157" s="157"/>
      <c r="W157" s="148"/>
      <c r="X157" s="141"/>
      <c r="Y157" s="142" t="str">
        <f>IF(X156="","",IF(X156=Z156,"△",IF(X156&gt;Z156,"○","●")))</f>
        <v/>
      </c>
      <c r="Z157" s="144"/>
      <c r="AA157" s="141"/>
      <c r="AB157" s="142" t="str">
        <f>IF(AA156="","",IF(AA156=AC156,"△",IF(AA156&gt;AC156,"○","●")))</f>
        <v/>
      </c>
      <c r="AC157" s="144"/>
      <c r="AD157" s="145"/>
      <c r="AE157" s="142" t="str">
        <f>IF(AD156="","",IF(AD156=AF156,"△",IF(AD156&gt;AF156,"○","●")))</f>
        <v/>
      </c>
      <c r="AF157" s="144"/>
      <c r="AG157" s="141"/>
      <c r="AH157" s="142" t="str">
        <f>IF(AG156="","",IF(AG156=AI156,"△",IF(AG156&gt;AI156,"○","●")))</f>
        <v/>
      </c>
      <c r="AI157" s="144"/>
      <c r="AJ157" s="141"/>
      <c r="AK157" s="142" t="str">
        <f>IF(AJ156="","",IF(AJ156=AL156,"△",IF(AJ156&gt;AL156,"○","●")))</f>
        <v/>
      </c>
      <c r="AL157" s="144"/>
      <c r="AM157" s="141"/>
      <c r="AN157" s="190" t="str">
        <f>IF(AM156="","",IF(AM156=AO156,"△",IF(AM156&gt;AO156,"○","●")))</f>
        <v/>
      </c>
      <c r="AO157" s="144"/>
      <c r="AP157" s="141"/>
      <c r="AQ157" s="190" t="str">
        <f>IF(AP156="","",IF(AP156=AR156,"△",IF(AP156&gt;AR156,"○","●")))</f>
        <v/>
      </c>
      <c r="AR157" s="144"/>
      <c r="AS157" s="141"/>
      <c r="AT157" s="190" t="str">
        <f>IF(AS156="","",IF(AS156=AU156,"△",IF(AS156&gt;AU156,"○","●")))</f>
        <v/>
      </c>
      <c r="AU157" s="144"/>
      <c r="AV157" s="786"/>
      <c r="AW157" s="760"/>
      <c r="AX157" s="761"/>
      <c r="AY157" s="761"/>
      <c r="AZ157" s="761"/>
      <c r="BA157" s="761"/>
      <c r="BB157" s="761"/>
      <c r="BC157" s="763"/>
      <c r="BE157" s="755"/>
      <c r="BF157" s="757"/>
      <c r="BG157" s="757"/>
      <c r="BI157" s="759"/>
    </row>
    <row r="158" spans="1:62" ht="15" customHeight="1">
      <c r="A158" s="90" t="s">
        <v>75</v>
      </c>
      <c r="B158" s="783" t="str">
        <f>[1]③リーグ組分け!B88</f>
        <v>1985八千代</v>
      </c>
      <c r="C158" s="149" t="str">
        <f>IF(Z144="","",Z144)</f>
        <v/>
      </c>
      <c r="D158" s="150" t="s">
        <v>67</v>
      </c>
      <c r="E158" s="151" t="str">
        <f>IF(X144="","",X144)</f>
        <v/>
      </c>
      <c r="F158" s="149" t="str">
        <f>IF(Z146="","",Z146)</f>
        <v/>
      </c>
      <c r="G158" s="150" t="s">
        <v>67</v>
      </c>
      <c r="H158" s="151" t="str">
        <f>IF(X146="","",X146)</f>
        <v/>
      </c>
      <c r="I158" s="149" t="str">
        <f>IF(Z148="","",Z148)</f>
        <v/>
      </c>
      <c r="J158" s="150" t="s">
        <v>67</v>
      </c>
      <c r="K158" s="151" t="str">
        <f>IF(X148="","",X148)</f>
        <v/>
      </c>
      <c r="L158" s="149" t="str">
        <f>IF(Z150="","",Z150)</f>
        <v/>
      </c>
      <c r="M158" s="150" t="s">
        <v>67</v>
      </c>
      <c r="N158" s="151" t="str">
        <f>IF(X150="","",X150)</f>
        <v/>
      </c>
      <c r="O158" s="149" t="str">
        <f>IF(Z152="","",Z152)</f>
        <v/>
      </c>
      <c r="P158" s="150" t="s">
        <v>67</v>
      </c>
      <c r="Q158" s="151" t="str">
        <f>IF(X152="","",X152)</f>
        <v/>
      </c>
      <c r="R158" s="149" t="str">
        <f>IF(Z154="","",Z154)</f>
        <v/>
      </c>
      <c r="S158" s="150" t="s">
        <v>67</v>
      </c>
      <c r="T158" s="151" t="str">
        <f>IF(X154="","",X154)</f>
        <v/>
      </c>
      <c r="U158" s="149" t="str">
        <f>IF(Z156="","",Z156)</f>
        <v/>
      </c>
      <c r="V158" s="150" t="s">
        <v>67</v>
      </c>
      <c r="W158" s="151" t="str">
        <f>IF(X156="","",X156)</f>
        <v/>
      </c>
      <c r="X158" s="136"/>
      <c r="Y158" s="152"/>
      <c r="Z158" s="153"/>
      <c r="AA158" s="130"/>
      <c r="AB158" s="131"/>
      <c r="AC158" s="135"/>
      <c r="AD158" s="133"/>
      <c r="AE158" s="131"/>
      <c r="AF158" s="134"/>
      <c r="AG158" s="133"/>
      <c r="AH158" s="131"/>
      <c r="AI158" s="134"/>
      <c r="AJ158" s="133"/>
      <c r="AK158" s="131"/>
      <c r="AL158" s="134"/>
      <c r="AM158" s="133"/>
      <c r="AN158" s="131"/>
      <c r="AO158" s="134"/>
      <c r="AP158" s="133"/>
      <c r="AQ158" s="131"/>
      <c r="AR158" s="134"/>
      <c r="AS158" s="133"/>
      <c r="AT158" s="131"/>
      <c r="AU158" s="134"/>
      <c r="AV158" s="785">
        <f t="shared" si="9"/>
        <v>1</v>
      </c>
      <c r="AW158" s="748">
        <f>AY158*3+BA158</f>
        <v>0</v>
      </c>
      <c r="AX158" s="750">
        <f>BB158-BC158</f>
        <v>0</v>
      </c>
      <c r="AY158" s="762">
        <f>COUNTIF($D159:$AU159,"○")</f>
        <v>0</v>
      </c>
      <c r="AZ158" s="762">
        <f>COUNTIF($D159:$AU159,"●")</f>
        <v>0</v>
      </c>
      <c r="BA158" s="750">
        <f>COUNTIF($D159:AR159,"△")</f>
        <v>0</v>
      </c>
      <c r="BB158" s="750">
        <f>SUM(C158,F158,I158,L158,O158,R158,U158,X158,AA158,AD158,AG158,AJ158,AM158,AP158,AS158)</f>
        <v>0</v>
      </c>
      <c r="BC158" s="752">
        <f>SUM(E158,H158,K158,N158,Q158,T158,W158,Z158,AC158,AF158,AI158,AL158,AO158,AR158,AU158)</f>
        <v>0</v>
      </c>
      <c r="BE158" s="754">
        <f>0.5+AX158/1000</f>
        <v>0.5</v>
      </c>
      <c r="BF158" s="756">
        <f>BB158/100000</f>
        <v>0</v>
      </c>
      <c r="BG158" s="756">
        <f>SUM(AW158,BE158,BF158)</f>
        <v>0.5</v>
      </c>
      <c r="BI158" s="758">
        <f>SUM(AY158:BA159)</f>
        <v>0</v>
      </c>
    </row>
    <row r="159" spans="1:62" ht="15" customHeight="1">
      <c r="B159" s="784"/>
      <c r="C159" s="155"/>
      <c r="D159" s="155" t="str">
        <f>IF(C158="","",IF(C158=E158,"△",IF(C158&gt;E158,"○","●")))</f>
        <v/>
      </c>
      <c r="E159" s="156"/>
      <c r="F159" s="155"/>
      <c r="G159" s="155" t="str">
        <f>IF(F158="","",IF(F158=H158,"△",IF(F158&gt;H158,"○","●")))</f>
        <v/>
      </c>
      <c r="H159" s="156"/>
      <c r="I159" s="155"/>
      <c r="J159" s="155" t="str">
        <f>IF(I158="","",IF(I158=K158,"△",IF(I158&gt;K158,"○","●")))</f>
        <v/>
      </c>
      <c r="K159" s="156"/>
      <c r="L159" s="155"/>
      <c r="M159" s="155" t="str">
        <f>IF(L158="","",IF(L158=N158,"△",IF(L158&gt;N158,"○","●")))</f>
        <v/>
      </c>
      <c r="N159" s="156"/>
      <c r="O159" s="155"/>
      <c r="P159" s="155" t="str">
        <f>IF(O158="","",IF(O158=Q158,"△",IF(O158&gt;Q158,"○","●")))</f>
        <v/>
      </c>
      <c r="Q159" s="156"/>
      <c r="R159" s="155"/>
      <c r="S159" s="155" t="str">
        <f>IF(R158="","",IF(R158=T158,"△",IF(R158&gt;T158,"○","●")))</f>
        <v/>
      </c>
      <c r="T159" s="156"/>
      <c r="U159" s="155"/>
      <c r="V159" s="155" t="str">
        <f>IF(U158="","",IF(U158=W158,"△",IF(U158&gt;W158,"○","●")))</f>
        <v/>
      </c>
      <c r="W159" s="156"/>
      <c r="X159" s="146"/>
      <c r="Y159" s="157"/>
      <c r="Z159" s="148"/>
      <c r="AA159" s="141"/>
      <c r="AB159" s="142" t="str">
        <f>IF(AA158="","",IF(AA158=AC158,"△",IF(AA158&gt;AC158,"○","●")))</f>
        <v/>
      </c>
      <c r="AC159" s="144"/>
      <c r="AD159" s="145"/>
      <c r="AE159" s="142" t="str">
        <f>IF(AD158="","",IF(AD158=AF158,"△",IF(AD158&gt;AF158,"○","●")))</f>
        <v/>
      </c>
      <c r="AF159" s="144"/>
      <c r="AG159" s="141"/>
      <c r="AH159" s="142" t="str">
        <f>IF(AG158="","",IF(AG158=AI158,"△",IF(AG158&gt;AI158,"○","●")))</f>
        <v/>
      </c>
      <c r="AI159" s="144"/>
      <c r="AJ159" s="141"/>
      <c r="AK159" s="142" t="str">
        <f>IF(AJ158="","",IF(AJ158=AL158,"△",IF(AJ158&gt;AL158,"○","●")))</f>
        <v/>
      </c>
      <c r="AL159" s="144"/>
      <c r="AM159" s="141"/>
      <c r="AN159" s="190" t="str">
        <f>IF(AM158="","",IF(AM158=AO158,"△",IF(AM158&gt;AO158,"○","●")))</f>
        <v/>
      </c>
      <c r="AO159" s="144"/>
      <c r="AP159" s="141"/>
      <c r="AQ159" s="190" t="str">
        <f>IF(AP158="","",IF(AP158=AR158,"△",IF(AP158&gt;AR158,"○","●")))</f>
        <v/>
      </c>
      <c r="AR159" s="144"/>
      <c r="AS159" s="141"/>
      <c r="AT159" s="190" t="str">
        <f>IF(AS158="","",IF(AS158=AU158,"△",IF(AS158&gt;AU158,"○","●")))</f>
        <v/>
      </c>
      <c r="AU159" s="144"/>
      <c r="AV159" s="786"/>
      <c r="AW159" s="760"/>
      <c r="AX159" s="761"/>
      <c r="AY159" s="761"/>
      <c r="AZ159" s="761"/>
      <c r="BA159" s="761"/>
      <c r="BB159" s="761"/>
      <c r="BC159" s="763"/>
      <c r="BE159" s="755"/>
      <c r="BF159" s="757"/>
      <c r="BG159" s="757"/>
      <c r="BI159" s="759"/>
    </row>
    <row r="160" spans="1:62" ht="15" customHeight="1">
      <c r="A160" s="90" t="s">
        <v>76</v>
      </c>
      <c r="B160" s="783" t="str">
        <f>[1]③リーグ組分け!B89</f>
        <v>55袖ヶ浦シ</v>
      </c>
      <c r="C160" s="158" t="str">
        <f>IF(AC144="","",AC144)</f>
        <v/>
      </c>
      <c r="D160" s="159" t="s">
        <v>67</v>
      </c>
      <c r="E160" s="160" t="str">
        <f>IF(AA144="","",AA144)</f>
        <v/>
      </c>
      <c r="F160" s="158" t="str">
        <f>IF(AC146="","",AC146)</f>
        <v/>
      </c>
      <c r="G160" s="159" t="s">
        <v>67</v>
      </c>
      <c r="H160" s="160" t="str">
        <f>IF(AA146="","",AA146)</f>
        <v/>
      </c>
      <c r="I160" s="158" t="str">
        <f>IF(AC148="","",AC148)</f>
        <v/>
      </c>
      <c r="J160" s="159" t="s">
        <v>82</v>
      </c>
      <c r="K160" s="160" t="str">
        <f>IF(AA148="","",AA148)</f>
        <v/>
      </c>
      <c r="L160" s="158" t="str">
        <f>IF(AC150="","",AC150)</f>
        <v/>
      </c>
      <c r="M160" s="159" t="s">
        <v>82</v>
      </c>
      <c r="N160" s="160" t="str">
        <f>IF(AA150="","",AA150)</f>
        <v/>
      </c>
      <c r="O160" s="158" t="str">
        <f>IF(AC152="","",AC152)</f>
        <v/>
      </c>
      <c r="P160" s="159" t="s">
        <v>82</v>
      </c>
      <c r="Q160" s="160" t="str">
        <f>IF(AA152="","",AA152)</f>
        <v/>
      </c>
      <c r="R160" s="158" t="str">
        <f>IF(AC154="","",AC154)</f>
        <v/>
      </c>
      <c r="S160" s="159" t="s">
        <v>67</v>
      </c>
      <c r="T160" s="160" t="str">
        <f>IF(AA154="","",AA154)</f>
        <v/>
      </c>
      <c r="U160" s="158" t="str">
        <f>IF(AC156="","",AC156)</f>
        <v/>
      </c>
      <c r="V160" s="159" t="s">
        <v>67</v>
      </c>
      <c r="W160" s="160" t="str">
        <f>IF(AA156="","",AA156)</f>
        <v/>
      </c>
      <c r="X160" s="158" t="str">
        <f>IF(AC158="","",AC158)</f>
        <v/>
      </c>
      <c r="Y160" s="159" t="s">
        <v>82</v>
      </c>
      <c r="Z160" s="160" t="str">
        <f>IF(AA158="","",AA158)</f>
        <v/>
      </c>
      <c r="AA160" s="136"/>
      <c r="AB160" s="152"/>
      <c r="AC160" s="153"/>
      <c r="AD160" s="133"/>
      <c r="AE160" s="131"/>
      <c r="AF160" s="134"/>
      <c r="AG160" s="133"/>
      <c r="AH160" s="131"/>
      <c r="AI160" s="134"/>
      <c r="AJ160" s="133"/>
      <c r="AK160" s="131"/>
      <c r="AL160" s="134"/>
      <c r="AM160" s="133"/>
      <c r="AN160" s="131"/>
      <c r="AO160" s="134"/>
      <c r="AP160" s="133"/>
      <c r="AQ160" s="131"/>
      <c r="AR160" s="134"/>
      <c r="AS160" s="133"/>
      <c r="AT160" s="131"/>
      <c r="AU160" s="134"/>
      <c r="AV160" s="785">
        <f t="shared" si="10"/>
        <v>1</v>
      </c>
      <c r="AW160" s="748">
        <f>AY160*3+BA160</f>
        <v>0</v>
      </c>
      <c r="AX160" s="750">
        <f>BB160-BC160</f>
        <v>0</v>
      </c>
      <c r="AY160" s="762">
        <f>COUNTIF($D161:$AU161,"○")</f>
        <v>0</v>
      </c>
      <c r="AZ160" s="762">
        <f>COUNTIF($D161:$AU161,"●")</f>
        <v>0</v>
      </c>
      <c r="BA160" s="750">
        <f>COUNTIF($D161:AR161,"△")</f>
        <v>0</v>
      </c>
      <c r="BB160" s="750">
        <f>SUM(C160,F160,I160,L160,O160,R160,U160,X160,AA160,AD160,AG160,AJ160,AM160,AP160,AS160)</f>
        <v>0</v>
      </c>
      <c r="BC160" s="752">
        <f>SUM(E160,H160,K160,N160,Q160,T160,W160,Z160,AC160,AF160,AI160,AL160,AO160,AR160,AU160)</f>
        <v>0</v>
      </c>
      <c r="BE160" s="754">
        <f>0.5+AX160/1000</f>
        <v>0.5</v>
      </c>
      <c r="BF160" s="756">
        <f>BB160/100000</f>
        <v>0</v>
      </c>
      <c r="BG160" s="756">
        <f>SUM(AW160,BE160,BF160)</f>
        <v>0.5</v>
      </c>
      <c r="BI160" s="758">
        <f>SUM(AY160:BA161)</f>
        <v>0</v>
      </c>
      <c r="BJ160" s="91"/>
    </row>
    <row r="161" spans="1:64" ht="15" customHeight="1">
      <c r="B161" s="784"/>
      <c r="C161" s="161"/>
      <c r="D161" s="161" t="str">
        <f>IF(C160="","",IF(C160=E160,"△",IF(C160&gt;E160,"○","●")))</f>
        <v/>
      </c>
      <c r="E161" s="162"/>
      <c r="F161" s="161"/>
      <c r="G161" s="161" t="str">
        <f>IF(F160="","",IF(F160=H160,"△",IF(F160&gt;H160,"○","●")))</f>
        <v/>
      </c>
      <c r="H161" s="162"/>
      <c r="I161" s="161"/>
      <c r="J161" s="161" t="str">
        <f>IF(I160="","",IF(I160=K160,"△",IF(I160&gt;K160,"○","●")))</f>
        <v/>
      </c>
      <c r="K161" s="162"/>
      <c r="L161" s="161"/>
      <c r="M161" s="161" t="str">
        <f>IF(L160="","",IF(L160=N160,"△",IF(L160&gt;N160,"○","●")))</f>
        <v/>
      </c>
      <c r="N161" s="162"/>
      <c r="O161" s="161"/>
      <c r="P161" s="161" t="str">
        <f>IF(O160="","",IF(O160=Q160,"△",IF(O160&gt;Q160,"○","●")))</f>
        <v/>
      </c>
      <c r="Q161" s="162"/>
      <c r="R161" s="161"/>
      <c r="S161" s="161" t="str">
        <f>IF(R160="","",IF(R160=T160,"△",IF(R160&gt;T160,"○","●")))</f>
        <v/>
      </c>
      <c r="T161" s="162"/>
      <c r="U161" s="161"/>
      <c r="V161" s="161" t="str">
        <f>IF(U160="","",IF(U160=W160,"△",IF(U160&gt;W160,"○","●")))</f>
        <v/>
      </c>
      <c r="W161" s="162"/>
      <c r="X161" s="161"/>
      <c r="Y161" s="161" t="str">
        <f>IF(X160="","",IF(X160=Z160,"△",IF(X160&gt;Z160,"○","●")))</f>
        <v/>
      </c>
      <c r="Z161" s="162"/>
      <c r="AA161" s="146"/>
      <c r="AB161" s="157"/>
      <c r="AC161" s="148"/>
      <c r="AD161" s="141"/>
      <c r="AE161" s="142" t="str">
        <f>IF(AD160="","",IF(AD160=AF160,"△",IF(AD160&gt;AF160,"○","●")))</f>
        <v/>
      </c>
      <c r="AF161" s="144"/>
      <c r="AG161" s="141"/>
      <c r="AH161" s="142" t="str">
        <f>IF(AG160="","",IF(AG160=AI160,"△",IF(AG160&gt;AI160,"○","●")))</f>
        <v/>
      </c>
      <c r="AI161" s="144"/>
      <c r="AJ161" s="141"/>
      <c r="AK161" s="142" t="str">
        <f>IF(AJ160="","",IF(AJ160=AL160,"△",IF(AJ160&gt;AL160,"○","●")))</f>
        <v/>
      </c>
      <c r="AL161" s="144"/>
      <c r="AM161" s="141"/>
      <c r="AN161" s="190" t="str">
        <f>IF(AM160="","",IF(AM160=AO160,"△",IF(AM160&gt;AO160,"○","●")))</f>
        <v/>
      </c>
      <c r="AO161" s="144"/>
      <c r="AP161" s="141"/>
      <c r="AQ161" s="190" t="str">
        <f>IF(AP160="","",IF(AP160=AR160,"△",IF(AP160&gt;AR160,"○","●")))</f>
        <v/>
      </c>
      <c r="AR161" s="144"/>
      <c r="AS161" s="141"/>
      <c r="AT161" s="190" t="str">
        <f>IF(AS160="","",IF(AS160=AU160,"△",IF(AS160&gt;AU160,"○","●")))</f>
        <v/>
      </c>
      <c r="AU161" s="144"/>
      <c r="AV161" s="786"/>
      <c r="AW161" s="760"/>
      <c r="AX161" s="761"/>
      <c r="AY161" s="761"/>
      <c r="AZ161" s="761"/>
      <c r="BA161" s="761"/>
      <c r="BB161" s="761"/>
      <c r="BC161" s="763"/>
      <c r="BE161" s="755"/>
      <c r="BF161" s="757"/>
      <c r="BG161" s="757"/>
      <c r="BI161" s="759"/>
      <c r="BJ161" s="91"/>
    </row>
    <row r="162" spans="1:64" ht="15" customHeight="1">
      <c r="A162" s="90" t="s">
        <v>77</v>
      </c>
      <c r="B162" s="783" t="str">
        <f>[1]③リーグ組分け!B90</f>
        <v>コスモス</v>
      </c>
      <c r="C162" s="264" t="str">
        <f>IF(AF144="","",AF144)</f>
        <v/>
      </c>
      <c r="D162" s="265" t="s">
        <v>67</v>
      </c>
      <c r="E162" s="266" t="str">
        <f>IF(AD144="","",AD144)</f>
        <v/>
      </c>
      <c r="F162" s="264" t="str">
        <f>IF(AF146="","",AF146)</f>
        <v/>
      </c>
      <c r="G162" s="265" t="s">
        <v>82</v>
      </c>
      <c r="H162" s="266" t="str">
        <f>IF(AD146="","",AD146)</f>
        <v/>
      </c>
      <c r="I162" s="264" t="str">
        <f>IF(AF148="","",AF148)</f>
        <v/>
      </c>
      <c r="J162" s="265" t="s">
        <v>82</v>
      </c>
      <c r="K162" s="266" t="str">
        <f>IF(AD148="","",AD148)</f>
        <v/>
      </c>
      <c r="L162" s="264" t="str">
        <f>IF(AF150="","",AF150)</f>
        <v/>
      </c>
      <c r="M162" s="265" t="s">
        <v>67</v>
      </c>
      <c r="N162" s="266" t="str">
        <f>IF(AD150="","",AD150)</f>
        <v/>
      </c>
      <c r="O162" s="264" t="str">
        <f>IF(AF152="","",AF152)</f>
        <v/>
      </c>
      <c r="P162" s="265" t="s">
        <v>67</v>
      </c>
      <c r="Q162" s="266" t="str">
        <f>IF(AD152="","",AD152)</f>
        <v/>
      </c>
      <c r="R162" s="264" t="str">
        <f>IF(AF154="","",AF154)</f>
        <v/>
      </c>
      <c r="S162" s="265" t="s">
        <v>67</v>
      </c>
      <c r="T162" s="266" t="str">
        <f>IF(AD154="","",AD154)</f>
        <v/>
      </c>
      <c r="U162" s="264" t="str">
        <f>IF(AF156="","",AF156)</f>
        <v/>
      </c>
      <c r="V162" s="265" t="s">
        <v>67</v>
      </c>
      <c r="W162" s="266" t="str">
        <f>IF(AD156="","",AD156)</f>
        <v/>
      </c>
      <c r="X162" s="158" t="str">
        <f>IF(AF158="","",AF158)</f>
        <v/>
      </c>
      <c r="Y162" s="265" t="s">
        <v>67</v>
      </c>
      <c r="Z162" s="266" t="str">
        <f>IF(AD158="","",AD158)</f>
        <v/>
      </c>
      <c r="AA162" s="264" t="str">
        <f>IF(AF160="","",AF160)</f>
        <v/>
      </c>
      <c r="AB162" s="265" t="s">
        <v>67</v>
      </c>
      <c r="AC162" s="266" t="str">
        <f>IF(AD160="","",AD160)</f>
        <v/>
      </c>
      <c r="AD162" s="152"/>
      <c r="AE162" s="191"/>
      <c r="AF162" s="152"/>
      <c r="AG162" s="133"/>
      <c r="AH162" s="267"/>
      <c r="AI162" s="134"/>
      <c r="AJ162" s="267"/>
      <c r="AK162" s="267"/>
      <c r="AL162" s="134"/>
      <c r="AM162" s="133"/>
      <c r="AN162" s="169"/>
      <c r="AO162" s="134"/>
      <c r="AP162" s="133"/>
      <c r="AQ162" s="169"/>
      <c r="AR162" s="134"/>
      <c r="AS162" s="133"/>
      <c r="AT162" s="169"/>
      <c r="AU162" s="134"/>
      <c r="AV162" s="785">
        <f t="shared" ref="AV162" si="13">RANK(BG162,$BG$144:$BG$171)</f>
        <v>1</v>
      </c>
      <c r="AW162" s="748">
        <f>AY162*3+BA162</f>
        <v>0</v>
      </c>
      <c r="AX162" s="750">
        <f>BB162-BC162</f>
        <v>0</v>
      </c>
      <c r="AY162" s="750">
        <f>COUNTIF($D163:$AU163,"○")</f>
        <v>0</v>
      </c>
      <c r="AZ162" s="750">
        <f>COUNTIF($D163:$AU163,"●")</f>
        <v>0</v>
      </c>
      <c r="BA162" s="750">
        <f>COUNTIF($D163:AR163,"△")</f>
        <v>0</v>
      </c>
      <c r="BB162" s="750">
        <f>SUM(C162,F162,I162,L162,O162,R162,U162,X162,AA162,AD162,AG162,AJ162,AM162,AP162,AS162)</f>
        <v>0</v>
      </c>
      <c r="BC162" s="752">
        <f>SUM(E162,H162,K162,N162,Q162,T162,W162,Z162,AC162,AF162,AI162,AL162,AO162,AR162,AU162)</f>
        <v>0</v>
      </c>
      <c r="BE162" s="754">
        <f>0.5+AX162/1000</f>
        <v>0.5</v>
      </c>
      <c r="BF162" s="756">
        <f>BB162/100000</f>
        <v>0</v>
      </c>
      <c r="BG162" s="756">
        <f>SUM(AW162,BE162,BF162)</f>
        <v>0.5</v>
      </c>
      <c r="BI162" s="758">
        <f>SUM(AY162:BA163)</f>
        <v>0</v>
      </c>
      <c r="BL162" s="194"/>
    </row>
    <row r="163" spans="1:64" ht="15" customHeight="1">
      <c r="B163" s="784"/>
      <c r="C163" s="161"/>
      <c r="D163" s="161" t="str">
        <f>IF(C162="","",IF(C162=E162,"△",IF(C162&gt;E162,"○","●")))</f>
        <v/>
      </c>
      <c r="E163" s="162"/>
      <c r="F163" s="161"/>
      <c r="G163" s="161" t="str">
        <f>IF(F162="","",IF(F162=H162,"△",IF(F162&gt;H162,"○","●")))</f>
        <v/>
      </c>
      <c r="H163" s="162"/>
      <c r="I163" s="161"/>
      <c r="J163" s="161" t="str">
        <f>IF(I162="","",IF(I162=K162,"△",IF(I162&gt;K162,"○","●")))</f>
        <v/>
      </c>
      <c r="K163" s="162"/>
      <c r="L163" s="161"/>
      <c r="M163" s="161" t="str">
        <f>IF(L162="","",IF(L162=N162,"△",IF(L162&gt;N162,"○","●")))</f>
        <v/>
      </c>
      <c r="N163" s="162"/>
      <c r="O163" s="161"/>
      <c r="P163" s="161" t="str">
        <f>IF(O162="","",IF(O162=Q162,"△",IF(O162&gt;Q162,"○","●")))</f>
        <v/>
      </c>
      <c r="Q163" s="162"/>
      <c r="R163" s="161"/>
      <c r="S163" s="161" t="str">
        <f>IF(R162="","",IF(R162=T162,"△",IF(R162&gt;T162,"○","●")))</f>
        <v/>
      </c>
      <c r="T163" s="162"/>
      <c r="U163" s="161"/>
      <c r="V163" s="161" t="str">
        <f>IF(U162="","",IF(U162=W162,"△",IF(U162&gt;W162,"○","●")))</f>
        <v/>
      </c>
      <c r="W163" s="162"/>
      <c r="X163" s="161"/>
      <c r="Y163" s="161" t="str">
        <f>IF(X162="","",IF(X162=Z162,"△",IF(X162&gt;Z162,"○","●")))</f>
        <v/>
      </c>
      <c r="Z163" s="162"/>
      <c r="AA163" s="161"/>
      <c r="AB163" s="161" t="str">
        <f>IF(AA162="","",IF(AA162=AC162,"△",IF(AA162&gt;AC162,"○","●")))</f>
        <v/>
      </c>
      <c r="AC163" s="162"/>
      <c r="AD163" s="157"/>
      <c r="AE163" s="157"/>
      <c r="AF163" s="148"/>
      <c r="AG163" s="141"/>
      <c r="AH163" s="142" t="str">
        <f>IF(AG162="","",IF(AG162=AI162,"△",IF(AG162&gt;AI162,"○","●")))</f>
        <v/>
      </c>
      <c r="AI163" s="144"/>
      <c r="AJ163" s="141"/>
      <c r="AK163" s="142" t="str">
        <f>IF(AJ162="","",IF(AJ162=AL162,"△",IF(AJ162&gt;AL162,"○","●")))</f>
        <v/>
      </c>
      <c r="AL163" s="144"/>
      <c r="AM163" s="141"/>
      <c r="AN163" s="190" t="str">
        <f>IF(AM162="","",IF(AM162=AO162,"△",IF(AM162&gt;AO162,"○","●")))</f>
        <v/>
      </c>
      <c r="AO163" s="144"/>
      <c r="AP163" s="141"/>
      <c r="AQ163" s="190" t="str">
        <f>IF(AP162="","",IF(AP162=AR162,"△",IF(AP162&gt;AR162,"○","●")))</f>
        <v/>
      </c>
      <c r="AR163" s="144"/>
      <c r="AS163" s="141"/>
      <c r="AT163" s="190" t="str">
        <f>IF(AS162="","",IF(AS162=AU162,"△",IF(AS162&gt;AU162,"○","●")))</f>
        <v/>
      </c>
      <c r="AU163" s="144"/>
      <c r="AV163" s="786"/>
      <c r="AW163" s="760"/>
      <c r="AX163" s="761"/>
      <c r="AY163" s="761"/>
      <c r="AZ163" s="761"/>
      <c r="BA163" s="761"/>
      <c r="BB163" s="761"/>
      <c r="BC163" s="763"/>
      <c r="BE163" s="755"/>
      <c r="BF163" s="757"/>
      <c r="BG163" s="757"/>
      <c r="BI163" s="759"/>
    </row>
    <row r="164" spans="1:64" ht="15" customHeight="1">
      <c r="A164" s="90" t="s">
        <v>78</v>
      </c>
      <c r="B164" s="783" t="str">
        <f>[1]③リーグ組分け!B91</f>
        <v>55エスペ</v>
      </c>
      <c r="C164" s="158" t="str">
        <f>IF(AI144="","",AI144)</f>
        <v/>
      </c>
      <c r="D164" s="159" t="s">
        <v>68</v>
      </c>
      <c r="E164" s="160" t="str">
        <f>IF(AG144="","",AG144)</f>
        <v/>
      </c>
      <c r="F164" s="158" t="str">
        <f>IF(AI146="","",AI146)</f>
        <v/>
      </c>
      <c r="G164" s="159" t="s">
        <v>68</v>
      </c>
      <c r="H164" s="160" t="str">
        <f>IF(AG146="","",AG146)</f>
        <v/>
      </c>
      <c r="I164" s="158" t="str">
        <f>IF(AI148="","",AI148)</f>
        <v/>
      </c>
      <c r="J164" s="159" t="s">
        <v>68</v>
      </c>
      <c r="K164" s="160" t="str">
        <f>IF(AG148="","",AG148)</f>
        <v/>
      </c>
      <c r="L164" s="158" t="str">
        <f>IF(AI150="","",AI150)</f>
        <v/>
      </c>
      <c r="M164" s="159" t="s">
        <v>68</v>
      </c>
      <c r="N164" s="160" t="str">
        <f>IF(AG150="","",AG150)</f>
        <v/>
      </c>
      <c r="O164" s="158" t="str">
        <f>IF(AI152="","",AI152)</f>
        <v/>
      </c>
      <c r="P164" s="159" t="s">
        <v>68</v>
      </c>
      <c r="Q164" s="160" t="str">
        <f>IF(AG152="","",AG152)</f>
        <v/>
      </c>
      <c r="R164" s="158" t="str">
        <f>IF(AI154="","",AI154)</f>
        <v/>
      </c>
      <c r="S164" s="159" t="s">
        <v>68</v>
      </c>
      <c r="T164" s="160" t="str">
        <f>IF(AG154="","",AG154)</f>
        <v/>
      </c>
      <c r="U164" s="158" t="str">
        <f>IF(AI156="","",AI156)</f>
        <v/>
      </c>
      <c r="V164" s="159" t="s">
        <v>68</v>
      </c>
      <c r="W164" s="160" t="str">
        <f>IF(AG156="","",AG156)</f>
        <v/>
      </c>
      <c r="X164" s="158" t="str">
        <f>IF(AI158="","",AI158)</f>
        <v/>
      </c>
      <c r="Y164" s="159" t="s">
        <v>68</v>
      </c>
      <c r="Z164" s="160" t="str">
        <f>IF(AG158="","",AG158)</f>
        <v/>
      </c>
      <c r="AA164" s="158" t="str">
        <f>IF(AI160="","",AI160)</f>
        <v/>
      </c>
      <c r="AB164" s="159" t="s">
        <v>68</v>
      </c>
      <c r="AC164" s="160" t="str">
        <f>IF(AG160="","",AG160)</f>
        <v/>
      </c>
      <c r="AD164" s="158" t="str">
        <f>IF(AI162="","",AI162)</f>
        <v/>
      </c>
      <c r="AE164" s="159" t="s">
        <v>68</v>
      </c>
      <c r="AF164" s="160" t="str">
        <f>IF(AG162="","",AG162)</f>
        <v/>
      </c>
      <c r="AG164" s="152"/>
      <c r="AH164" s="191"/>
      <c r="AI164" s="153"/>
      <c r="AJ164" s="130"/>
      <c r="AK164" s="131"/>
      <c r="AL164" s="135"/>
      <c r="AM164" s="130"/>
      <c r="AN164" s="131"/>
      <c r="AO164" s="135"/>
      <c r="AP164" s="130"/>
      <c r="AQ164" s="131"/>
      <c r="AR164" s="135"/>
      <c r="AS164" s="130"/>
      <c r="AT164" s="131"/>
      <c r="AU164" s="135"/>
      <c r="AV164" s="785">
        <f t="shared" si="9"/>
        <v>1</v>
      </c>
      <c r="AW164" s="748">
        <f>AY164*3+BA164</f>
        <v>0</v>
      </c>
      <c r="AX164" s="750">
        <f>BB164-BC164</f>
        <v>0</v>
      </c>
      <c r="AY164" s="750">
        <f>COUNTIF($D165:$AU165,"○")</f>
        <v>0</v>
      </c>
      <c r="AZ164" s="750">
        <f>COUNTIF($D165:$AU165,"●")</f>
        <v>0</v>
      </c>
      <c r="BA164" s="750">
        <f>COUNTIF($D165:AR165,"△")</f>
        <v>0</v>
      </c>
      <c r="BB164" s="750">
        <f>SUM(C164,F164,I164,L164,O164,R164,U164,X164,AA164,AD164,AG164,AJ164,AM164,AP164,AS164)</f>
        <v>0</v>
      </c>
      <c r="BC164" s="752">
        <f>SUM(E164,H164,K164,N164,Q164,T164,W164,Z164,AC164,AF164,AI164,AL164,AO164,AR164,AU164)</f>
        <v>0</v>
      </c>
      <c r="BE164" s="754">
        <f>0.5+AX164/1000</f>
        <v>0.5</v>
      </c>
      <c r="BF164" s="756">
        <f>BB164/100000</f>
        <v>0</v>
      </c>
      <c r="BG164" s="756">
        <f>SUM(AW164,BE164,BF164)</f>
        <v>0.5</v>
      </c>
      <c r="BI164" s="758">
        <f>SUM(AY164:BA165)</f>
        <v>0</v>
      </c>
    </row>
    <row r="165" spans="1:64" ht="15" customHeight="1">
      <c r="B165" s="784"/>
      <c r="C165" s="161"/>
      <c r="D165" s="161" t="str">
        <f>IF(C164="","",IF(C164=E164,"△",IF(C164&gt;E164,"○","●")))</f>
        <v/>
      </c>
      <c r="E165" s="162"/>
      <c r="F165" s="161"/>
      <c r="G165" s="161" t="str">
        <f>IF(F164="","",IF(F164=H164,"△",IF(F164&gt;H164,"○","●")))</f>
        <v/>
      </c>
      <c r="H165" s="162"/>
      <c r="I165" s="161"/>
      <c r="J165" s="161" t="str">
        <f>IF(I164="","",IF(I164=K164,"△",IF(I164&gt;K164,"○","●")))</f>
        <v/>
      </c>
      <c r="K165" s="162"/>
      <c r="L165" s="161"/>
      <c r="M165" s="161" t="str">
        <f>IF(L164="","",IF(L164=N164,"△",IF(L164&gt;N164,"○","●")))</f>
        <v/>
      </c>
      <c r="N165" s="162"/>
      <c r="O165" s="161"/>
      <c r="P165" s="161" t="str">
        <f>IF(O164="","",IF(O164=Q164,"△",IF(O164&gt;Q164,"○","●")))</f>
        <v/>
      </c>
      <c r="Q165" s="162"/>
      <c r="R165" s="161"/>
      <c r="S165" s="161" t="str">
        <f>IF(R164="","",IF(R164=T164,"△",IF(R164&gt;T164,"○","●")))</f>
        <v/>
      </c>
      <c r="T165" s="162"/>
      <c r="U165" s="161"/>
      <c r="V165" s="161" t="str">
        <f>IF(U164="","",IF(U164=W164,"△",IF(U164&gt;W164,"○","●")))</f>
        <v/>
      </c>
      <c r="W165" s="162"/>
      <c r="X165" s="161"/>
      <c r="Y165" s="161" t="str">
        <f>IF(X164="","",IF(X164=Z164,"△",IF(X164&gt;Z164,"○","●")))</f>
        <v/>
      </c>
      <c r="Z165" s="162"/>
      <c r="AA165" s="161"/>
      <c r="AB165" s="161" t="str">
        <f>IF(AA164="","",IF(AA164=AC164,"△",IF(AA164&gt;AC164,"○","●")))</f>
        <v/>
      </c>
      <c r="AC165" s="162"/>
      <c r="AD165" s="161"/>
      <c r="AE165" s="161" t="str">
        <f>IF(AD164="","",IF(AD164=AF164,"△",IF(AD164&gt;AF164,"○","●")))</f>
        <v/>
      </c>
      <c r="AF165" s="162"/>
      <c r="AG165" s="157"/>
      <c r="AH165" s="157"/>
      <c r="AI165" s="148"/>
      <c r="AJ165" s="141"/>
      <c r="AK165" s="142" t="str">
        <f>IF(AJ164="","",IF(AJ164=AL164,"△",IF(AJ164&gt;AL164,"○","●")))</f>
        <v/>
      </c>
      <c r="AL165" s="144"/>
      <c r="AM165" s="141"/>
      <c r="AN165" s="190" t="str">
        <f>IF(AM164="","",IF(AM164=AO164,"△",IF(AM164&gt;AO164,"○","●")))</f>
        <v/>
      </c>
      <c r="AO165" s="144"/>
      <c r="AP165" s="141"/>
      <c r="AQ165" s="190" t="str">
        <f>IF(AP164="","",IF(AP164=AR164,"△",IF(AP164&gt;AR164,"○","●")))</f>
        <v/>
      </c>
      <c r="AR165" s="144"/>
      <c r="AS165" s="141"/>
      <c r="AT165" s="190" t="str">
        <f>IF(AS164="","",IF(AS164=AU164,"△",IF(AS164&gt;AU164,"○","●")))</f>
        <v/>
      </c>
      <c r="AU165" s="144"/>
      <c r="AV165" s="786"/>
      <c r="AW165" s="760"/>
      <c r="AX165" s="761"/>
      <c r="AY165" s="761"/>
      <c r="AZ165" s="761"/>
      <c r="BA165" s="761"/>
      <c r="BB165" s="761"/>
      <c r="BC165" s="763"/>
      <c r="BE165" s="755"/>
      <c r="BF165" s="757"/>
      <c r="BG165" s="757"/>
      <c r="BI165" s="759"/>
    </row>
    <row r="166" spans="1:64" ht="15" customHeight="1">
      <c r="A166" s="90" t="s">
        <v>79</v>
      </c>
      <c r="B166" s="783" t="str">
        <f>[1]③リーグ組分け!B92</f>
        <v>龍子会シ50</v>
      </c>
      <c r="C166" s="264" t="str">
        <f>IF(AL144="","",AL144)</f>
        <v/>
      </c>
      <c r="D166" s="265" t="s">
        <v>67</v>
      </c>
      <c r="E166" s="266" t="str">
        <f>IF(AJ144="","",AJ144)</f>
        <v/>
      </c>
      <c r="F166" s="264" t="str">
        <f>IF(AL146="","",AL146)</f>
        <v/>
      </c>
      <c r="G166" s="265" t="s">
        <v>67</v>
      </c>
      <c r="H166" s="266" t="str">
        <f>IF(AJ146="","",AJ146)</f>
        <v/>
      </c>
      <c r="I166" s="264" t="str">
        <f>IF(AL148="","",AL148)</f>
        <v/>
      </c>
      <c r="J166" s="265" t="s">
        <v>67</v>
      </c>
      <c r="K166" s="266" t="str">
        <f>IF(AJ148="","",AJ148)</f>
        <v/>
      </c>
      <c r="L166" s="264" t="str">
        <f>IF(AL150="","",AL150)</f>
        <v/>
      </c>
      <c r="M166" s="265" t="s">
        <v>67</v>
      </c>
      <c r="N166" s="266" t="str">
        <f>IF(AJ150="","",AJ150)</f>
        <v/>
      </c>
      <c r="O166" s="264" t="str">
        <f>IF(AL152="","",AL152)</f>
        <v/>
      </c>
      <c r="P166" s="265" t="s">
        <v>67</v>
      </c>
      <c r="Q166" s="266" t="str">
        <f>IF(AJ152="","",AJ152)</f>
        <v/>
      </c>
      <c r="R166" s="264" t="str">
        <f>IF(AL154="","",AL154)</f>
        <v/>
      </c>
      <c r="S166" s="265" t="s">
        <v>67</v>
      </c>
      <c r="T166" s="266" t="str">
        <f>IF(AJ154="","",AJ154)</f>
        <v/>
      </c>
      <c r="U166" s="264" t="str">
        <f>IF(AL156="","",AL156)</f>
        <v/>
      </c>
      <c r="V166" s="265" t="s">
        <v>67</v>
      </c>
      <c r="W166" s="266" t="str">
        <f>IF(AJ156="","",AJ156)</f>
        <v/>
      </c>
      <c r="X166" s="158" t="str">
        <f>IF(AL158="","",AL158)</f>
        <v/>
      </c>
      <c r="Y166" s="265" t="s">
        <v>67</v>
      </c>
      <c r="Z166" s="266" t="str">
        <f>IF(AJ158="","",AJ158)</f>
        <v/>
      </c>
      <c r="AA166" s="264" t="str">
        <f>IF(AL160="","",AL160)</f>
        <v/>
      </c>
      <c r="AB166" s="265" t="s">
        <v>67</v>
      </c>
      <c r="AC166" s="266" t="str">
        <f>IF(AJ160="","",AJ160)</f>
        <v/>
      </c>
      <c r="AD166" s="264" t="str">
        <f>IF(AL162="","",AL162)</f>
        <v/>
      </c>
      <c r="AE166" s="265" t="s">
        <v>67</v>
      </c>
      <c r="AF166" s="266" t="str">
        <f>IF(AJ162="","",AJ162)</f>
        <v/>
      </c>
      <c r="AG166" s="264" t="str">
        <f>IF(AL164="","",AL164)</f>
        <v/>
      </c>
      <c r="AH166" s="265" t="s">
        <v>67</v>
      </c>
      <c r="AI166" s="266" t="str">
        <f>IF(AJ164="","",AJ164)</f>
        <v/>
      </c>
      <c r="AJ166" s="136"/>
      <c r="AK166" s="191"/>
      <c r="AL166" s="153"/>
      <c r="AM166" s="133"/>
      <c r="AN166" s="169"/>
      <c r="AO166" s="134"/>
      <c r="AP166" s="133"/>
      <c r="AQ166" s="169"/>
      <c r="AR166" s="134"/>
      <c r="AS166" s="133"/>
      <c r="AT166" s="169"/>
      <c r="AU166" s="134"/>
      <c r="AV166" s="785">
        <f t="shared" si="10"/>
        <v>1</v>
      </c>
      <c r="AW166" s="748">
        <f>AY166*3+BA166</f>
        <v>0</v>
      </c>
      <c r="AX166" s="750">
        <f>BB166-BC166</f>
        <v>0</v>
      </c>
      <c r="AY166" s="750">
        <f>COUNTIF($D167:$AU167,"○")</f>
        <v>0</v>
      </c>
      <c r="AZ166" s="750">
        <f>COUNTIF($D167:$AU167,"●")</f>
        <v>0</v>
      </c>
      <c r="BA166" s="750">
        <f>COUNTIF($D167:AR167,"△")</f>
        <v>0</v>
      </c>
      <c r="BB166" s="750">
        <f>SUM(C166,F166,I166,L166,O166,R166,U166,X166,AA166,AD166,AG166,AJ166,AM166,AP166,AS166)</f>
        <v>0</v>
      </c>
      <c r="BC166" s="752">
        <f>SUM(E166,H166,K166,N166,Q166,T166,W166,Z166,AC166,AF166,AI166,AL166,AO166,AR166,AU166)</f>
        <v>0</v>
      </c>
      <c r="BE166" s="754">
        <f>0.5+AX166/1000</f>
        <v>0.5</v>
      </c>
      <c r="BF166" s="756">
        <f>BB166/100000</f>
        <v>0</v>
      </c>
      <c r="BG166" s="756">
        <f>SUM(AW166,BE166,BF166)</f>
        <v>0.5</v>
      </c>
      <c r="BI166" s="758">
        <f>SUM(AY166:BA167)</f>
        <v>0</v>
      </c>
      <c r="BL166" s="194"/>
    </row>
    <row r="167" spans="1:64" ht="15" customHeight="1">
      <c r="B167" s="784"/>
      <c r="C167" s="161"/>
      <c r="D167" s="161" t="str">
        <f>IF(C166="","",IF(C166=E166,"△",IF(C166&gt;E166,"○","●")))</f>
        <v/>
      </c>
      <c r="E167" s="162"/>
      <c r="F167" s="161"/>
      <c r="G167" s="161" t="str">
        <f>IF(F166="","",IF(F166=H166,"△",IF(F166&gt;H166,"○","●")))</f>
        <v/>
      </c>
      <c r="H167" s="162"/>
      <c r="I167" s="161"/>
      <c r="J167" s="161" t="str">
        <f>IF(I166="","",IF(I166=K166,"△",IF(I166&gt;K166,"○","●")))</f>
        <v/>
      </c>
      <c r="K167" s="162"/>
      <c r="L167" s="161"/>
      <c r="M167" s="161" t="str">
        <f>IF(L166="","",IF(L166=N166,"△",IF(L166&gt;N166,"○","●")))</f>
        <v/>
      </c>
      <c r="N167" s="162"/>
      <c r="O167" s="161"/>
      <c r="P167" s="161" t="str">
        <f>IF(O166="","",IF(O166=Q166,"△",IF(O166&gt;Q166,"○","●")))</f>
        <v/>
      </c>
      <c r="Q167" s="162"/>
      <c r="R167" s="161"/>
      <c r="S167" s="161" t="str">
        <f>IF(R166="","",IF(R166=T166,"△",IF(R166&gt;T166,"○","●")))</f>
        <v/>
      </c>
      <c r="T167" s="162"/>
      <c r="U167" s="161"/>
      <c r="V167" s="161" t="str">
        <f>IF(U166="","",IF(U166=W166,"△",IF(U166&gt;W166,"○","●")))</f>
        <v/>
      </c>
      <c r="W167" s="162"/>
      <c r="X167" s="161"/>
      <c r="Y167" s="161" t="str">
        <f>IF(X166="","",IF(X166=Z166,"△",IF(X166&gt;Z166,"○","●")))</f>
        <v/>
      </c>
      <c r="Z167" s="162"/>
      <c r="AA167" s="161"/>
      <c r="AB167" s="161" t="str">
        <f>IF(AA166="","",IF(AA166=AC166,"△",IF(AA166&gt;AC166,"○","●")))</f>
        <v/>
      </c>
      <c r="AC167" s="162"/>
      <c r="AD167" s="161"/>
      <c r="AE167" s="161" t="str">
        <f>IF(AD166="","",IF(AD166=AF166,"△",IF(AD166&gt;AF166,"○","●")))</f>
        <v/>
      </c>
      <c r="AF167" s="162"/>
      <c r="AG167" s="161"/>
      <c r="AH167" s="161" t="str">
        <f>IF(AG166="","",IF(AG166=AI166,"△",IF(AG166&gt;AI166,"○","●")))</f>
        <v/>
      </c>
      <c r="AI167" s="162"/>
      <c r="AJ167" s="146"/>
      <c r="AK167" s="202" t="str">
        <f>IF(AJ166="","",IF(AJ166=AL166,"△",IF(AJ166&gt;AL166,"○","●")))</f>
        <v/>
      </c>
      <c r="AL167" s="148"/>
      <c r="AM167" s="141"/>
      <c r="AN167" s="190" t="str">
        <f>IF(AM166="","",IF(AM166=AO166,"△",IF(AM166&gt;AO166,"○","●")))</f>
        <v/>
      </c>
      <c r="AO167" s="144"/>
      <c r="AP167" s="141"/>
      <c r="AQ167" s="190" t="str">
        <f>IF(AP166="","",IF(AP166=AR166,"△",IF(AP166&gt;AR166,"○","●")))</f>
        <v/>
      </c>
      <c r="AR167" s="144"/>
      <c r="AS167" s="141"/>
      <c r="AT167" s="190" t="str">
        <f>IF(AS166="","",IF(AS166=AU166,"△",IF(AS166&gt;AU166,"○","●")))</f>
        <v/>
      </c>
      <c r="AU167" s="144"/>
      <c r="AV167" s="786"/>
      <c r="AW167" s="760"/>
      <c r="AX167" s="761"/>
      <c r="AY167" s="761"/>
      <c r="AZ167" s="761"/>
      <c r="BA167" s="761"/>
      <c r="BB167" s="761"/>
      <c r="BC167" s="763"/>
      <c r="BE167" s="755"/>
      <c r="BF167" s="757"/>
      <c r="BG167" s="757"/>
      <c r="BI167" s="759"/>
    </row>
    <row r="168" spans="1:64" ht="15" customHeight="1">
      <c r="A168" s="90" t="s">
        <v>294</v>
      </c>
      <c r="B168" s="783" t="str">
        <f>[1]③リーグ組分け!B93</f>
        <v>55九十九</v>
      </c>
      <c r="C168" s="158" t="str">
        <f>IF(AO144="","",AO144)</f>
        <v/>
      </c>
      <c r="D168" s="159" t="s">
        <v>68</v>
      </c>
      <c r="E168" s="160" t="str">
        <f>IF(AM144="","",AM144)</f>
        <v/>
      </c>
      <c r="F168" s="158" t="str">
        <f>IF(AO146="","",AO146)</f>
        <v/>
      </c>
      <c r="G168" s="159" t="s">
        <v>68</v>
      </c>
      <c r="H168" s="160" t="str">
        <f>IF(AM146="","",AM146)</f>
        <v/>
      </c>
      <c r="I168" s="158" t="str">
        <f>IF(AO148="","",AO148)</f>
        <v/>
      </c>
      <c r="J168" s="159" t="s">
        <v>68</v>
      </c>
      <c r="K168" s="160" t="str">
        <f>IF(AM148="","",AM148)</f>
        <v/>
      </c>
      <c r="L168" s="158" t="str">
        <f>IF(AO150="","",AO150)</f>
        <v/>
      </c>
      <c r="M168" s="159" t="s">
        <v>68</v>
      </c>
      <c r="N168" s="160" t="str">
        <f>IF(AM150="","",AM150)</f>
        <v/>
      </c>
      <c r="O168" s="158" t="str">
        <f>IF(AO152="","",AO152)</f>
        <v/>
      </c>
      <c r="P168" s="159" t="s">
        <v>68</v>
      </c>
      <c r="Q168" s="160" t="str">
        <f>IF(AM152="","",AM152)</f>
        <v/>
      </c>
      <c r="R168" s="158" t="str">
        <f>IF(AO154="","",AO154)</f>
        <v/>
      </c>
      <c r="S168" s="159" t="s">
        <v>68</v>
      </c>
      <c r="T168" s="160" t="str">
        <f>IF(AM154="","",AM154)</f>
        <v/>
      </c>
      <c r="U168" s="158" t="str">
        <f>IF(AO156="","",AO156)</f>
        <v/>
      </c>
      <c r="V168" s="159" t="s">
        <v>68</v>
      </c>
      <c r="W168" s="160" t="str">
        <f>IF(AM156="","",AM156)</f>
        <v/>
      </c>
      <c r="X168" s="158" t="str">
        <f>IF(AO158="","",AO158)</f>
        <v/>
      </c>
      <c r="Y168" s="159" t="s">
        <v>68</v>
      </c>
      <c r="Z168" s="160" t="str">
        <f>IF(AM158="","",AM158)</f>
        <v/>
      </c>
      <c r="AA168" s="158" t="str">
        <f>IF(AO160="","",AO160)</f>
        <v/>
      </c>
      <c r="AB168" s="159" t="s">
        <v>68</v>
      </c>
      <c r="AC168" s="160" t="str">
        <f>IF(AM160="","",AM160)</f>
        <v/>
      </c>
      <c r="AD168" s="158" t="str">
        <f>IF(AO162="","",AO162)</f>
        <v/>
      </c>
      <c r="AE168" s="159" t="s">
        <v>68</v>
      </c>
      <c r="AF168" s="160" t="str">
        <f>IF(AM162="","",AM162)</f>
        <v/>
      </c>
      <c r="AG168" s="158" t="str">
        <f>IF(AO164="","",AO164)</f>
        <v/>
      </c>
      <c r="AH168" s="159" t="s">
        <v>68</v>
      </c>
      <c r="AI168" s="160" t="str">
        <f>IF(AM164="","",AM164)</f>
        <v/>
      </c>
      <c r="AJ168" s="158" t="str">
        <f>IF(AO166="","",AO166)</f>
        <v/>
      </c>
      <c r="AK168" s="159" t="s">
        <v>68</v>
      </c>
      <c r="AL168" s="160" t="str">
        <f>IF(AM166="","",AM166)</f>
        <v/>
      </c>
      <c r="AM168" s="170"/>
      <c r="AN168" s="137"/>
      <c r="AO168" s="171"/>
      <c r="AP168" s="130"/>
      <c r="AQ168" s="131"/>
      <c r="AR168" s="135"/>
      <c r="AS168" s="130"/>
      <c r="AT168" s="131"/>
      <c r="AU168" s="135"/>
      <c r="AV168" s="785">
        <f t="shared" ref="AV168" si="14">RANK(BG168,$BG$144:$BG$171)</f>
        <v>1</v>
      </c>
      <c r="AW168" s="748">
        <f>AY168*3+BA168</f>
        <v>0</v>
      </c>
      <c r="AX168" s="750">
        <f>BB168-BC168</f>
        <v>0</v>
      </c>
      <c r="AY168" s="750">
        <f>COUNTIF($D169:$AU169,"○")</f>
        <v>0</v>
      </c>
      <c r="AZ168" s="750">
        <f>COUNTIF($D169:$AU169,"●")</f>
        <v>0</v>
      </c>
      <c r="BA168" s="750">
        <f>COUNTIF($D169:AR169,"△")</f>
        <v>0</v>
      </c>
      <c r="BB168" s="750">
        <f>SUM(C168,F168,I168,L168,O168,R168,U168,X168,AA168,AD168,AG168,AJ168,AM168,AP168,AS168)</f>
        <v>0</v>
      </c>
      <c r="BC168" s="752">
        <f>SUM(E168,H168,K168,N168,Q168,T168,W168,Z168,AC168,AF168,AI168,AL168,AO168,AR168,AU168)</f>
        <v>0</v>
      </c>
      <c r="BE168" s="754">
        <f>0.5+AX168/1000</f>
        <v>0.5</v>
      </c>
      <c r="BF168" s="756">
        <f>BB168/100000</f>
        <v>0</v>
      </c>
      <c r="BG168" s="756">
        <f>SUM(AW168,BE168,BF168)</f>
        <v>0.5</v>
      </c>
      <c r="BI168" s="758">
        <f>SUM(AY168:BA169)</f>
        <v>0</v>
      </c>
    </row>
    <row r="169" spans="1:64" ht="15" customHeight="1">
      <c r="B169" s="784"/>
      <c r="C169" s="161"/>
      <c r="D169" s="161" t="str">
        <f>IF(C168="","",IF(C168=E168,"△",IF(C168&gt;E168,"○","●")))</f>
        <v/>
      </c>
      <c r="E169" s="162"/>
      <c r="F169" s="161"/>
      <c r="G169" s="161" t="str">
        <f>IF(F168="","",IF(F168=H168,"△",IF(F168&gt;H168,"○","●")))</f>
        <v/>
      </c>
      <c r="H169" s="162"/>
      <c r="I169" s="161"/>
      <c r="J169" s="161" t="str">
        <f>IF(I168="","",IF(I168=K168,"△",IF(I168&gt;K168,"○","●")))</f>
        <v/>
      </c>
      <c r="K169" s="162"/>
      <c r="L169" s="161"/>
      <c r="M169" s="161" t="str">
        <f>IF(L168="","",IF(L168=N168,"△",IF(L168&gt;N168,"○","●")))</f>
        <v/>
      </c>
      <c r="N169" s="162"/>
      <c r="O169" s="161"/>
      <c r="P169" s="161" t="str">
        <f>IF(O168="","",IF(O168=Q168,"△",IF(O168&gt;Q168,"○","●")))</f>
        <v/>
      </c>
      <c r="Q169" s="162"/>
      <c r="R169" s="161"/>
      <c r="S169" s="161" t="str">
        <f>IF(R168="","",IF(R168=T168,"△",IF(R168&gt;T168,"○","●")))</f>
        <v/>
      </c>
      <c r="T169" s="162"/>
      <c r="U169" s="161"/>
      <c r="V169" s="161" t="str">
        <f>IF(U168="","",IF(U168=W168,"△",IF(U168&gt;W168,"○","●")))</f>
        <v/>
      </c>
      <c r="W169" s="162"/>
      <c r="X169" s="161"/>
      <c r="Y169" s="161" t="str">
        <f>IF(X168="","",IF(X168=Z168,"△",IF(X168&gt;Z168,"○","●")))</f>
        <v/>
      </c>
      <c r="Z169" s="162"/>
      <c r="AA169" s="161"/>
      <c r="AB169" s="161" t="str">
        <f>IF(AA168="","",IF(AA168=AC168,"△",IF(AA168&gt;AC168,"○","●")))</f>
        <v/>
      </c>
      <c r="AC169" s="162"/>
      <c r="AD169" s="161"/>
      <c r="AE169" s="161" t="str">
        <f>IF(AD168="","",IF(AD168=AF168,"△",IF(AD168&gt;AF168,"○","●")))</f>
        <v/>
      </c>
      <c r="AF169" s="162"/>
      <c r="AG169" s="161"/>
      <c r="AH169" s="161" t="str">
        <f>IF(AG168="","",IF(AG168=AI168,"△",IF(AG168&gt;AI168,"○","●")))</f>
        <v/>
      </c>
      <c r="AI169" s="162"/>
      <c r="AJ169" s="161"/>
      <c r="AK169" s="161" t="str">
        <f>IF(AJ168="","",IF(AJ168=AL168,"△",IF(AJ168&gt;AL168,"○","●")))</f>
        <v/>
      </c>
      <c r="AL169" s="162"/>
      <c r="AM169" s="146"/>
      <c r="AN169" s="147" t="str">
        <f>IF(AM168="","",IF(AM168=AO168,"△",IF(AM168&gt;AO168,"○","●")))</f>
        <v/>
      </c>
      <c r="AO169" s="148"/>
      <c r="AP169" s="141"/>
      <c r="AQ169" s="190" t="str">
        <f>IF(AP168="","",IF(AP168=AR168,"△",IF(AP168&gt;AR168,"○","●")))</f>
        <v/>
      </c>
      <c r="AR169" s="144"/>
      <c r="AS169" s="141"/>
      <c r="AT169" s="190" t="str">
        <f>IF(AS168="","",IF(AS168=AU168,"△",IF(AS168&gt;AU168,"○","●")))</f>
        <v/>
      </c>
      <c r="AU169" s="144"/>
      <c r="AV169" s="786"/>
      <c r="AW169" s="760"/>
      <c r="AX169" s="761"/>
      <c r="AY169" s="761"/>
      <c r="AZ169" s="761"/>
      <c r="BA169" s="761"/>
      <c r="BB169" s="761"/>
      <c r="BC169" s="763"/>
      <c r="BE169" s="755"/>
      <c r="BF169" s="757"/>
      <c r="BG169" s="757"/>
      <c r="BI169" s="759"/>
    </row>
    <row r="170" spans="1:64" ht="15" customHeight="1">
      <c r="A170" s="90" t="s">
        <v>295</v>
      </c>
      <c r="B170" s="783" t="str">
        <f>[1]③リーグ組分け!B94</f>
        <v>MITシ50</v>
      </c>
      <c r="C170" s="264" t="str">
        <f>IF(AR144="","",AR144)</f>
        <v/>
      </c>
      <c r="D170" s="265" t="s">
        <v>68</v>
      </c>
      <c r="E170" s="266" t="str">
        <f>IF(AP144="","",AP144)</f>
        <v/>
      </c>
      <c r="F170" s="264" t="str">
        <f>IF(AR146="","",AR146)</f>
        <v/>
      </c>
      <c r="G170" s="265" t="s">
        <v>68</v>
      </c>
      <c r="H170" s="266" t="str">
        <f>IF(AP146="","",AP146)</f>
        <v/>
      </c>
      <c r="I170" s="264" t="str">
        <f>IF(AR148="","",AR148)</f>
        <v/>
      </c>
      <c r="J170" s="265" t="s">
        <v>68</v>
      </c>
      <c r="K170" s="266" t="str">
        <f>IF(AP148="","",AP148)</f>
        <v/>
      </c>
      <c r="L170" s="264" t="str">
        <f>IF(AR150="","",AR150)</f>
        <v/>
      </c>
      <c r="M170" s="265" t="s">
        <v>68</v>
      </c>
      <c r="N170" s="266" t="str">
        <f>IF(AP150="","",AP150)</f>
        <v/>
      </c>
      <c r="O170" s="264" t="str">
        <f>IF(AR152="","",AR152)</f>
        <v/>
      </c>
      <c r="P170" s="265" t="s">
        <v>68</v>
      </c>
      <c r="Q170" s="266" t="str">
        <f>IF(AP152="","",AP152)</f>
        <v/>
      </c>
      <c r="R170" s="264" t="str">
        <f>IF(AR154="","",AR154)</f>
        <v/>
      </c>
      <c r="S170" s="265" t="s">
        <v>68</v>
      </c>
      <c r="T170" s="266" t="str">
        <f>IF(AP154="","",AP154)</f>
        <v/>
      </c>
      <c r="U170" s="264" t="str">
        <f>IF(AR156="","",AR156)</f>
        <v/>
      </c>
      <c r="V170" s="265" t="s">
        <v>68</v>
      </c>
      <c r="W170" s="266" t="str">
        <f>IF(AP156="","",AP156)</f>
        <v/>
      </c>
      <c r="X170" s="264" t="str">
        <f>IF(AR158="","",AR158)</f>
        <v/>
      </c>
      <c r="Y170" s="265" t="s">
        <v>68</v>
      </c>
      <c r="Z170" s="266" t="str">
        <f>IF(AP158="","",AP158)</f>
        <v/>
      </c>
      <c r="AA170" s="264" t="str">
        <f>IF(AR160="","",AR160)</f>
        <v/>
      </c>
      <c r="AB170" s="265" t="s">
        <v>68</v>
      </c>
      <c r="AC170" s="266" t="str">
        <f>IF(AP160="","",AP160)</f>
        <v/>
      </c>
      <c r="AD170" s="264" t="str">
        <f>IF(AR162="","",AR162)</f>
        <v/>
      </c>
      <c r="AE170" s="265" t="s">
        <v>68</v>
      </c>
      <c r="AF170" s="266" t="str">
        <f>IF(AP162="","",AP162)</f>
        <v/>
      </c>
      <c r="AG170" s="264" t="str">
        <f>IF(AR164="","",AR164)</f>
        <v/>
      </c>
      <c r="AH170" s="265" t="s">
        <v>68</v>
      </c>
      <c r="AI170" s="266" t="str">
        <f>IF(AP164="","",AP164)</f>
        <v/>
      </c>
      <c r="AJ170" s="264" t="str">
        <f>IF(AR166="","",AR166)</f>
        <v/>
      </c>
      <c r="AK170" s="265" t="s">
        <v>68</v>
      </c>
      <c r="AL170" s="266" t="str">
        <f>IF(AP166="","",AP166)</f>
        <v/>
      </c>
      <c r="AM170" s="264" t="str">
        <f>IF(AR168="","",AR168)</f>
        <v/>
      </c>
      <c r="AN170" s="265" t="s">
        <v>68</v>
      </c>
      <c r="AO170" s="266" t="str">
        <f>IF(AP168="","",AP168)</f>
        <v/>
      </c>
      <c r="AP170" s="136"/>
      <c r="AQ170" s="191"/>
      <c r="AR170" s="153"/>
      <c r="AS170" s="130"/>
      <c r="AT170" s="131"/>
      <c r="AU170" s="135"/>
      <c r="AV170" s="785">
        <f t="shared" si="9"/>
        <v>1</v>
      </c>
      <c r="AW170" s="748">
        <f>AY170*3+BA170</f>
        <v>0</v>
      </c>
      <c r="AX170" s="750">
        <f>BB170-BC170</f>
        <v>0</v>
      </c>
      <c r="AY170" s="750">
        <f>COUNTIF($D171:$AU171,"○")</f>
        <v>0</v>
      </c>
      <c r="AZ170" s="750">
        <f>COUNTIF($D171:$AU171,"●")</f>
        <v>0</v>
      </c>
      <c r="BA170" s="750">
        <f>COUNTIF($D171:AR171,"△")</f>
        <v>0</v>
      </c>
      <c r="BB170" s="750">
        <f>SUM(C170,F170,I170,L170,O170,R170,U170,X170,AA170,AD170,AG170,AJ170,AM170,AP170,AS170)</f>
        <v>0</v>
      </c>
      <c r="BC170" s="752">
        <f>SUM(E170,H170,K170,N170,Q170,T170,W170,Z170,AC170,AF170,AI170,AL170,AO170,AR170,AU170)</f>
        <v>0</v>
      </c>
      <c r="BE170" s="754">
        <f>0.5+AX170/1000</f>
        <v>0.5</v>
      </c>
      <c r="BF170" s="756">
        <f>BB170/100000</f>
        <v>0</v>
      </c>
      <c r="BG170" s="756">
        <f>SUM(AW170,BE170,BF170)</f>
        <v>0.5</v>
      </c>
      <c r="BI170" s="758">
        <f>SUM(AY170:BA171)</f>
        <v>0</v>
      </c>
    </row>
    <row r="171" spans="1:64" ht="15" customHeight="1">
      <c r="B171" s="784"/>
      <c r="C171" s="161"/>
      <c r="D171" s="161" t="str">
        <f>IF(C170="","",IF(C170=E170,"△",IF(C170&gt;E170,"○","●")))</f>
        <v/>
      </c>
      <c r="E171" s="162"/>
      <c r="F171" s="161"/>
      <c r="G171" s="161" t="str">
        <f>IF(F170="","",IF(F170=H170,"△",IF(F170&gt;H170,"○","●")))</f>
        <v/>
      </c>
      <c r="H171" s="162"/>
      <c r="I171" s="161"/>
      <c r="J171" s="161" t="str">
        <f>IF(I170="","",IF(I170=K170,"△",IF(I170&gt;K170,"○","●")))</f>
        <v/>
      </c>
      <c r="K171" s="162"/>
      <c r="L171" s="161"/>
      <c r="M171" s="161" t="str">
        <f>IF(L170="","",IF(L170=N170,"△",IF(L170&gt;N170,"○","●")))</f>
        <v/>
      </c>
      <c r="N171" s="162"/>
      <c r="O171" s="161"/>
      <c r="P171" s="161" t="str">
        <f>IF(O170="","",IF(O170=Q170,"△",IF(O170&gt;Q170,"○","●")))</f>
        <v/>
      </c>
      <c r="Q171" s="162"/>
      <c r="R171" s="161"/>
      <c r="S171" s="161" t="str">
        <f>IF(R170="","",IF(R170=T170,"△",IF(R170&gt;T170,"○","●")))</f>
        <v/>
      </c>
      <c r="T171" s="162"/>
      <c r="U171" s="161"/>
      <c r="V171" s="161" t="str">
        <f>IF(U170="","",IF(U170=W170,"△",IF(U170&gt;W170,"○","●")))</f>
        <v/>
      </c>
      <c r="W171" s="162"/>
      <c r="X171" s="161"/>
      <c r="Y171" s="161" t="str">
        <f>IF(X170="","",IF(X170=Z170,"△",IF(X170&gt;Z170,"○","●")))</f>
        <v/>
      </c>
      <c r="Z171" s="162"/>
      <c r="AA171" s="161"/>
      <c r="AB171" s="161" t="str">
        <f>IF(AA170="","",IF(AA170=AC170,"△",IF(AA170&gt;AC170,"○","●")))</f>
        <v/>
      </c>
      <c r="AC171" s="162"/>
      <c r="AD171" s="161"/>
      <c r="AE171" s="161" t="str">
        <f>IF(AD170="","",IF(AD170=AF170,"△",IF(AD170&gt;AF170,"○","●")))</f>
        <v/>
      </c>
      <c r="AF171" s="162"/>
      <c r="AG171" s="161"/>
      <c r="AH171" s="161" t="str">
        <f>IF(AG170="","",IF(AG170=AI170,"△",IF(AG170&gt;AI170,"○","●")))</f>
        <v/>
      </c>
      <c r="AI171" s="162"/>
      <c r="AJ171" s="161"/>
      <c r="AK171" s="161" t="str">
        <f>IF(AJ170="","",IF(AJ170=AL170,"△",IF(AJ170&gt;AL170,"○","●")))</f>
        <v/>
      </c>
      <c r="AL171" s="162"/>
      <c r="AM171" s="161"/>
      <c r="AN171" s="161" t="str">
        <f>IF(AM170="","",IF(AM170=AO170,"△",IF(AM170&gt;AO170,"○","●")))</f>
        <v/>
      </c>
      <c r="AO171" s="162"/>
      <c r="AP171" s="146"/>
      <c r="AQ171" s="147" t="str">
        <f>IF(AP170="","",IF(AP170=AR170,"△",IF(AP170&gt;AR170,"○","●")))</f>
        <v/>
      </c>
      <c r="AR171" s="148"/>
      <c r="AS171" s="141"/>
      <c r="AT171" s="190" t="str">
        <f>IF(AS170="","",IF(AS170=AU170,"△",IF(AS170&gt;AU170,"○","●")))</f>
        <v/>
      </c>
      <c r="AU171" s="144"/>
      <c r="AV171" s="786"/>
      <c r="AW171" s="760"/>
      <c r="AX171" s="761"/>
      <c r="AY171" s="761"/>
      <c r="AZ171" s="761"/>
      <c r="BA171" s="761"/>
      <c r="BB171" s="761"/>
      <c r="BC171" s="763"/>
      <c r="BE171" s="755"/>
      <c r="BF171" s="757"/>
      <c r="BG171" s="757"/>
      <c r="BI171" s="759"/>
    </row>
    <row r="172" spans="1:64" ht="15" customHeight="1">
      <c r="A172" s="90" t="s">
        <v>502</v>
      </c>
      <c r="B172" s="806">
        <f>[1]③リーグ組分け!B95</f>
        <v>0</v>
      </c>
      <c r="C172" s="158" t="str">
        <f>IF(AU144="","",AU144)</f>
        <v/>
      </c>
      <c r="D172" s="159" t="s">
        <v>68</v>
      </c>
      <c r="E172" s="160" t="str">
        <f>IF(AS144="","",AS144)</f>
        <v/>
      </c>
      <c r="F172" s="158" t="str">
        <f>IF(AU146="","",AU146)</f>
        <v/>
      </c>
      <c r="G172" s="159" t="s">
        <v>68</v>
      </c>
      <c r="H172" s="160" t="str">
        <f>IF(AS146="","",AS146)</f>
        <v/>
      </c>
      <c r="I172" s="158" t="str">
        <f>IF(AU148="","",AU148)</f>
        <v/>
      </c>
      <c r="J172" s="159" t="s">
        <v>68</v>
      </c>
      <c r="K172" s="160" t="str">
        <f>IF(AS148="","",AS148)</f>
        <v/>
      </c>
      <c r="L172" s="158" t="str">
        <f>IF(AU150="","",AU150)</f>
        <v/>
      </c>
      <c r="M172" s="159" t="s">
        <v>68</v>
      </c>
      <c r="N172" s="160" t="str">
        <f>IF(AS150="","",AS150)</f>
        <v/>
      </c>
      <c r="O172" s="158" t="str">
        <f>IF(AU152="","",AU152)</f>
        <v/>
      </c>
      <c r="P172" s="159" t="s">
        <v>68</v>
      </c>
      <c r="Q172" s="160" t="str">
        <f>IF(AS152="","",AS152)</f>
        <v/>
      </c>
      <c r="R172" s="158" t="str">
        <f>IF(AU154="","",AU154)</f>
        <v/>
      </c>
      <c r="S172" s="159" t="s">
        <v>68</v>
      </c>
      <c r="T172" s="160" t="str">
        <f>IF(AS154="","",AS154)</f>
        <v/>
      </c>
      <c r="U172" s="158" t="str">
        <f>IF(AU156="","",AU156)</f>
        <v/>
      </c>
      <c r="V172" s="159" t="s">
        <v>68</v>
      </c>
      <c r="W172" s="160" t="str">
        <f>IF(AS156="","",AS156)</f>
        <v/>
      </c>
      <c r="X172" s="158" t="str">
        <f>IF(AU158="","",AU158)</f>
        <v/>
      </c>
      <c r="Y172" s="159" t="s">
        <v>68</v>
      </c>
      <c r="Z172" s="160" t="str">
        <f>IF(AS158="","",AS158)</f>
        <v/>
      </c>
      <c r="AA172" s="158" t="str">
        <f>IF(AU160="","",AU160)</f>
        <v/>
      </c>
      <c r="AB172" s="159" t="s">
        <v>68</v>
      </c>
      <c r="AC172" s="160" t="str">
        <f>IF(AS160="","",AS160)</f>
        <v/>
      </c>
      <c r="AD172" s="158" t="str">
        <f>IF(AU162="","",AU162)</f>
        <v/>
      </c>
      <c r="AE172" s="159" t="s">
        <v>68</v>
      </c>
      <c r="AF172" s="160" t="str">
        <f>IF(AS162="","",AS162)</f>
        <v/>
      </c>
      <c r="AG172" s="158" t="str">
        <f>IF(AU164="","",AU164)</f>
        <v/>
      </c>
      <c r="AH172" s="159" t="s">
        <v>68</v>
      </c>
      <c r="AI172" s="160" t="str">
        <f>IF(AS164="","",AS164)</f>
        <v/>
      </c>
      <c r="AJ172" s="158" t="str">
        <f>IF(AU166="","",AU166)</f>
        <v/>
      </c>
      <c r="AK172" s="159" t="s">
        <v>68</v>
      </c>
      <c r="AL172" s="160" t="str">
        <f>IF(AS166="","",AS166)</f>
        <v/>
      </c>
      <c r="AM172" s="158" t="str">
        <f>IF(AU168="","",AU168)</f>
        <v/>
      </c>
      <c r="AN172" s="159" t="s">
        <v>68</v>
      </c>
      <c r="AO172" s="160" t="str">
        <f>IF(AS168="","",AS168)</f>
        <v/>
      </c>
      <c r="AP172" s="158" t="str">
        <f>IF(AU170="","",AU170)</f>
        <v/>
      </c>
      <c r="AQ172" s="159" t="s">
        <v>68</v>
      </c>
      <c r="AR172" s="160" t="str">
        <f>IF(AS170="","",AS170)</f>
        <v/>
      </c>
      <c r="AS172" s="170"/>
      <c r="AT172" s="137" t="s">
        <v>68</v>
      </c>
      <c r="AU172" s="171"/>
      <c r="AV172" s="785"/>
      <c r="AW172" s="805">
        <f>AY172*3+BA172</f>
        <v>0</v>
      </c>
      <c r="AX172" s="762">
        <f>BB172-BC172</f>
        <v>0</v>
      </c>
      <c r="AY172" s="762">
        <f>COUNTIF($D173:$AU173,"○")</f>
        <v>0</v>
      </c>
      <c r="AZ172" s="762">
        <f>COUNTIF($D173:$AU173,"●")</f>
        <v>0</v>
      </c>
      <c r="BA172" s="762">
        <f>COUNTIF($D173:AR173,"△")</f>
        <v>0</v>
      </c>
      <c r="BB172" s="762">
        <f>SUM(C172,F172,I172,L172,O172,R172,U172,X172,AA172,AD172,AG172,AJ172,AM172,AP172,AS172)</f>
        <v>0</v>
      </c>
      <c r="BC172" s="804">
        <f>SUM(E172,H172,K172,N172,Q172,T172,W172,Z172,AC172,AF172,AI172,AL172,AO172,AR172,AU172)</f>
        <v>0</v>
      </c>
      <c r="BE172" s="754">
        <f>0.5+AX172/1000</f>
        <v>0.5</v>
      </c>
      <c r="BF172" s="756">
        <f>BB172/100000</f>
        <v>0</v>
      </c>
      <c r="BG172" s="756">
        <f>SUM(AW172,BE172,BF172)</f>
        <v>0.5</v>
      </c>
      <c r="BI172" s="758">
        <f>SUM(AY172:BA173)</f>
        <v>0</v>
      </c>
    </row>
    <row r="173" spans="1:64" ht="15" customHeight="1" thickBot="1">
      <c r="B173" s="799"/>
      <c r="C173" s="195"/>
      <c r="D173" s="195" t="str">
        <f>IF(C172="","",IF(C172=E172,"△",IF(C172&gt;E172,"○","●")))</f>
        <v/>
      </c>
      <c r="E173" s="196"/>
      <c r="F173" s="195"/>
      <c r="G173" s="195" t="str">
        <f>IF(F172="","",IF(F172=H172,"△",IF(F172&gt;H172,"○","●")))</f>
        <v/>
      </c>
      <c r="H173" s="196"/>
      <c r="I173" s="195"/>
      <c r="J173" s="195" t="str">
        <f>IF(I172="","",IF(I172=K172,"△",IF(I172&gt;K172,"○","●")))</f>
        <v/>
      </c>
      <c r="K173" s="196"/>
      <c r="L173" s="195"/>
      <c r="M173" s="195" t="str">
        <f>IF(L172="","",IF(L172=N172,"△",IF(L172&gt;N172,"○","●")))</f>
        <v/>
      </c>
      <c r="N173" s="196"/>
      <c r="O173" s="195"/>
      <c r="P173" s="195" t="str">
        <f>IF(O172="","",IF(O172=Q172,"△",IF(O172&gt;Q172,"○","●")))</f>
        <v/>
      </c>
      <c r="Q173" s="196"/>
      <c r="R173" s="195"/>
      <c r="S173" s="195" t="str">
        <f>IF(R172="","",IF(R172=T172,"△",IF(R172&gt;T172,"○","●")))</f>
        <v/>
      </c>
      <c r="T173" s="196"/>
      <c r="U173" s="195"/>
      <c r="V173" s="195" t="str">
        <f>IF(U172="","",IF(U172=W172,"△",IF(U172&gt;W172,"○","●")))</f>
        <v/>
      </c>
      <c r="W173" s="196"/>
      <c r="X173" s="195"/>
      <c r="Y173" s="195" t="str">
        <f>IF(X172="","",IF(X172=Z172,"△",IF(X172&gt;Z172,"○","●")))</f>
        <v/>
      </c>
      <c r="Z173" s="196"/>
      <c r="AA173" s="195"/>
      <c r="AB173" s="195" t="str">
        <f>IF(AA172="","",IF(AA172=AC172,"△",IF(AA172&gt;AC172,"○","●")))</f>
        <v/>
      </c>
      <c r="AC173" s="196"/>
      <c r="AD173" s="195"/>
      <c r="AE173" s="195" t="str">
        <f>IF(AD172="","",IF(AD172=AF172,"△",IF(AD172&gt;AF172,"○","●")))</f>
        <v/>
      </c>
      <c r="AF173" s="196"/>
      <c r="AG173" s="195"/>
      <c r="AH173" s="195" t="str">
        <f>IF(AG172="","",IF(AG172=AI172,"△",IF(AG172&gt;AI172,"○","●")))</f>
        <v/>
      </c>
      <c r="AI173" s="196"/>
      <c r="AJ173" s="195"/>
      <c r="AK173" s="195" t="str">
        <f>IF(AJ172="","",IF(AJ172=AL172,"△",IF(AJ172&gt;AL172,"○","●")))</f>
        <v/>
      </c>
      <c r="AL173" s="196"/>
      <c r="AM173" s="195"/>
      <c r="AN173" s="195" t="str">
        <f>IF(AM172="","",IF(AM172=AO172,"△",IF(AM172&gt;AO172,"○","●")))</f>
        <v/>
      </c>
      <c r="AO173" s="196"/>
      <c r="AP173" s="195"/>
      <c r="AQ173" s="195" t="str">
        <f>IF(AP172="","",IF(AP172=AR172,"△",IF(AP172&gt;AR172,"○","●")))</f>
        <v/>
      </c>
      <c r="AR173" s="196"/>
      <c r="AS173" s="177"/>
      <c r="AT173" s="178" t="str">
        <f>IF(AS172="","",IF(AS172=AU172,"△",IF(AS172&gt;AU172,"○","●")))</f>
        <v/>
      </c>
      <c r="AU173" s="179"/>
      <c r="AV173" s="786"/>
      <c r="AW173" s="749"/>
      <c r="AX173" s="751"/>
      <c r="AY173" s="751"/>
      <c r="AZ173" s="751"/>
      <c r="BA173" s="751"/>
      <c r="BB173" s="751"/>
      <c r="BC173" s="753"/>
      <c r="BE173" s="755"/>
      <c r="BF173" s="757"/>
      <c r="BG173" s="757"/>
      <c r="BI173" s="759"/>
    </row>
    <row r="174" spans="1:64" ht="15" customHeight="1" thickTop="1">
      <c r="B174" s="180"/>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81"/>
      <c r="AR174" s="132"/>
      <c r="AS174" s="132"/>
      <c r="AT174" s="181"/>
      <c r="AU174" s="132"/>
      <c r="AV174" s="182"/>
      <c r="AW174" s="183"/>
      <c r="AX174" s="184">
        <f>SUM(AX144:AX171)</f>
        <v>0</v>
      </c>
      <c r="AY174" s="184">
        <f>SUM(AY144:AY171)</f>
        <v>0</v>
      </c>
      <c r="AZ174" s="184">
        <f>SUM(AZ144:AZ171)</f>
        <v>0</v>
      </c>
      <c r="BA174" s="184">
        <f>SUM(BA144:BA171)</f>
        <v>0</v>
      </c>
      <c r="BB174" s="184">
        <f>SUM(AY174:BA174)/2</f>
        <v>0</v>
      </c>
      <c r="BC174" s="184"/>
      <c r="BE174" s="185"/>
      <c r="BF174" s="186"/>
      <c r="BG174" s="186"/>
    </row>
    <row r="175" spans="1:64" ht="15" customHeight="1">
      <c r="B175" s="180"/>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81"/>
      <c r="AR175" s="132"/>
      <c r="AS175" s="132"/>
      <c r="AT175" s="181"/>
      <c r="AU175" s="132"/>
      <c r="AV175" s="182"/>
      <c r="AW175" s="183"/>
      <c r="AX175" s="184"/>
      <c r="AY175" s="184"/>
      <c r="AZ175" s="184"/>
      <c r="BA175" s="184"/>
      <c r="BB175" s="184"/>
      <c r="BC175" s="184"/>
      <c r="BE175" s="185"/>
      <c r="BF175" s="186"/>
      <c r="BG175" s="186"/>
    </row>
    <row r="176" spans="1:64" ht="15" customHeight="1" thickBot="1">
      <c r="A176" s="103"/>
      <c r="B176" s="104" t="s">
        <v>218</v>
      </c>
      <c r="C176" s="105"/>
      <c r="D176" s="105"/>
      <c r="E176" s="105"/>
      <c r="F176" s="105"/>
      <c r="G176" s="106"/>
      <c r="H176" s="105"/>
      <c r="I176" s="106"/>
      <c r="J176" s="105"/>
      <c r="K176" s="105"/>
      <c r="L176" s="105"/>
      <c r="M176" s="105"/>
      <c r="N176" s="105"/>
      <c r="O176" s="105"/>
      <c r="P176" s="105"/>
      <c r="Q176" s="106"/>
      <c r="R176" s="105"/>
      <c r="S176" s="105"/>
      <c r="T176" s="105"/>
      <c r="U176" s="107"/>
      <c r="V176" s="770">
        <f>(BE176-1)*BE176/2</f>
        <v>45</v>
      </c>
      <c r="W176" s="770"/>
      <c r="X176" s="108" t="s">
        <v>54</v>
      </c>
      <c r="Y176" s="105"/>
      <c r="Z176" s="105"/>
      <c r="AA176" s="105"/>
      <c r="AB176" s="105"/>
      <c r="AC176" s="106"/>
      <c r="AD176" s="109"/>
      <c r="AE176" s="110"/>
      <c r="AF176" s="111"/>
      <c r="AG176" s="111"/>
      <c r="AH176" s="111"/>
      <c r="AI176" s="113"/>
      <c r="AJ176" s="111"/>
      <c r="AK176" s="111"/>
      <c r="AL176" s="113"/>
      <c r="AM176" s="111"/>
      <c r="AN176" s="111"/>
      <c r="AO176" s="113"/>
      <c r="AV176" s="114"/>
      <c r="AZ176" s="90"/>
      <c r="BA176" s="90"/>
      <c r="BE176" s="115">
        <v>10</v>
      </c>
      <c r="BF176" s="116" t="s">
        <v>55</v>
      </c>
      <c r="BI176" s="117"/>
    </row>
    <row r="177" spans="1:62" ht="15" customHeight="1" thickTop="1">
      <c r="B177" s="118"/>
      <c r="C177" s="771" t="str">
        <f>IF(B178="","",B178)</f>
        <v>習台シ60</v>
      </c>
      <c r="D177" s="772"/>
      <c r="E177" s="773"/>
      <c r="F177" s="771" t="str">
        <f>IF(B180="","",B180)</f>
        <v>アスレタ</v>
      </c>
      <c r="G177" s="772"/>
      <c r="H177" s="773"/>
      <c r="I177" s="771" t="str">
        <f>IF(B182="","",B182)</f>
        <v>龍子会60</v>
      </c>
      <c r="J177" s="772"/>
      <c r="K177" s="773"/>
      <c r="L177" s="771" t="str">
        <f>IF(B184="","",B184)</f>
        <v>千葉60</v>
      </c>
      <c r="M177" s="772"/>
      <c r="N177" s="773"/>
      <c r="O177" s="771" t="str">
        <f>IF(B186="","",B186)</f>
        <v>ACちば</v>
      </c>
      <c r="P177" s="772"/>
      <c r="Q177" s="773"/>
      <c r="R177" s="771" t="str">
        <f>IF(B188="","",B188)</f>
        <v>古河シ60</v>
      </c>
      <c r="S177" s="772"/>
      <c r="T177" s="773"/>
      <c r="U177" s="777" t="str">
        <f>IF(B190="","",B190)</f>
        <v>袖ヶ浦シ60</v>
      </c>
      <c r="V177" s="778"/>
      <c r="W177" s="779"/>
      <c r="X177" s="771" t="str">
        <f>IF(B192="","",B192)</f>
        <v>東京60</v>
      </c>
      <c r="Y177" s="772"/>
      <c r="Z177" s="773"/>
      <c r="AA177" s="771" t="str">
        <f>IF(B194="","",B194)</f>
        <v>八千代60</v>
      </c>
      <c r="AB177" s="772"/>
      <c r="AC177" s="773"/>
      <c r="AD177" s="771" t="str">
        <f>IF(B196="","",B196)</f>
        <v>Duo</v>
      </c>
      <c r="AE177" s="772"/>
      <c r="AF177" s="773"/>
      <c r="AG177" s="780"/>
      <c r="AH177" s="781"/>
      <c r="AI177" s="782"/>
      <c r="AJ177" s="780"/>
      <c r="AK177" s="781"/>
      <c r="AL177" s="782"/>
      <c r="AM177" s="774"/>
      <c r="AN177" s="775"/>
      <c r="AO177" s="776"/>
      <c r="AP177" s="774"/>
      <c r="AQ177" s="775"/>
      <c r="AR177" s="776"/>
      <c r="AS177" s="774"/>
      <c r="AT177" s="775"/>
      <c r="AU177" s="776"/>
      <c r="AV177" s="119" t="s">
        <v>56</v>
      </c>
      <c r="AW177" s="197" t="s">
        <v>57</v>
      </c>
      <c r="AX177" s="198" t="s">
        <v>58</v>
      </c>
      <c r="AY177" s="199" t="s">
        <v>59</v>
      </c>
      <c r="AZ177" s="199" t="s">
        <v>60</v>
      </c>
      <c r="BA177" s="199" t="s">
        <v>61</v>
      </c>
      <c r="BB177" s="199" t="s">
        <v>62</v>
      </c>
      <c r="BC177" s="200" t="s">
        <v>63</v>
      </c>
      <c r="BE177" s="124" t="s">
        <v>64</v>
      </c>
      <c r="BF177" s="125" t="s">
        <v>62</v>
      </c>
      <c r="BG177" s="125" t="s">
        <v>65</v>
      </c>
    </row>
    <row r="178" spans="1:62" ht="15" customHeight="1">
      <c r="A178" s="90" t="s">
        <v>66</v>
      </c>
      <c r="B178" s="783" t="str">
        <f>[1]③リーグ組分け!B99</f>
        <v>習台シ60</v>
      </c>
      <c r="C178" s="136"/>
      <c r="D178" s="152"/>
      <c r="E178" s="153"/>
      <c r="F178" s="130"/>
      <c r="G178" s="131"/>
      <c r="H178" s="132"/>
      <c r="I178" s="133"/>
      <c r="J178" s="131"/>
      <c r="K178" s="134"/>
      <c r="L178" s="133"/>
      <c r="M178" s="131"/>
      <c r="N178" s="134"/>
      <c r="O178" s="133"/>
      <c r="P178" s="131"/>
      <c r="Q178" s="134"/>
      <c r="R178" s="130"/>
      <c r="S178" s="131"/>
      <c r="T178" s="132"/>
      <c r="U178" s="133"/>
      <c r="V178" s="131"/>
      <c r="W178" s="134"/>
      <c r="X178" s="133"/>
      <c r="Y178" s="131"/>
      <c r="Z178" s="134"/>
      <c r="AA178" s="130"/>
      <c r="AB178" s="131"/>
      <c r="AC178" s="135"/>
      <c r="AD178" s="133"/>
      <c r="AE178" s="131"/>
      <c r="AF178" s="134"/>
      <c r="AG178" s="136"/>
      <c r="AH178" s="137" t="s">
        <v>67</v>
      </c>
      <c r="AI178" s="153"/>
      <c r="AJ178" s="136"/>
      <c r="AK178" s="137" t="s">
        <v>67</v>
      </c>
      <c r="AL178" s="153"/>
      <c r="AM178" s="136"/>
      <c r="AN178" s="137" t="s">
        <v>68</v>
      </c>
      <c r="AO178" s="153"/>
      <c r="AP178" s="136"/>
      <c r="AQ178" s="137" t="s">
        <v>68</v>
      </c>
      <c r="AR178" s="153"/>
      <c r="AS178" s="136"/>
      <c r="AT178" s="137" t="s">
        <v>67</v>
      </c>
      <c r="AU178" s="153"/>
      <c r="AV178" s="767">
        <f>RANK(BG178,BG$178:BG$197)</f>
        <v>1</v>
      </c>
      <c r="AW178" s="748">
        <f>AY178*3+BA178</f>
        <v>0</v>
      </c>
      <c r="AX178" s="750">
        <f>BB178-BC178</f>
        <v>0</v>
      </c>
      <c r="AY178" s="750">
        <f>COUNTIF($D179:$AU179,"○")</f>
        <v>0</v>
      </c>
      <c r="AZ178" s="750">
        <f>COUNTIF($D179:$AU179,"●")</f>
        <v>0</v>
      </c>
      <c r="BA178" s="750">
        <f>COUNTIF($D179:AT179,"△")</f>
        <v>0</v>
      </c>
      <c r="BB178" s="750">
        <f>SUM(C178,F178,I178,L178,O178,R178,U178,X178,AA178,AD178,AG178,AJ178,AM178,AP178,AS178)</f>
        <v>0</v>
      </c>
      <c r="BC178" s="752">
        <f>SUM(E178,H178,K178,N178,Q178,T178,W178,Z178,AC178,AF178,AI178,AL178,AO178,AR178,AU178)</f>
        <v>0</v>
      </c>
      <c r="BD178" s="138"/>
      <c r="BE178" s="754">
        <f>0.5+AX178/1000</f>
        <v>0.5</v>
      </c>
      <c r="BF178" s="756">
        <f>BB178/100000</f>
        <v>0</v>
      </c>
      <c r="BG178" s="756">
        <f>SUM(AW178,BE178,BF178)</f>
        <v>0.5</v>
      </c>
      <c r="BI178" s="758">
        <f>SUM(AY178:BA179)</f>
        <v>0</v>
      </c>
      <c r="BJ178" s="192"/>
    </row>
    <row r="179" spans="1:62" ht="15" customHeight="1">
      <c r="B179" s="784"/>
      <c r="C179" s="146"/>
      <c r="D179" s="157"/>
      <c r="E179" s="148"/>
      <c r="F179" s="141"/>
      <c r="G179" s="142" t="str">
        <f>IF(F178="","",IF(F178=H178,"△",IF(F178&gt;H178,"○","●")))</f>
        <v/>
      </c>
      <c r="H179" s="143"/>
      <c r="I179" s="141"/>
      <c r="J179" s="142" t="str">
        <f>IF(I178="","",IF(I178=K178,"△",IF(I178&gt;K178,"○","●")))</f>
        <v/>
      </c>
      <c r="K179" s="144"/>
      <c r="L179" s="141"/>
      <c r="M179" s="142" t="str">
        <f>IF(L178="","",IF(L178=N178,"△",IF(L178&gt;N178,"○","●")))</f>
        <v/>
      </c>
      <c r="N179" s="144"/>
      <c r="O179" s="141"/>
      <c r="P179" s="142" t="str">
        <f>IF(O178="","",IF(O178=Q178,"△",IF(O178&gt;Q178,"○","●")))</f>
        <v/>
      </c>
      <c r="Q179" s="144"/>
      <c r="R179" s="145"/>
      <c r="S179" s="142" t="str">
        <f>IF(R178="","",IF(R178=T178,"△",IF(R178&gt;T178,"○","●")))</f>
        <v/>
      </c>
      <c r="T179" s="143"/>
      <c r="U179" s="141"/>
      <c r="V179" s="142" t="str">
        <f>IF(U178="","",IF(U178=W178,"△",IF(U178&gt;W178,"○","●")))</f>
        <v/>
      </c>
      <c r="W179" s="144"/>
      <c r="X179" s="141"/>
      <c r="Y179" s="142" t="str">
        <f>IF(X178="","",IF(X178=Z178,"△",IF(X178&gt;Z178,"○","●")))</f>
        <v/>
      </c>
      <c r="Z179" s="144"/>
      <c r="AA179" s="141"/>
      <c r="AB179" s="142" t="str">
        <f>IF(AA178="","",IF(AA178=AC178,"△",IF(AA178&gt;AC178,"○","●")))</f>
        <v/>
      </c>
      <c r="AC179" s="144"/>
      <c r="AD179" s="145"/>
      <c r="AE179" s="142" t="str">
        <f>IF(AD178="","",IF(AD178=AF178,"△",IF(AD178&gt;AF178,"○","●")))</f>
        <v/>
      </c>
      <c r="AF179" s="144"/>
      <c r="AG179" s="146"/>
      <c r="AH179" s="147" t="str">
        <f>IF(AG178="","",IF(AG178=AI178,"△",IF(AG178&gt;AI178,"○","●")))</f>
        <v/>
      </c>
      <c r="AI179" s="148"/>
      <c r="AJ179" s="146"/>
      <c r="AK179" s="147" t="str">
        <f>IF(AJ178="","",IF(AJ178=AL178,"△",IF(AJ178&gt;AL178,"○","●")))</f>
        <v/>
      </c>
      <c r="AL179" s="148"/>
      <c r="AM179" s="146"/>
      <c r="AN179" s="147" t="str">
        <f>IF(AM178="","",IF(AM178=AO178,"△",IF(AM178&gt;AO178,"○","●")))</f>
        <v/>
      </c>
      <c r="AO179" s="148"/>
      <c r="AP179" s="146"/>
      <c r="AQ179" s="147" t="str">
        <f>IF(AP178="","",IF(AP178=AR178,"△",IF(AP178&gt;AR178,"○","●")))</f>
        <v/>
      </c>
      <c r="AR179" s="148"/>
      <c r="AS179" s="146"/>
      <c r="AT179" s="147" t="str">
        <f>IF(AS178="","",IF(AS178=AU178,"△",IF(AS178&gt;AU178,"○","●")))</f>
        <v/>
      </c>
      <c r="AU179" s="148"/>
      <c r="AV179" s="768"/>
      <c r="AW179" s="760"/>
      <c r="AX179" s="761"/>
      <c r="AY179" s="761"/>
      <c r="AZ179" s="761"/>
      <c r="BA179" s="761"/>
      <c r="BB179" s="761"/>
      <c r="BC179" s="763"/>
      <c r="BD179" s="138"/>
      <c r="BE179" s="755"/>
      <c r="BF179" s="757"/>
      <c r="BG179" s="757"/>
      <c r="BI179" s="758"/>
    </row>
    <row r="180" spans="1:62" ht="15" customHeight="1">
      <c r="A180" s="90" t="s">
        <v>69</v>
      </c>
      <c r="B180" s="793" t="str">
        <f>[1]③リーグ組分け!B100</f>
        <v>アスレタ</v>
      </c>
      <c r="C180" s="149" t="str">
        <f>IF(H178="","",H178)</f>
        <v/>
      </c>
      <c r="D180" s="150" t="s">
        <v>67</v>
      </c>
      <c r="E180" s="151" t="str">
        <f>IF(F178="","",F178)</f>
        <v/>
      </c>
      <c r="F180" s="136"/>
      <c r="G180" s="152"/>
      <c r="H180" s="153"/>
      <c r="I180" s="133"/>
      <c r="J180" s="131"/>
      <c r="K180" s="134"/>
      <c r="L180" s="133"/>
      <c r="M180" s="131"/>
      <c r="N180" s="134"/>
      <c r="O180" s="133"/>
      <c r="P180" s="131"/>
      <c r="Q180" s="134"/>
      <c r="R180" s="130"/>
      <c r="S180" s="131"/>
      <c r="T180" s="132"/>
      <c r="U180" s="133"/>
      <c r="V180" s="131"/>
      <c r="W180" s="134"/>
      <c r="X180" s="133"/>
      <c r="Y180" s="131"/>
      <c r="Z180" s="134"/>
      <c r="AA180" s="130"/>
      <c r="AB180" s="131"/>
      <c r="AC180" s="135"/>
      <c r="AD180" s="133"/>
      <c r="AE180" s="131"/>
      <c r="AF180" s="134"/>
      <c r="AG180" s="136"/>
      <c r="AH180" s="137" t="s">
        <v>67</v>
      </c>
      <c r="AI180" s="153"/>
      <c r="AJ180" s="136"/>
      <c r="AK180" s="137" t="s">
        <v>67</v>
      </c>
      <c r="AL180" s="153"/>
      <c r="AM180" s="136"/>
      <c r="AN180" s="137" t="s">
        <v>68</v>
      </c>
      <c r="AO180" s="153"/>
      <c r="AP180" s="136"/>
      <c r="AQ180" s="137" t="s">
        <v>68</v>
      </c>
      <c r="AR180" s="153"/>
      <c r="AS180" s="136"/>
      <c r="AT180" s="137" t="s">
        <v>67</v>
      </c>
      <c r="AU180" s="153"/>
      <c r="AV180" s="767">
        <f>RANK(BG180,BG$178:BG$197)</f>
        <v>1</v>
      </c>
      <c r="AW180" s="748">
        <f>AY180*3+BA180</f>
        <v>0</v>
      </c>
      <c r="AX180" s="750">
        <f>BB180-BC180</f>
        <v>0</v>
      </c>
      <c r="AY180" s="750">
        <f>COUNTIF($D181:$AU181,"○")</f>
        <v>0</v>
      </c>
      <c r="AZ180" s="750">
        <f>COUNTIF($D181:$AU181,"●")</f>
        <v>0</v>
      </c>
      <c r="BA180" s="750">
        <f>COUNTIF($D181:AT181,"△")</f>
        <v>0</v>
      </c>
      <c r="BB180" s="750">
        <f>SUM(C180,F180,I180,L180,O180,R180,U180,X180,AA180,AD180,AG180,AJ180,AM180,AP180,AS180)</f>
        <v>0</v>
      </c>
      <c r="BC180" s="752">
        <f>SUM(E180,H180,K180,N180,Q180,T180,W180,Z180,AC180,AF180,AI180,AL180,AO180,AR180,AU180)</f>
        <v>0</v>
      </c>
      <c r="BD180" s="138"/>
      <c r="BE180" s="754">
        <f>0.5+AX180/1000</f>
        <v>0.5</v>
      </c>
      <c r="BF180" s="756">
        <f>BB180/100000</f>
        <v>0</v>
      </c>
      <c r="BG180" s="756">
        <f>SUM(AW180,BE180,BF180)</f>
        <v>0.5</v>
      </c>
      <c r="BI180" s="758">
        <f>SUM(AY180:BA181)</f>
        <v>0</v>
      </c>
    </row>
    <row r="181" spans="1:62" ht="15" customHeight="1">
      <c r="B181" s="794"/>
      <c r="C181" s="155"/>
      <c r="D181" s="155" t="str">
        <f>IF(C180="","",IF(C180=E180,"△",IF(C180&gt;E180,"○","●")))</f>
        <v/>
      </c>
      <c r="E181" s="156"/>
      <c r="F181" s="146"/>
      <c r="G181" s="157"/>
      <c r="H181" s="148"/>
      <c r="I181" s="141"/>
      <c r="J181" s="142" t="str">
        <f>IF(I180="","",IF(I180=K180,"△",IF(I180&gt;K180,"○","●")))</f>
        <v/>
      </c>
      <c r="K181" s="144"/>
      <c r="L181" s="141"/>
      <c r="M181" s="142" t="str">
        <f>IF(L180="","",IF(L180=N180,"△",IF(L180&gt;N180,"○","●")))</f>
        <v/>
      </c>
      <c r="N181" s="144"/>
      <c r="O181" s="141"/>
      <c r="P181" s="142" t="str">
        <f>IF(O180="","",IF(O180=Q180,"△",IF(O180&gt;Q180,"○","●")))</f>
        <v/>
      </c>
      <c r="Q181" s="144"/>
      <c r="R181" s="145"/>
      <c r="S181" s="142" t="str">
        <f>IF(R180="","",IF(R180=T180,"△",IF(R180&gt;T180,"○","●")))</f>
        <v/>
      </c>
      <c r="T181" s="143"/>
      <c r="U181" s="141"/>
      <c r="V181" s="142" t="str">
        <f>IF(U180="","",IF(U180=W180,"△",IF(U180&gt;W180,"○","●")))</f>
        <v/>
      </c>
      <c r="W181" s="144"/>
      <c r="X181" s="141"/>
      <c r="Y181" s="142" t="str">
        <f>IF(X180="","",IF(X180=Z180,"△",IF(X180&gt;Z180,"○","●")))</f>
        <v/>
      </c>
      <c r="Z181" s="144"/>
      <c r="AA181" s="141"/>
      <c r="AB181" s="142" t="str">
        <f>IF(AA180="","",IF(AA180=AC180,"△",IF(AA180&gt;AC180,"○","●")))</f>
        <v/>
      </c>
      <c r="AC181" s="144"/>
      <c r="AD181" s="145"/>
      <c r="AE181" s="142" t="str">
        <f>IF(AD180="","",IF(AD180=AF180,"△",IF(AD180&gt;AF180,"○","●")))</f>
        <v/>
      </c>
      <c r="AF181" s="144"/>
      <c r="AG181" s="146"/>
      <c r="AH181" s="147" t="str">
        <f>IF(AG180="","",IF(AG180=AI180,"△",IF(AG180&gt;AI180,"○","●")))</f>
        <v/>
      </c>
      <c r="AI181" s="148"/>
      <c r="AJ181" s="146"/>
      <c r="AK181" s="147" t="str">
        <f>IF(AJ180="","",IF(AJ180=AL180,"△",IF(AJ180&gt;AL180,"○","●")))</f>
        <v/>
      </c>
      <c r="AL181" s="148"/>
      <c r="AM181" s="146"/>
      <c r="AN181" s="147" t="str">
        <f>IF(AM180="","",IF(AM180=AO180,"△",IF(AM180&gt;AO180,"○","●")))</f>
        <v/>
      </c>
      <c r="AO181" s="148"/>
      <c r="AP181" s="146"/>
      <c r="AQ181" s="147" t="str">
        <f>IF(AP180="","",IF(AP180=AR180,"△",IF(AP180&gt;AR180,"○","●")))</f>
        <v/>
      </c>
      <c r="AR181" s="148"/>
      <c r="AS181" s="146"/>
      <c r="AT181" s="147" t="str">
        <f>IF(AS180="","",IF(AS180=AU180,"△",IF(AS180&gt;AU180,"○","●")))</f>
        <v/>
      </c>
      <c r="AU181" s="148"/>
      <c r="AV181" s="768"/>
      <c r="AW181" s="760"/>
      <c r="AX181" s="761"/>
      <c r="AY181" s="761"/>
      <c r="AZ181" s="761"/>
      <c r="BA181" s="761"/>
      <c r="BB181" s="761"/>
      <c r="BC181" s="763"/>
      <c r="BE181" s="755"/>
      <c r="BF181" s="757"/>
      <c r="BG181" s="757"/>
      <c r="BI181" s="758"/>
    </row>
    <row r="182" spans="1:62" ht="15" customHeight="1">
      <c r="A182" s="90" t="s">
        <v>70</v>
      </c>
      <c r="B182" s="800" t="str">
        <f>[1]③リーグ組分け!B101</f>
        <v>龍子会60</v>
      </c>
      <c r="C182" s="149" t="str">
        <f>IF(K178="","",K178)</f>
        <v/>
      </c>
      <c r="D182" s="150" t="s">
        <v>67</v>
      </c>
      <c r="E182" s="151" t="str">
        <f>IF(I178="","",I178)</f>
        <v/>
      </c>
      <c r="F182" s="149" t="str">
        <f>IF(K180="","",K180)</f>
        <v/>
      </c>
      <c r="G182" s="150" t="s">
        <v>67</v>
      </c>
      <c r="H182" s="151" t="str">
        <f>IF(I180="","",I180)</f>
        <v/>
      </c>
      <c r="I182" s="136"/>
      <c r="J182" s="152"/>
      <c r="K182" s="153"/>
      <c r="L182" s="133"/>
      <c r="M182" s="131"/>
      <c r="N182" s="134"/>
      <c r="O182" s="133"/>
      <c r="P182" s="131"/>
      <c r="Q182" s="134"/>
      <c r="R182" s="130"/>
      <c r="S182" s="131"/>
      <c r="T182" s="132"/>
      <c r="U182" s="133"/>
      <c r="V182" s="131"/>
      <c r="W182" s="134"/>
      <c r="X182" s="133"/>
      <c r="Y182" s="131"/>
      <c r="Z182" s="134"/>
      <c r="AA182" s="130"/>
      <c r="AB182" s="131"/>
      <c r="AC182" s="135"/>
      <c r="AD182" s="133"/>
      <c r="AE182" s="131"/>
      <c r="AF182" s="134"/>
      <c r="AG182" s="136"/>
      <c r="AH182" s="137" t="s">
        <v>67</v>
      </c>
      <c r="AI182" s="153"/>
      <c r="AJ182" s="136"/>
      <c r="AK182" s="137" t="s">
        <v>67</v>
      </c>
      <c r="AL182" s="153"/>
      <c r="AM182" s="136"/>
      <c r="AN182" s="137" t="s">
        <v>68</v>
      </c>
      <c r="AO182" s="153"/>
      <c r="AP182" s="136"/>
      <c r="AQ182" s="137" t="s">
        <v>68</v>
      </c>
      <c r="AR182" s="153"/>
      <c r="AS182" s="136"/>
      <c r="AT182" s="137" t="s">
        <v>67</v>
      </c>
      <c r="AU182" s="153"/>
      <c r="AV182" s="767">
        <f>RANK(BG182,BG$178:BG$197)</f>
        <v>1</v>
      </c>
      <c r="AW182" s="748">
        <f>AY182*3+BA182</f>
        <v>0</v>
      </c>
      <c r="AX182" s="750">
        <f>BB182-BC182</f>
        <v>0</v>
      </c>
      <c r="AY182" s="762">
        <f>COUNTIF($D183:$AU183,"○")</f>
        <v>0</v>
      </c>
      <c r="AZ182" s="762">
        <f>COUNTIF($D183:$AU183,"●")</f>
        <v>0</v>
      </c>
      <c r="BA182" s="750">
        <f>COUNTIF($D183:AT183,"△")</f>
        <v>0</v>
      </c>
      <c r="BB182" s="750">
        <f>SUM(C182,F182,I182,L182,O182,R182,U182,X182,AA182,AD182,AG182,AJ182,AM182,AP182,AS182)</f>
        <v>0</v>
      </c>
      <c r="BC182" s="752">
        <f>SUM(E182,H182,K182,N182,Q182,T182,W182,Z182,AC182,AF182,AI182,AL182,AO182,AR182,AU182)</f>
        <v>0</v>
      </c>
      <c r="BE182" s="754">
        <f>0.5+AX182/1000</f>
        <v>0.5</v>
      </c>
      <c r="BF182" s="756">
        <f>BB182/100000</f>
        <v>0</v>
      </c>
      <c r="BG182" s="756">
        <f>SUM(AW182,BE182,BF182)</f>
        <v>0.5</v>
      </c>
      <c r="BI182" s="758">
        <f>SUM(AY182:BA183)</f>
        <v>0</v>
      </c>
    </row>
    <row r="183" spans="1:62" ht="15" customHeight="1">
      <c r="B183" s="800"/>
      <c r="C183" s="155"/>
      <c r="D183" s="155" t="str">
        <f>IF(C182="","",IF(C182=E182,"△",IF(C182&gt;E182,"○","●")))</f>
        <v/>
      </c>
      <c r="E183" s="156"/>
      <c r="F183" s="155"/>
      <c r="G183" s="155" t="str">
        <f>IF(F182="","",IF(F182=H182,"△",IF(F182&gt;H182,"○","●")))</f>
        <v/>
      </c>
      <c r="H183" s="156"/>
      <c r="I183" s="146"/>
      <c r="J183" s="157"/>
      <c r="K183" s="148"/>
      <c r="L183" s="141"/>
      <c r="M183" s="142" t="str">
        <f>IF(L182="","",IF(L182=N182,"△",IF(L182&gt;N182,"○","●")))</f>
        <v/>
      </c>
      <c r="N183" s="144"/>
      <c r="O183" s="141"/>
      <c r="P183" s="142" t="str">
        <f>IF(O182="","",IF(O182=Q182,"△",IF(O182&gt;Q182,"○","●")))</f>
        <v/>
      </c>
      <c r="Q183" s="144"/>
      <c r="R183" s="145"/>
      <c r="S183" s="142" t="str">
        <f>IF(R182="","",IF(R182=T182,"△",IF(R182&gt;T182,"○","●")))</f>
        <v/>
      </c>
      <c r="T183" s="143"/>
      <c r="U183" s="141"/>
      <c r="V183" s="142" t="str">
        <f>IF(U182="","",IF(U182=W182,"△",IF(U182&gt;W182,"○","●")))</f>
        <v/>
      </c>
      <c r="W183" s="144"/>
      <c r="X183" s="141"/>
      <c r="Y183" s="142" t="str">
        <f>IF(X182="","",IF(X182=Z182,"△",IF(X182&gt;Z182,"○","●")))</f>
        <v/>
      </c>
      <c r="Z183" s="144"/>
      <c r="AA183" s="141"/>
      <c r="AB183" s="142" t="str">
        <f>IF(AA182="","",IF(AA182=AC182,"△",IF(AA182&gt;AC182,"○","●")))</f>
        <v/>
      </c>
      <c r="AC183" s="144"/>
      <c r="AD183" s="145"/>
      <c r="AE183" s="142" t="str">
        <f>IF(AD182="","",IF(AD182=AF182,"△",IF(AD182&gt;AF182,"○","●")))</f>
        <v/>
      </c>
      <c r="AF183" s="144"/>
      <c r="AG183" s="146"/>
      <c r="AH183" s="147" t="str">
        <f>IF(AG182="","",IF(AG182=AI182,"△",IF(AG182&gt;AI182,"○","●")))</f>
        <v/>
      </c>
      <c r="AI183" s="148"/>
      <c r="AJ183" s="146"/>
      <c r="AK183" s="147" t="str">
        <f>IF(AJ182="","",IF(AJ182=AL182,"△",IF(AJ182&gt;AL182,"○","●")))</f>
        <v/>
      </c>
      <c r="AL183" s="148"/>
      <c r="AM183" s="146"/>
      <c r="AN183" s="147" t="str">
        <f>IF(AM182="","",IF(AM182=AO182,"△",IF(AM182&gt;AO182,"○","●")))</f>
        <v/>
      </c>
      <c r="AO183" s="148"/>
      <c r="AP183" s="146"/>
      <c r="AQ183" s="147" t="str">
        <f>IF(AP182="","",IF(AP182=AR182,"△",IF(AP182&gt;AR182,"○","●")))</f>
        <v/>
      </c>
      <c r="AR183" s="148"/>
      <c r="AS183" s="146"/>
      <c r="AT183" s="147" t="str">
        <f>IF(AS182="","",IF(AS182=AU182,"△",IF(AS182&gt;AU182,"○","●")))</f>
        <v/>
      </c>
      <c r="AU183" s="148"/>
      <c r="AV183" s="768"/>
      <c r="AW183" s="760"/>
      <c r="AX183" s="761"/>
      <c r="AY183" s="761"/>
      <c r="AZ183" s="761"/>
      <c r="BA183" s="761"/>
      <c r="BB183" s="761"/>
      <c r="BC183" s="763"/>
      <c r="BE183" s="755"/>
      <c r="BF183" s="757"/>
      <c r="BG183" s="757"/>
      <c r="BI183" s="759"/>
    </row>
    <row r="184" spans="1:62" ht="15" customHeight="1">
      <c r="A184" s="90" t="s">
        <v>71</v>
      </c>
      <c r="B184" s="800" t="str">
        <f>[1]③リーグ組分け!B102</f>
        <v>千葉60</v>
      </c>
      <c r="C184" s="158" t="str">
        <f>IF(N178="","",N178)</f>
        <v/>
      </c>
      <c r="D184" s="159" t="s">
        <v>67</v>
      </c>
      <c r="E184" s="160" t="str">
        <f>IF(L178="","",L178)</f>
        <v/>
      </c>
      <c r="F184" s="149" t="str">
        <f>IF(N180="","",N180)</f>
        <v/>
      </c>
      <c r="G184" s="150" t="s">
        <v>67</v>
      </c>
      <c r="H184" s="151" t="str">
        <f>IF(L180="","",L180)</f>
        <v/>
      </c>
      <c r="I184" s="149" t="str">
        <f>IF(N182="","",N182)</f>
        <v/>
      </c>
      <c r="J184" s="150" t="s">
        <v>67</v>
      </c>
      <c r="K184" s="151" t="str">
        <f>IF(L182="","",L182)</f>
        <v/>
      </c>
      <c r="L184" s="136"/>
      <c r="M184" s="152"/>
      <c r="N184" s="153"/>
      <c r="O184" s="133"/>
      <c r="P184" s="131"/>
      <c r="Q184" s="134"/>
      <c r="R184" s="130"/>
      <c r="S184" s="131"/>
      <c r="T184" s="132"/>
      <c r="U184" s="133"/>
      <c r="V184" s="131"/>
      <c r="W184" s="134"/>
      <c r="X184" s="133"/>
      <c r="Y184" s="131"/>
      <c r="Z184" s="134"/>
      <c r="AA184" s="130"/>
      <c r="AB184" s="131"/>
      <c r="AC184" s="135"/>
      <c r="AD184" s="133"/>
      <c r="AE184" s="131"/>
      <c r="AF184" s="134"/>
      <c r="AG184" s="136"/>
      <c r="AH184" s="137" t="s">
        <v>67</v>
      </c>
      <c r="AI184" s="153"/>
      <c r="AJ184" s="136"/>
      <c r="AK184" s="137" t="s">
        <v>67</v>
      </c>
      <c r="AL184" s="153"/>
      <c r="AM184" s="136"/>
      <c r="AN184" s="137" t="s">
        <v>68</v>
      </c>
      <c r="AO184" s="153"/>
      <c r="AP184" s="136"/>
      <c r="AQ184" s="137" t="s">
        <v>68</v>
      </c>
      <c r="AR184" s="153"/>
      <c r="AS184" s="136"/>
      <c r="AT184" s="137" t="s">
        <v>67</v>
      </c>
      <c r="AU184" s="153"/>
      <c r="AV184" s="767">
        <f>RANK(BG184,BG$178:BG$197)</f>
        <v>1</v>
      </c>
      <c r="AW184" s="748">
        <f>AY184*3+BA184</f>
        <v>0</v>
      </c>
      <c r="AX184" s="750">
        <f>BB184-BC184</f>
        <v>0</v>
      </c>
      <c r="AY184" s="762">
        <f>COUNTIF($D185:$AU185,"○")</f>
        <v>0</v>
      </c>
      <c r="AZ184" s="762">
        <f>COUNTIF($D185:$AU185,"●")</f>
        <v>0</v>
      </c>
      <c r="BA184" s="750">
        <f>COUNTIF($D185:AT185,"△")</f>
        <v>0</v>
      </c>
      <c r="BB184" s="750">
        <f>SUM(C184,F184,I184,L184,O184,R184,U184,X184,AA184,AD184,AG184,AJ184,AM184,AP184,AS184)</f>
        <v>0</v>
      </c>
      <c r="BC184" s="752">
        <f>SUM(E184,H184,K184,N184,Q184,T184,W184,Z184,AC184,AF184,AI184,AL184,AO184,AR184,AU184)</f>
        <v>0</v>
      </c>
      <c r="BE184" s="754">
        <f>0.5+AX184/1000</f>
        <v>0.5</v>
      </c>
      <c r="BF184" s="756">
        <f>BB184/100000</f>
        <v>0</v>
      </c>
      <c r="BG184" s="756">
        <f>SUM(AW184,BE184,BF184)</f>
        <v>0.5</v>
      </c>
      <c r="BI184" s="758">
        <f>SUM(AY184:BA185)</f>
        <v>0</v>
      </c>
    </row>
    <row r="185" spans="1:62" ht="15" customHeight="1">
      <c r="B185" s="800"/>
      <c r="C185" s="161"/>
      <c r="D185" s="161" t="str">
        <f>IF(C184="","",IF(C184=E184,"△",IF(C184&gt;E184,"○","●")))</f>
        <v/>
      </c>
      <c r="E185" s="162"/>
      <c r="F185" s="155"/>
      <c r="G185" s="155" t="str">
        <f>IF(F184="","",IF(F184=H184,"△",IF(F184&gt;H184,"○","●")))</f>
        <v/>
      </c>
      <c r="H185" s="156"/>
      <c r="I185" s="155"/>
      <c r="J185" s="155" t="str">
        <f>IF(I184="","",IF(I184=K184,"△",IF(I184&gt;K184,"○","●")))</f>
        <v/>
      </c>
      <c r="K185" s="156"/>
      <c r="L185" s="146"/>
      <c r="M185" s="157"/>
      <c r="N185" s="148"/>
      <c r="O185" s="141"/>
      <c r="P185" s="142" t="str">
        <f>IF(O184="","",IF(O184=Q184,"△",IF(O184&gt;Q184,"○","●")))</f>
        <v/>
      </c>
      <c r="Q185" s="144"/>
      <c r="R185" s="145"/>
      <c r="S185" s="142" t="str">
        <f>IF(R184="","",IF(R184=T184,"△",IF(R184&gt;T184,"○","●")))</f>
        <v/>
      </c>
      <c r="T185" s="143"/>
      <c r="U185" s="141"/>
      <c r="V185" s="142" t="str">
        <f>IF(U184="","",IF(U184=W184,"△",IF(U184&gt;W184,"○","●")))</f>
        <v/>
      </c>
      <c r="W185" s="144"/>
      <c r="X185" s="141"/>
      <c r="Y185" s="142" t="str">
        <f>IF(X184="","",IF(X184=Z184,"△",IF(X184&gt;Z184,"○","●")))</f>
        <v/>
      </c>
      <c r="Z185" s="144"/>
      <c r="AA185" s="141"/>
      <c r="AB185" s="142" t="str">
        <f>IF(AA184="","",IF(AA184=AC184,"△",IF(AA184&gt;AC184,"○","●")))</f>
        <v/>
      </c>
      <c r="AC185" s="144"/>
      <c r="AD185" s="145"/>
      <c r="AE185" s="142" t="str">
        <f>IF(AD184="","",IF(AD184=AF184,"△",IF(AD184&gt;AF184,"○","●")))</f>
        <v/>
      </c>
      <c r="AF185" s="144"/>
      <c r="AG185" s="146"/>
      <c r="AH185" s="147" t="str">
        <f>IF(AG184="","",IF(AG184=AI184,"△",IF(AG184&gt;AI184,"○","●")))</f>
        <v/>
      </c>
      <c r="AI185" s="148"/>
      <c r="AJ185" s="146"/>
      <c r="AK185" s="147" t="str">
        <f>IF(AJ184="","",IF(AJ184=AL184,"△",IF(AJ184&gt;AL184,"○","●")))</f>
        <v/>
      </c>
      <c r="AL185" s="148"/>
      <c r="AM185" s="146"/>
      <c r="AN185" s="147" t="str">
        <f>IF(AM184="","",IF(AM184=AO184,"△",IF(AM184&gt;AO184,"○","●")))</f>
        <v/>
      </c>
      <c r="AO185" s="148"/>
      <c r="AP185" s="146"/>
      <c r="AQ185" s="147" t="str">
        <f>IF(AP184="","",IF(AP184=AR184,"△",IF(AP184&gt;AR184,"○","●")))</f>
        <v/>
      </c>
      <c r="AR185" s="148"/>
      <c r="AS185" s="146"/>
      <c r="AT185" s="147" t="str">
        <f>IF(AS184="","",IF(AS184=AU184,"△",IF(AS184&gt;AU184,"○","●")))</f>
        <v/>
      </c>
      <c r="AU185" s="148"/>
      <c r="AV185" s="768"/>
      <c r="AW185" s="760"/>
      <c r="AX185" s="761"/>
      <c r="AY185" s="761"/>
      <c r="AZ185" s="761"/>
      <c r="BA185" s="761"/>
      <c r="BB185" s="761"/>
      <c r="BC185" s="763"/>
      <c r="BE185" s="755"/>
      <c r="BF185" s="757"/>
      <c r="BG185" s="757"/>
      <c r="BI185" s="759"/>
    </row>
    <row r="186" spans="1:62" ht="15" customHeight="1">
      <c r="A186" s="90" t="s">
        <v>72</v>
      </c>
      <c r="B186" s="794" t="str">
        <f>[1]③リーグ組分け!B103</f>
        <v>ACちば</v>
      </c>
      <c r="C186" s="163" t="str">
        <f>IF(Q178="","",Q178)</f>
        <v/>
      </c>
      <c r="D186" s="150" t="s">
        <v>67</v>
      </c>
      <c r="E186" s="151" t="str">
        <f>IF(O178="","",O178)</f>
        <v/>
      </c>
      <c r="F186" s="149" t="str">
        <f>IF(Q180="","",Q180)</f>
        <v/>
      </c>
      <c r="G186" s="150" t="s">
        <v>67</v>
      </c>
      <c r="H186" s="151" t="str">
        <f>IF(O180="","",O180)</f>
        <v/>
      </c>
      <c r="I186" s="149" t="str">
        <f>IF(Q182="","",Q182)</f>
        <v/>
      </c>
      <c r="J186" s="150" t="s">
        <v>67</v>
      </c>
      <c r="K186" s="151" t="str">
        <f>IF(O182="","",O182)</f>
        <v/>
      </c>
      <c r="L186" s="158" t="str">
        <f>IF(Q184="","",Q184)</f>
        <v/>
      </c>
      <c r="M186" s="159" t="s">
        <v>67</v>
      </c>
      <c r="N186" s="160" t="str">
        <f>IF(O184="","",O184)</f>
        <v/>
      </c>
      <c r="O186" s="136"/>
      <c r="P186" s="152"/>
      <c r="Q186" s="153"/>
      <c r="R186" s="130"/>
      <c r="S186" s="131"/>
      <c r="T186" s="132"/>
      <c r="U186" s="133"/>
      <c r="V186" s="131"/>
      <c r="W186" s="134"/>
      <c r="X186" s="133"/>
      <c r="Y186" s="131"/>
      <c r="Z186" s="134"/>
      <c r="AA186" s="130"/>
      <c r="AB186" s="131"/>
      <c r="AC186" s="135"/>
      <c r="AD186" s="133"/>
      <c r="AE186" s="131"/>
      <c r="AF186" s="134"/>
      <c r="AG186" s="136"/>
      <c r="AH186" s="137" t="s">
        <v>67</v>
      </c>
      <c r="AI186" s="153"/>
      <c r="AJ186" s="136"/>
      <c r="AK186" s="137" t="s">
        <v>67</v>
      </c>
      <c r="AL186" s="153"/>
      <c r="AM186" s="136"/>
      <c r="AN186" s="137" t="s">
        <v>68</v>
      </c>
      <c r="AO186" s="153"/>
      <c r="AP186" s="136"/>
      <c r="AQ186" s="137" t="s">
        <v>68</v>
      </c>
      <c r="AR186" s="153"/>
      <c r="AS186" s="136"/>
      <c r="AT186" s="137" t="s">
        <v>67</v>
      </c>
      <c r="AU186" s="153"/>
      <c r="AV186" s="767">
        <f t="shared" ref="AV186:AV196" si="15">RANK(BG186,BG$178:BG$197)</f>
        <v>1</v>
      </c>
      <c r="AW186" s="748">
        <f>AY186*3+BA186</f>
        <v>0</v>
      </c>
      <c r="AX186" s="750">
        <f>BB186-BC186</f>
        <v>0</v>
      </c>
      <c r="AY186" s="750">
        <f>COUNTIF($D187:$AU187,"○")</f>
        <v>0</v>
      </c>
      <c r="AZ186" s="762">
        <f>COUNTIF($D187:$AU187,"●")</f>
        <v>0</v>
      </c>
      <c r="BA186" s="750">
        <f>COUNTIF($D187:AT187,"△")</f>
        <v>0</v>
      </c>
      <c r="BB186" s="750">
        <f>SUM(C186,F186,I186,L186,O186,R186,U186,X186,AA186,AD186,AG186,AJ186,AM186,AP186,AS186)</f>
        <v>0</v>
      </c>
      <c r="BC186" s="752">
        <f>SUM(E186,H186,K186,N186,Q186,T186,W186,Z186,AC186,AF186,AI186,AL186,AO186,AR186,AU186)</f>
        <v>0</v>
      </c>
      <c r="BE186" s="754">
        <f>0.5+AX186/1000</f>
        <v>0.5</v>
      </c>
      <c r="BF186" s="756">
        <f>BB186/100000</f>
        <v>0</v>
      </c>
      <c r="BG186" s="756">
        <f>SUM(AW186,BE186,BF186)</f>
        <v>0.5</v>
      </c>
      <c r="BI186" s="758">
        <f>SUM(AY186:BA187)</f>
        <v>0</v>
      </c>
    </row>
    <row r="187" spans="1:62" ht="15" customHeight="1">
      <c r="B187" s="800"/>
      <c r="C187" s="155"/>
      <c r="D187" s="155" t="str">
        <f>IF(C186="","",IF(C186=E186,"△",IF(C186&gt;E186,"○","●")))</f>
        <v/>
      </c>
      <c r="E187" s="156"/>
      <c r="F187" s="155"/>
      <c r="G187" s="155" t="str">
        <f>IF(F186="","",IF(F186=H186,"△",IF(F186&gt;H186,"○","●")))</f>
        <v/>
      </c>
      <c r="H187" s="156"/>
      <c r="I187" s="155"/>
      <c r="J187" s="155" t="str">
        <f>IF(I186="","",IF(I186=K186,"△",IF(I186&gt;K186,"○","●")))</f>
        <v/>
      </c>
      <c r="K187" s="156"/>
      <c r="L187" s="161"/>
      <c r="M187" s="161" t="str">
        <f>IF(L186="","",IF(L186=N186,"△",IF(L186&gt;N186,"○","●")))</f>
        <v/>
      </c>
      <c r="N187" s="162"/>
      <c r="O187" s="146"/>
      <c r="P187" s="157"/>
      <c r="Q187" s="148"/>
      <c r="R187" s="141"/>
      <c r="S187" s="142" t="str">
        <f>IF(R186="","",IF(R186=T186,"△",IF(R186&gt;T186,"○","●")))</f>
        <v/>
      </c>
      <c r="T187" s="143"/>
      <c r="U187" s="141"/>
      <c r="V187" s="142" t="str">
        <f>IF(U186="","",IF(U186=W186,"△",IF(U186&gt;W186,"○","●")))</f>
        <v/>
      </c>
      <c r="W187" s="144"/>
      <c r="X187" s="141"/>
      <c r="Y187" s="142" t="str">
        <f>IF(X186="","",IF(X186=Z186,"△",IF(X186&gt;Z186,"○","●")))</f>
        <v/>
      </c>
      <c r="Z187" s="144"/>
      <c r="AA187" s="141"/>
      <c r="AB187" s="142" t="str">
        <f>IF(AA186="","",IF(AA186=AC186,"△",IF(AA186&gt;AC186,"○","●")))</f>
        <v/>
      </c>
      <c r="AC187" s="144"/>
      <c r="AD187" s="145"/>
      <c r="AE187" s="142" t="str">
        <f>IF(AD186="","",IF(AD186=AF186,"△",IF(AD186&gt;AF186,"○","●")))</f>
        <v/>
      </c>
      <c r="AF187" s="144"/>
      <c r="AG187" s="146"/>
      <c r="AH187" s="147" t="str">
        <f>IF(AG186="","",IF(AG186=AI186,"△",IF(AG186&gt;AI186,"○","●")))</f>
        <v/>
      </c>
      <c r="AI187" s="148"/>
      <c r="AJ187" s="146"/>
      <c r="AK187" s="147" t="str">
        <f>IF(AJ186="","",IF(AJ186=AL186,"△",IF(AJ186&gt;AL186,"○","●")))</f>
        <v/>
      </c>
      <c r="AL187" s="148"/>
      <c r="AM187" s="146"/>
      <c r="AN187" s="147" t="str">
        <f>IF(AM186="","",IF(AM186=AO186,"△",IF(AM186&gt;AO186,"○","●")))</f>
        <v/>
      </c>
      <c r="AO187" s="148"/>
      <c r="AP187" s="146"/>
      <c r="AQ187" s="147" t="str">
        <f>IF(AP186="","",IF(AP186=AR186,"△",IF(AP186&gt;AR186,"○","●")))</f>
        <v/>
      </c>
      <c r="AR187" s="148"/>
      <c r="AS187" s="146"/>
      <c r="AT187" s="147" t="str">
        <f>IF(AS186="","",IF(AS186=AU186,"△",IF(AS186&gt;AU186,"○","●")))</f>
        <v/>
      </c>
      <c r="AU187" s="148"/>
      <c r="AV187" s="768"/>
      <c r="AW187" s="760"/>
      <c r="AX187" s="761"/>
      <c r="AY187" s="761"/>
      <c r="AZ187" s="761"/>
      <c r="BA187" s="761"/>
      <c r="BB187" s="761"/>
      <c r="BC187" s="763"/>
      <c r="BE187" s="755"/>
      <c r="BF187" s="757"/>
      <c r="BG187" s="757"/>
      <c r="BI187" s="759"/>
    </row>
    <row r="188" spans="1:62" ht="15" customHeight="1">
      <c r="A188" s="90" t="s">
        <v>73</v>
      </c>
      <c r="B188" s="784" t="str">
        <f>[1]③リーグ組分け!B104</f>
        <v>古河シ60</v>
      </c>
      <c r="C188" s="149" t="str">
        <f>IF(T178="","",T178)</f>
        <v/>
      </c>
      <c r="D188" s="150" t="s">
        <v>67</v>
      </c>
      <c r="E188" s="151" t="str">
        <f>IF(R178="","",R178)</f>
        <v/>
      </c>
      <c r="F188" s="149" t="str">
        <f>IF(T180="","",T180)</f>
        <v/>
      </c>
      <c r="G188" s="150" t="s">
        <v>67</v>
      </c>
      <c r="H188" s="151" t="str">
        <f>IF(R180="","",R180)</f>
        <v/>
      </c>
      <c r="I188" s="149" t="str">
        <f>IF(T182="","",T182)</f>
        <v/>
      </c>
      <c r="J188" s="150" t="s">
        <v>67</v>
      </c>
      <c r="K188" s="151" t="str">
        <f>IF(R182="","",R182)</f>
        <v/>
      </c>
      <c r="L188" s="149" t="str">
        <f>IF(T184="","",T184)</f>
        <v/>
      </c>
      <c r="M188" s="150" t="s">
        <v>67</v>
      </c>
      <c r="N188" s="151" t="str">
        <f>IF(R184="","",R184)</f>
        <v/>
      </c>
      <c r="O188" s="149" t="str">
        <f>IF(T186="","",T186)</f>
        <v/>
      </c>
      <c r="P188" s="150" t="s">
        <v>67</v>
      </c>
      <c r="Q188" s="151" t="str">
        <f>IF(R186="","",R186)</f>
        <v/>
      </c>
      <c r="R188" s="136"/>
      <c r="S188" s="152"/>
      <c r="T188" s="153"/>
      <c r="U188" s="133"/>
      <c r="V188" s="131"/>
      <c r="W188" s="134"/>
      <c r="X188" s="133"/>
      <c r="Y188" s="131"/>
      <c r="Z188" s="134"/>
      <c r="AA188" s="130"/>
      <c r="AB188" s="131"/>
      <c r="AC188" s="135"/>
      <c r="AD188" s="133"/>
      <c r="AE188" s="131"/>
      <c r="AF188" s="134"/>
      <c r="AG188" s="136"/>
      <c r="AH188" s="137" t="s">
        <v>67</v>
      </c>
      <c r="AI188" s="153"/>
      <c r="AJ188" s="136"/>
      <c r="AK188" s="137" t="s">
        <v>67</v>
      </c>
      <c r="AL188" s="153"/>
      <c r="AM188" s="136"/>
      <c r="AN188" s="137" t="s">
        <v>68</v>
      </c>
      <c r="AO188" s="153"/>
      <c r="AP188" s="136"/>
      <c r="AQ188" s="137" t="s">
        <v>68</v>
      </c>
      <c r="AR188" s="153"/>
      <c r="AS188" s="136"/>
      <c r="AT188" s="137" t="s">
        <v>67</v>
      </c>
      <c r="AU188" s="153"/>
      <c r="AV188" s="767">
        <f t="shared" si="15"/>
        <v>1</v>
      </c>
      <c r="AW188" s="748">
        <f>AY188*3+BA188</f>
        <v>0</v>
      </c>
      <c r="AX188" s="750">
        <f>BB188-BC188</f>
        <v>0</v>
      </c>
      <c r="AY188" s="750">
        <f>COUNTIF($D189:$AU189,"○")</f>
        <v>0</v>
      </c>
      <c r="AZ188" s="762">
        <f>COUNTIF($D189:$AU189,"●")</f>
        <v>0</v>
      </c>
      <c r="BA188" s="750">
        <f>COUNTIF($D189:AT189,"△")</f>
        <v>0</v>
      </c>
      <c r="BB188" s="750">
        <f>SUM(C188,F188,I188,L188,O188,R188,U188,X188,AA188,AD188,AG188,AJ188,AM188,AP188,AS188)</f>
        <v>0</v>
      </c>
      <c r="BC188" s="752">
        <f>SUM(E188,H188,K188,N188,Q188,T188,W188,Z188,AC188,AF188,AI188,AL188,AO188,AR188,AU188)</f>
        <v>0</v>
      </c>
      <c r="BD188" s="138"/>
      <c r="BE188" s="754">
        <f>0.5+AX188/1000</f>
        <v>0.5</v>
      </c>
      <c r="BF188" s="756">
        <f>BB188/100000</f>
        <v>0</v>
      </c>
      <c r="BG188" s="756">
        <f>SUM(AW188,BE188,BF188)</f>
        <v>0.5</v>
      </c>
      <c r="BI188" s="758">
        <f>SUM(AY188:BA189)</f>
        <v>0</v>
      </c>
    </row>
    <row r="189" spans="1:62" ht="15" customHeight="1">
      <c r="B189" s="801"/>
      <c r="C189" s="155"/>
      <c r="D189" s="155" t="str">
        <f>IF(C188="","",IF(C188=E188,"△",IF(C188&gt;E188,"○","●")))</f>
        <v/>
      </c>
      <c r="E189" s="156"/>
      <c r="F189" s="155"/>
      <c r="G189" s="155" t="str">
        <f>IF(F188="","",IF(F188=H188,"△",IF(F188&gt;H188,"○","●")))</f>
        <v/>
      </c>
      <c r="H189" s="156"/>
      <c r="I189" s="155"/>
      <c r="J189" s="155" t="str">
        <f>IF(I188="","",IF(I188=K188,"△",IF(I188&gt;K188,"○","●")))</f>
        <v/>
      </c>
      <c r="K189" s="156"/>
      <c r="L189" s="155"/>
      <c r="M189" s="155" t="str">
        <f>IF(L188="","",IF(L188=N188,"△",IF(L188&gt;N188,"○","●")))</f>
        <v/>
      </c>
      <c r="N189" s="156"/>
      <c r="O189" s="155"/>
      <c r="P189" s="155" t="str">
        <f>IF(O188="","",IF(O188=Q188,"△",IF(O188&gt;Q188,"○","●")))</f>
        <v/>
      </c>
      <c r="Q189" s="156"/>
      <c r="R189" s="146"/>
      <c r="S189" s="157"/>
      <c r="T189" s="148"/>
      <c r="U189" s="141"/>
      <c r="V189" s="142" t="str">
        <f>IF(U188="","",IF(U188=W188,"△",IF(U188&gt;W188,"○","●")))</f>
        <v/>
      </c>
      <c r="W189" s="144"/>
      <c r="X189" s="141"/>
      <c r="Y189" s="142" t="str">
        <f>IF(X188="","",IF(X188=Z188,"△",IF(X188&gt;Z188,"○","●")))</f>
        <v/>
      </c>
      <c r="Z189" s="144"/>
      <c r="AA189" s="141"/>
      <c r="AB189" s="142" t="str">
        <f>IF(AA188="","",IF(AA188=AC188,"△",IF(AA188&gt;AC188,"○","●")))</f>
        <v/>
      </c>
      <c r="AC189" s="144"/>
      <c r="AD189" s="145"/>
      <c r="AE189" s="142" t="str">
        <f>IF(AD188="","",IF(AD188=AF188,"△",IF(AD188&gt;AF188,"○","●")))</f>
        <v/>
      </c>
      <c r="AF189" s="144"/>
      <c r="AG189" s="146"/>
      <c r="AH189" s="147" t="str">
        <f>IF(AG188="","",IF(AG188=AI188,"△",IF(AG188&gt;AI188,"○","●")))</f>
        <v/>
      </c>
      <c r="AI189" s="148"/>
      <c r="AJ189" s="146"/>
      <c r="AK189" s="147" t="str">
        <f>IF(AJ188="","",IF(AJ188=AL188,"△",IF(AJ188&gt;AL188,"○","●")))</f>
        <v/>
      </c>
      <c r="AL189" s="148"/>
      <c r="AM189" s="146"/>
      <c r="AN189" s="147" t="str">
        <f>IF(AM188="","",IF(AM188=AO188,"△",IF(AM188&gt;AO188,"○","●")))</f>
        <v/>
      </c>
      <c r="AO189" s="148"/>
      <c r="AP189" s="146"/>
      <c r="AQ189" s="147" t="str">
        <f>IF(AP188="","",IF(AP188=AR188,"△",IF(AP188&gt;AR188,"○","●")))</f>
        <v/>
      </c>
      <c r="AR189" s="148"/>
      <c r="AS189" s="146"/>
      <c r="AT189" s="147" t="str">
        <f>IF(AS188="","",IF(AS188=AU188,"△",IF(AS188&gt;AU188,"○","●")))</f>
        <v/>
      </c>
      <c r="AU189" s="148"/>
      <c r="AV189" s="768"/>
      <c r="AW189" s="760"/>
      <c r="AX189" s="761"/>
      <c r="AY189" s="761"/>
      <c r="AZ189" s="761"/>
      <c r="BA189" s="761"/>
      <c r="BB189" s="761"/>
      <c r="BC189" s="763"/>
      <c r="BD189" s="138"/>
      <c r="BE189" s="755"/>
      <c r="BF189" s="757"/>
      <c r="BG189" s="757"/>
      <c r="BI189" s="759"/>
    </row>
    <row r="190" spans="1:62" ht="15" customHeight="1">
      <c r="A190" s="90" t="s">
        <v>74</v>
      </c>
      <c r="B190" s="800" t="str">
        <f>[1]③リーグ組分け!B105</f>
        <v>袖ヶ浦シ60</v>
      </c>
      <c r="C190" s="149" t="str">
        <f>IF(W178="","",W178)</f>
        <v/>
      </c>
      <c r="D190" s="150" t="s">
        <v>67</v>
      </c>
      <c r="E190" s="151" t="str">
        <f>IF(U178="","",U178)</f>
        <v/>
      </c>
      <c r="F190" s="149" t="str">
        <f>IF(W180="","",W180)</f>
        <v/>
      </c>
      <c r="G190" s="150" t="s">
        <v>67</v>
      </c>
      <c r="H190" s="151" t="str">
        <f>IF(U180="","",U180)</f>
        <v/>
      </c>
      <c r="I190" s="149" t="str">
        <f>IF(W182="","",W182)</f>
        <v/>
      </c>
      <c r="J190" s="150" t="s">
        <v>67</v>
      </c>
      <c r="K190" s="151" t="str">
        <f>IF(U182="","",U182)</f>
        <v/>
      </c>
      <c r="L190" s="149" t="str">
        <f>IF(W184="","",W184)</f>
        <v/>
      </c>
      <c r="M190" s="150" t="s">
        <v>67</v>
      </c>
      <c r="N190" s="151" t="str">
        <f>IF(U184="","",U184)</f>
        <v/>
      </c>
      <c r="O190" s="149" t="str">
        <f>IF(W186="","",W186)</f>
        <v/>
      </c>
      <c r="P190" s="150" t="s">
        <v>67</v>
      </c>
      <c r="Q190" s="151" t="str">
        <f>IF(U186="","",U186)</f>
        <v/>
      </c>
      <c r="R190" s="149" t="str">
        <f>IF(W188="","",W188)</f>
        <v/>
      </c>
      <c r="S190" s="150" t="s">
        <v>67</v>
      </c>
      <c r="T190" s="151" t="str">
        <f>IF(U188="","",U188)</f>
        <v/>
      </c>
      <c r="U190" s="136"/>
      <c r="V190" s="152"/>
      <c r="W190" s="153"/>
      <c r="X190" s="133"/>
      <c r="Y190" s="131"/>
      <c r="Z190" s="134"/>
      <c r="AA190" s="130"/>
      <c r="AB190" s="131"/>
      <c r="AC190" s="135"/>
      <c r="AD190" s="133"/>
      <c r="AE190" s="131"/>
      <c r="AF190" s="134"/>
      <c r="AG190" s="136"/>
      <c r="AH190" s="137" t="s">
        <v>67</v>
      </c>
      <c r="AI190" s="153"/>
      <c r="AJ190" s="136"/>
      <c r="AK190" s="137" t="s">
        <v>67</v>
      </c>
      <c r="AL190" s="153"/>
      <c r="AM190" s="136"/>
      <c r="AN190" s="137" t="s">
        <v>68</v>
      </c>
      <c r="AO190" s="153"/>
      <c r="AP190" s="136"/>
      <c r="AQ190" s="137" t="s">
        <v>68</v>
      </c>
      <c r="AR190" s="153"/>
      <c r="AS190" s="136"/>
      <c r="AT190" s="137" t="s">
        <v>67</v>
      </c>
      <c r="AU190" s="153"/>
      <c r="AV190" s="767">
        <f t="shared" si="15"/>
        <v>1</v>
      </c>
      <c r="AW190" s="748">
        <f>AY190*3+BA190</f>
        <v>0</v>
      </c>
      <c r="AX190" s="750">
        <f>BB190-BC190</f>
        <v>0</v>
      </c>
      <c r="AY190" s="750">
        <f>COUNTIF($D191:$AU191,"○")</f>
        <v>0</v>
      </c>
      <c r="AZ190" s="762">
        <f>COUNTIF($D191:$AU191,"●")</f>
        <v>0</v>
      </c>
      <c r="BA190" s="750">
        <f>COUNTIF($D191:AT191,"△")</f>
        <v>0</v>
      </c>
      <c r="BB190" s="750">
        <f>SUM(C190,F190,I190,L190,O190,R190,U190,X190,AA190,AD190,AG190,AJ190,AM190,AP190,AS190)</f>
        <v>0</v>
      </c>
      <c r="BC190" s="752">
        <f>SUM(E190,H190,K190,N190,Q190,T190,W190,Z190,AC190,AF190,AI190,AL190,AO190,AR190,AU190)</f>
        <v>0</v>
      </c>
      <c r="BD190" s="138"/>
      <c r="BE190" s="754">
        <f>0.5+AX190/1000</f>
        <v>0.5</v>
      </c>
      <c r="BF190" s="756">
        <f>BB190/100000</f>
        <v>0</v>
      </c>
      <c r="BG190" s="756">
        <f>SUM(AW190,BE190,BF190)</f>
        <v>0.5</v>
      </c>
      <c r="BI190" s="758">
        <f>SUM(AY190:BA191)</f>
        <v>0</v>
      </c>
    </row>
    <row r="191" spans="1:62" ht="15" customHeight="1">
      <c r="B191" s="800"/>
      <c r="C191" s="155"/>
      <c r="D191" s="155" t="str">
        <f>IF(C190="","",IF(C190=E190,"△",IF(C190&gt;E190,"○","●")))</f>
        <v/>
      </c>
      <c r="E191" s="156"/>
      <c r="F191" s="155"/>
      <c r="G191" s="155" t="str">
        <f>IF(F190="","",IF(F190=H190,"△",IF(F190&gt;H190,"○","●")))</f>
        <v/>
      </c>
      <c r="H191" s="156"/>
      <c r="I191" s="155"/>
      <c r="J191" s="155" t="str">
        <f>IF(I190="","",IF(I190=K190,"△",IF(I190&gt;K190,"○","●")))</f>
        <v/>
      </c>
      <c r="K191" s="156"/>
      <c r="L191" s="155"/>
      <c r="M191" s="155" t="str">
        <f>IF(L190="","",IF(L190=N190,"△",IF(L190&gt;N190,"○","●")))</f>
        <v/>
      </c>
      <c r="N191" s="156"/>
      <c r="O191" s="155"/>
      <c r="P191" s="155" t="str">
        <f>IF(O190="","",IF(O190=Q190,"△",IF(O190&gt;Q190,"○","●")))</f>
        <v/>
      </c>
      <c r="Q191" s="156"/>
      <c r="R191" s="155"/>
      <c r="S191" s="155" t="str">
        <f>IF(R190="","",IF(R190=T190,"△",IF(R190&gt;T190,"○","●")))</f>
        <v/>
      </c>
      <c r="T191" s="156"/>
      <c r="U191" s="146"/>
      <c r="V191" s="157"/>
      <c r="W191" s="148"/>
      <c r="X191" s="141"/>
      <c r="Y191" s="142" t="str">
        <f>IF(X190="","",IF(X190=Z190,"△",IF(X190&gt;Z190,"○","●")))</f>
        <v/>
      </c>
      <c r="Z191" s="144"/>
      <c r="AA191" s="141"/>
      <c r="AB191" s="142" t="str">
        <f>IF(AA190="","",IF(AA190=AC190,"△",IF(AA190&gt;AC190,"○","●")))</f>
        <v/>
      </c>
      <c r="AC191" s="144"/>
      <c r="AD191" s="145"/>
      <c r="AE191" s="142" t="str">
        <f>IF(AD190="","",IF(AD190=AF190,"△",IF(AD190&gt;AF190,"○","●")))</f>
        <v/>
      </c>
      <c r="AF191" s="144"/>
      <c r="AG191" s="146"/>
      <c r="AH191" s="147" t="str">
        <f>IF(AG190="","",IF(AG190=AI190,"△",IF(AG190&gt;AI190,"○","●")))</f>
        <v/>
      </c>
      <c r="AI191" s="148"/>
      <c r="AJ191" s="146"/>
      <c r="AK191" s="147" t="str">
        <f>IF(AJ190="","",IF(AJ190=AL190,"△",IF(AJ190&gt;AL190,"○","●")))</f>
        <v/>
      </c>
      <c r="AL191" s="148"/>
      <c r="AM191" s="146"/>
      <c r="AN191" s="147" t="str">
        <f>IF(AM190="","",IF(AM190=AO190,"△",IF(AM190&gt;AO190,"○","●")))</f>
        <v/>
      </c>
      <c r="AO191" s="148"/>
      <c r="AP191" s="146"/>
      <c r="AQ191" s="147" t="str">
        <f>IF(AP190="","",IF(AP190=AR190,"△",IF(AP190&gt;AR190,"○","●")))</f>
        <v/>
      </c>
      <c r="AR191" s="148"/>
      <c r="AS191" s="146"/>
      <c r="AT191" s="147" t="str">
        <f>IF(AS190="","",IF(AS190=AU190,"△",IF(AS190&gt;AU190,"○","●")))</f>
        <v/>
      </c>
      <c r="AU191" s="148"/>
      <c r="AV191" s="768"/>
      <c r="AW191" s="760"/>
      <c r="AX191" s="761"/>
      <c r="AY191" s="761"/>
      <c r="AZ191" s="761"/>
      <c r="BA191" s="761"/>
      <c r="BB191" s="761"/>
      <c r="BC191" s="763"/>
      <c r="BE191" s="755"/>
      <c r="BF191" s="757"/>
      <c r="BG191" s="757"/>
      <c r="BI191" s="759"/>
    </row>
    <row r="192" spans="1:62" ht="15" customHeight="1">
      <c r="A192" s="90" t="s">
        <v>75</v>
      </c>
      <c r="B192" s="800" t="str">
        <f>[1]③リーグ組分け!B106</f>
        <v>東京60</v>
      </c>
      <c r="C192" s="149" t="str">
        <f>IF(Z178="","",Z178)</f>
        <v/>
      </c>
      <c r="D192" s="150" t="s">
        <v>67</v>
      </c>
      <c r="E192" s="151" t="str">
        <f>IF(X178="","",X178)</f>
        <v/>
      </c>
      <c r="F192" s="149" t="str">
        <f>IF(Z180="","",Z180)</f>
        <v/>
      </c>
      <c r="G192" s="150" t="s">
        <v>67</v>
      </c>
      <c r="H192" s="151" t="str">
        <f>IF(X180="","",X180)</f>
        <v/>
      </c>
      <c r="I192" s="149" t="str">
        <f>IF(Z182="","",Z182)</f>
        <v/>
      </c>
      <c r="J192" s="150" t="s">
        <v>67</v>
      </c>
      <c r="K192" s="151" t="str">
        <f>IF(X182="","",X182)</f>
        <v/>
      </c>
      <c r="L192" s="149" t="str">
        <f>IF(Z184="","",Z184)</f>
        <v/>
      </c>
      <c r="M192" s="150" t="s">
        <v>67</v>
      </c>
      <c r="N192" s="151" t="str">
        <f>IF(X184="","",X184)</f>
        <v/>
      </c>
      <c r="O192" s="149" t="str">
        <f>IF(Z186="","",Z186)</f>
        <v/>
      </c>
      <c r="P192" s="150" t="s">
        <v>67</v>
      </c>
      <c r="Q192" s="151" t="str">
        <f>IF(X186="","",X186)</f>
        <v/>
      </c>
      <c r="R192" s="149" t="str">
        <f>IF(Z188="","",Z188)</f>
        <v/>
      </c>
      <c r="S192" s="150" t="s">
        <v>67</v>
      </c>
      <c r="T192" s="151" t="str">
        <f>IF(X188="","",X188)</f>
        <v/>
      </c>
      <c r="U192" s="149" t="str">
        <f>IF(Z190="","",Z190)</f>
        <v/>
      </c>
      <c r="V192" s="150" t="s">
        <v>67</v>
      </c>
      <c r="W192" s="151" t="str">
        <f>IF(X190="","",X190)</f>
        <v/>
      </c>
      <c r="X192" s="136"/>
      <c r="Y192" s="152"/>
      <c r="Z192" s="153"/>
      <c r="AA192" s="130"/>
      <c r="AB192" s="131"/>
      <c r="AC192" s="135"/>
      <c r="AD192" s="133"/>
      <c r="AE192" s="131"/>
      <c r="AF192" s="134"/>
      <c r="AG192" s="136"/>
      <c r="AH192" s="137" t="s">
        <v>67</v>
      </c>
      <c r="AI192" s="153"/>
      <c r="AJ192" s="136"/>
      <c r="AK192" s="137" t="s">
        <v>67</v>
      </c>
      <c r="AL192" s="153"/>
      <c r="AM192" s="136"/>
      <c r="AN192" s="137" t="s">
        <v>68</v>
      </c>
      <c r="AO192" s="153"/>
      <c r="AP192" s="136"/>
      <c r="AQ192" s="137" t="s">
        <v>68</v>
      </c>
      <c r="AR192" s="153"/>
      <c r="AS192" s="136"/>
      <c r="AT192" s="137" t="s">
        <v>67</v>
      </c>
      <c r="AU192" s="153"/>
      <c r="AV192" s="767">
        <f t="shared" si="15"/>
        <v>1</v>
      </c>
      <c r="AW192" s="748">
        <f>AY192*3+BA192</f>
        <v>0</v>
      </c>
      <c r="AX192" s="750">
        <f>BB192-BC192</f>
        <v>0</v>
      </c>
      <c r="AY192" s="750">
        <f>COUNTIF($D193:$AU193,"○")</f>
        <v>0</v>
      </c>
      <c r="AZ192" s="762">
        <f>COUNTIF($D193:$AU193,"●")</f>
        <v>0</v>
      </c>
      <c r="BA192" s="750">
        <f>COUNTIF($D193:AT193,"△")</f>
        <v>0</v>
      </c>
      <c r="BB192" s="750">
        <f>SUM(C192,F192,I192,L192,O192,R192,U192,X192,AA192,AD192,AG192,AJ192,AM192,AP192,AS192)</f>
        <v>0</v>
      </c>
      <c r="BC192" s="752">
        <f>SUM(E192,H192,K192,N192,Q192,T192,W192,Z192,AC192,AF192,AI192,AL192,AO192,AR192,AU192)</f>
        <v>0</v>
      </c>
      <c r="BE192" s="754">
        <f>0.5+AX192/1000</f>
        <v>0.5</v>
      </c>
      <c r="BF192" s="756">
        <f>BB192/100000</f>
        <v>0</v>
      </c>
      <c r="BG192" s="756">
        <f>SUM(AW192,BE192,BF192)</f>
        <v>0.5</v>
      </c>
      <c r="BI192" s="758">
        <f>SUM(AY192:BA193)</f>
        <v>0</v>
      </c>
    </row>
    <row r="193" spans="1:62" ht="15" customHeight="1">
      <c r="B193" s="800"/>
      <c r="C193" s="155"/>
      <c r="D193" s="155" t="str">
        <f>IF(C192="","",IF(C192=E192,"△",IF(C192&gt;E192,"○","●")))</f>
        <v/>
      </c>
      <c r="E193" s="156"/>
      <c r="F193" s="155"/>
      <c r="G193" s="155" t="str">
        <f>IF(F192="","",IF(F192=H192,"△",IF(F192&gt;H192,"○","●")))</f>
        <v/>
      </c>
      <c r="H193" s="156"/>
      <c r="I193" s="155"/>
      <c r="J193" s="155" t="str">
        <f>IF(I192="","",IF(I192=K192,"△",IF(I192&gt;K192,"○","●")))</f>
        <v/>
      </c>
      <c r="K193" s="156"/>
      <c r="L193" s="155"/>
      <c r="M193" s="155" t="str">
        <f>IF(L192="","",IF(L192=N192,"△",IF(L192&gt;N192,"○","●")))</f>
        <v/>
      </c>
      <c r="N193" s="156"/>
      <c r="O193" s="155"/>
      <c r="P193" s="155" t="str">
        <f>IF(O192="","",IF(O192=Q192,"△",IF(O192&gt;Q192,"○","●")))</f>
        <v/>
      </c>
      <c r="Q193" s="156"/>
      <c r="R193" s="155"/>
      <c r="S193" s="155" t="str">
        <f>IF(R192="","",IF(R192=T192,"△",IF(R192&gt;T192,"○","●")))</f>
        <v/>
      </c>
      <c r="T193" s="156"/>
      <c r="U193" s="155"/>
      <c r="V193" s="155" t="str">
        <f>IF(U192="","",IF(U192=W192,"△",IF(U192&gt;W192,"○","●")))</f>
        <v/>
      </c>
      <c r="W193" s="156"/>
      <c r="X193" s="146"/>
      <c r="Y193" s="157"/>
      <c r="Z193" s="148"/>
      <c r="AA193" s="141"/>
      <c r="AB193" s="142" t="str">
        <f>IF(AA192="","",IF(AA192=AC192,"△",IF(AA192&gt;AC192,"○","●")))</f>
        <v/>
      </c>
      <c r="AC193" s="144"/>
      <c r="AD193" s="145"/>
      <c r="AE193" s="142" t="str">
        <f>IF(AD192="","",IF(AD192=AF192,"△",IF(AD192&gt;AF192,"○","●")))</f>
        <v/>
      </c>
      <c r="AF193" s="144"/>
      <c r="AG193" s="146"/>
      <c r="AH193" s="147" t="str">
        <f>IF(AG192="","",IF(AG192=AI192,"△",IF(AG192&gt;AI192,"○","●")))</f>
        <v/>
      </c>
      <c r="AI193" s="148"/>
      <c r="AJ193" s="146"/>
      <c r="AK193" s="147" t="str">
        <f>IF(AJ192="","",IF(AJ192=AL192,"△",IF(AJ192&gt;AL192,"○","●")))</f>
        <v/>
      </c>
      <c r="AL193" s="148"/>
      <c r="AM193" s="146"/>
      <c r="AN193" s="147" t="str">
        <f>IF(AM192="","",IF(AM192=AO192,"△",IF(AM192&gt;AO192,"○","●")))</f>
        <v/>
      </c>
      <c r="AO193" s="148"/>
      <c r="AP193" s="146"/>
      <c r="AQ193" s="147" t="str">
        <f>IF(AP192="","",IF(AP192=AR192,"△",IF(AP192&gt;AR192,"○","●")))</f>
        <v/>
      </c>
      <c r="AR193" s="148"/>
      <c r="AS193" s="146"/>
      <c r="AT193" s="147" t="str">
        <f>IF(AS192="","",IF(AS192=AU192,"△",IF(AS192&gt;AU192,"○","●")))</f>
        <v/>
      </c>
      <c r="AU193" s="148"/>
      <c r="AV193" s="768"/>
      <c r="AW193" s="760"/>
      <c r="AX193" s="761"/>
      <c r="AY193" s="761"/>
      <c r="AZ193" s="761"/>
      <c r="BA193" s="761"/>
      <c r="BB193" s="761"/>
      <c r="BC193" s="763"/>
      <c r="BE193" s="755"/>
      <c r="BF193" s="757"/>
      <c r="BG193" s="757"/>
      <c r="BI193" s="759"/>
    </row>
    <row r="194" spans="1:62" ht="15" customHeight="1">
      <c r="A194" s="90" t="s">
        <v>76</v>
      </c>
      <c r="B194" s="800" t="str">
        <f>[1]③リーグ組分け!B107</f>
        <v>八千代60</v>
      </c>
      <c r="C194" s="149" t="str">
        <f>IF(AC178="","",AC178)</f>
        <v/>
      </c>
      <c r="D194" s="150" t="s">
        <v>67</v>
      </c>
      <c r="E194" s="151" t="str">
        <f>IF(AA178="","",AA178)</f>
        <v/>
      </c>
      <c r="F194" s="149" t="str">
        <f>IF(AC180="","",AC180)</f>
        <v/>
      </c>
      <c r="G194" s="150" t="s">
        <v>67</v>
      </c>
      <c r="H194" s="151" t="str">
        <f>IF(AA180="","",AA180)</f>
        <v/>
      </c>
      <c r="I194" s="149" t="str">
        <f>IF(AC182="","",AC182)</f>
        <v/>
      </c>
      <c r="J194" s="150" t="s">
        <v>67</v>
      </c>
      <c r="K194" s="151" t="str">
        <f>IF(AA182="","",AA182)</f>
        <v/>
      </c>
      <c r="L194" s="149" t="str">
        <f>IF(AC184="","",AC184)</f>
        <v/>
      </c>
      <c r="M194" s="150" t="s">
        <v>67</v>
      </c>
      <c r="N194" s="151" t="str">
        <f>IF(AA184="","",AA184)</f>
        <v/>
      </c>
      <c r="O194" s="149" t="str">
        <f>IF(AC186="","",AC186)</f>
        <v/>
      </c>
      <c r="P194" s="150" t="s">
        <v>67</v>
      </c>
      <c r="Q194" s="151" t="str">
        <f>IF(AA186="","",AA186)</f>
        <v/>
      </c>
      <c r="R194" s="149" t="str">
        <f>IF(AC188="","",AC188)</f>
        <v/>
      </c>
      <c r="S194" s="150" t="s">
        <v>67</v>
      </c>
      <c r="T194" s="151" t="str">
        <f>IF(AA188="","",AA188)</f>
        <v/>
      </c>
      <c r="U194" s="149" t="str">
        <f>IF(AC190="","",AC190)</f>
        <v/>
      </c>
      <c r="V194" s="150" t="s">
        <v>67</v>
      </c>
      <c r="W194" s="151" t="str">
        <f>IF(AA190="","",AA190)</f>
        <v/>
      </c>
      <c r="X194" s="149" t="str">
        <f>IF(AC192="","",AC192)</f>
        <v/>
      </c>
      <c r="Y194" s="150" t="s">
        <v>67</v>
      </c>
      <c r="Z194" s="151" t="str">
        <f>IF(AA192="","",AA192)</f>
        <v/>
      </c>
      <c r="AA194" s="136"/>
      <c r="AB194" s="152"/>
      <c r="AC194" s="153"/>
      <c r="AD194" s="133"/>
      <c r="AE194" s="131"/>
      <c r="AF194" s="134"/>
      <c r="AG194" s="136"/>
      <c r="AH194" s="137" t="s">
        <v>67</v>
      </c>
      <c r="AI194" s="153"/>
      <c r="AJ194" s="136"/>
      <c r="AK194" s="137" t="s">
        <v>67</v>
      </c>
      <c r="AL194" s="153"/>
      <c r="AM194" s="136"/>
      <c r="AN194" s="137" t="s">
        <v>68</v>
      </c>
      <c r="AO194" s="153"/>
      <c r="AP194" s="136"/>
      <c r="AQ194" s="137" t="s">
        <v>68</v>
      </c>
      <c r="AR194" s="153"/>
      <c r="AS194" s="136"/>
      <c r="AT194" s="137" t="s">
        <v>67</v>
      </c>
      <c r="AU194" s="153"/>
      <c r="AV194" s="767">
        <f t="shared" si="15"/>
        <v>1</v>
      </c>
      <c r="AW194" s="748">
        <f>AY194*3+BA194</f>
        <v>0</v>
      </c>
      <c r="AX194" s="750">
        <f>BB194-BC194</f>
        <v>0</v>
      </c>
      <c r="AY194" s="762">
        <f>COUNTIF($D195:$AU195,"○")</f>
        <v>0</v>
      </c>
      <c r="AZ194" s="762">
        <f>COUNTIF($D195:$AU195,"●")</f>
        <v>0</v>
      </c>
      <c r="BA194" s="750">
        <f>COUNTIF($D195:AT195,"△")</f>
        <v>0</v>
      </c>
      <c r="BB194" s="750">
        <f>SUM(C194,F194,I194,L194,O194,R194,U194,X194,AA194,AD194,AG194,AJ194,AM194,AP194,AS194)</f>
        <v>0</v>
      </c>
      <c r="BC194" s="752">
        <f>SUM(E194,H194,K194,N194,Q194,T194,W194,Z194,AC194,AF194,AI194,AL194,AO194,AR194,AU194)</f>
        <v>0</v>
      </c>
      <c r="BE194" s="754">
        <f>0.5+AX194/1000</f>
        <v>0.5</v>
      </c>
      <c r="BF194" s="756">
        <f>BB194/100000</f>
        <v>0</v>
      </c>
      <c r="BG194" s="756">
        <f>SUM(AW194,BE194,BF194)</f>
        <v>0.5</v>
      </c>
      <c r="BI194" s="758">
        <f>SUM(AY194:BA195)</f>
        <v>0</v>
      </c>
    </row>
    <row r="195" spans="1:62" ht="15" customHeight="1">
      <c r="B195" s="800"/>
      <c r="C195" s="155"/>
      <c r="D195" s="155" t="str">
        <f>IF(C194="","",IF(C194=E194,"△",IF(C194&gt;E194,"○","●")))</f>
        <v/>
      </c>
      <c r="E195" s="156"/>
      <c r="F195" s="155"/>
      <c r="G195" s="155" t="str">
        <f>IF(F194="","",IF(F194=H194,"△",IF(F194&gt;H194,"○","●")))</f>
        <v/>
      </c>
      <c r="H195" s="156"/>
      <c r="I195" s="155"/>
      <c r="J195" s="155" t="str">
        <f>IF(I194="","",IF(I194=K194,"△",IF(I194&gt;K194,"○","●")))</f>
        <v/>
      </c>
      <c r="K195" s="156"/>
      <c r="L195" s="155"/>
      <c r="M195" s="155" t="str">
        <f>IF(L194="","",IF(L194=N194,"△",IF(L194&gt;N194,"○","●")))</f>
        <v/>
      </c>
      <c r="N195" s="156"/>
      <c r="O195" s="155"/>
      <c r="P195" s="155" t="str">
        <f>IF(O194="","",IF(O194=Q194,"△",IF(O194&gt;Q194,"○","●")))</f>
        <v/>
      </c>
      <c r="Q195" s="156"/>
      <c r="R195" s="155"/>
      <c r="S195" s="155" t="str">
        <f>IF(R194="","",IF(R194=T194,"△",IF(R194&gt;T194,"○","●")))</f>
        <v/>
      </c>
      <c r="T195" s="156"/>
      <c r="U195" s="155"/>
      <c r="V195" s="155" t="str">
        <f>IF(U194="","",IF(U194=W194,"△",IF(U194&gt;W194,"○","●")))</f>
        <v/>
      </c>
      <c r="W195" s="156"/>
      <c r="X195" s="155"/>
      <c r="Y195" s="155" t="str">
        <f>IF(X194="","",IF(X194=Z194,"△",IF(X194&gt;Z194,"○","●")))</f>
        <v/>
      </c>
      <c r="Z195" s="156"/>
      <c r="AA195" s="146"/>
      <c r="AB195" s="157"/>
      <c r="AC195" s="148"/>
      <c r="AD195" s="141"/>
      <c r="AE195" s="142" t="str">
        <f>IF(AD194="","",IF(AD194=AF194,"△",IF(AD194&gt;AF194,"○","●")))</f>
        <v/>
      </c>
      <c r="AF195" s="144"/>
      <c r="AG195" s="146"/>
      <c r="AH195" s="147" t="str">
        <f>IF(AG194="","",IF(AG194=AI194,"△",IF(AG194&gt;AI194,"○","●")))</f>
        <v/>
      </c>
      <c r="AI195" s="148"/>
      <c r="AJ195" s="146"/>
      <c r="AK195" s="147" t="str">
        <f>IF(AJ194="","",IF(AJ194=AL194,"△",IF(AJ194&gt;AL194,"○","●")))</f>
        <v/>
      </c>
      <c r="AL195" s="148"/>
      <c r="AM195" s="146"/>
      <c r="AN195" s="147" t="str">
        <f>IF(AM194="","",IF(AM194=AO194,"△",IF(AM194&gt;AO194,"○","●")))</f>
        <v/>
      </c>
      <c r="AO195" s="148"/>
      <c r="AP195" s="146"/>
      <c r="AQ195" s="147" t="str">
        <f>IF(AP194="","",IF(AP194=AR194,"△",IF(AP194&gt;AR194,"○","●")))</f>
        <v/>
      </c>
      <c r="AR195" s="148"/>
      <c r="AS195" s="146"/>
      <c r="AT195" s="147" t="str">
        <f>IF(AS194="","",IF(AS194=AU194,"△",IF(AS194&gt;AU194,"○","●")))</f>
        <v/>
      </c>
      <c r="AU195" s="148"/>
      <c r="AV195" s="768"/>
      <c r="AW195" s="760"/>
      <c r="AX195" s="761"/>
      <c r="AY195" s="761"/>
      <c r="AZ195" s="761"/>
      <c r="BA195" s="761"/>
      <c r="BB195" s="761"/>
      <c r="BC195" s="763"/>
      <c r="BE195" s="755"/>
      <c r="BF195" s="757"/>
      <c r="BG195" s="757"/>
      <c r="BI195" s="759"/>
    </row>
    <row r="196" spans="1:62" ht="15" customHeight="1">
      <c r="A196" s="90" t="s">
        <v>77</v>
      </c>
      <c r="B196" s="800" t="str">
        <f>[1]③リーグ組分け!B108</f>
        <v>Duo</v>
      </c>
      <c r="C196" s="163" t="str">
        <f>IF(AF178="","",AF178)</f>
        <v/>
      </c>
      <c r="D196" s="164" t="s">
        <v>67</v>
      </c>
      <c r="E196" s="165" t="str">
        <f>IF(AD178="","",AD178)</f>
        <v/>
      </c>
      <c r="F196" s="163" t="str">
        <f>IF(AF180="","",AF180)</f>
        <v/>
      </c>
      <c r="G196" s="164" t="s">
        <v>67</v>
      </c>
      <c r="H196" s="165" t="str">
        <f>IF(AD180="","",AD180)</f>
        <v/>
      </c>
      <c r="I196" s="163" t="str">
        <f>IF(AF182="","",AF182)</f>
        <v/>
      </c>
      <c r="J196" s="164" t="s">
        <v>67</v>
      </c>
      <c r="K196" s="165" t="str">
        <f>IF(AD182="","",AD182)</f>
        <v/>
      </c>
      <c r="L196" s="163" t="str">
        <f>IF(AF184="","",AF184)</f>
        <v/>
      </c>
      <c r="M196" s="164" t="s">
        <v>67</v>
      </c>
      <c r="N196" s="165" t="str">
        <f>IF(AD184="","",AD184)</f>
        <v/>
      </c>
      <c r="O196" s="163" t="str">
        <f>IF(AF186="","",AF186)</f>
        <v/>
      </c>
      <c r="P196" s="164" t="s">
        <v>67</v>
      </c>
      <c r="Q196" s="165" t="str">
        <f>IF(AD186="","",AD186)</f>
        <v/>
      </c>
      <c r="R196" s="163" t="str">
        <f>IF(AF188="","",AF188)</f>
        <v/>
      </c>
      <c r="S196" s="164" t="s">
        <v>67</v>
      </c>
      <c r="T196" s="165" t="str">
        <f>IF(AD188="","",AD188)</f>
        <v/>
      </c>
      <c r="U196" s="163" t="str">
        <f>IF(AF190="","",AF190)</f>
        <v/>
      </c>
      <c r="V196" s="164" t="s">
        <v>67</v>
      </c>
      <c r="W196" s="165" t="str">
        <f>IF(AD190="","",AD190)</f>
        <v/>
      </c>
      <c r="X196" s="163" t="str">
        <f>IF(AF192="","",AF192)</f>
        <v/>
      </c>
      <c r="Y196" s="164" t="s">
        <v>67</v>
      </c>
      <c r="Z196" s="165" t="str">
        <f>IF(AD192="","",AD192)</f>
        <v/>
      </c>
      <c r="AA196" s="163" t="str">
        <f>IF(AF194="","",AF194)</f>
        <v/>
      </c>
      <c r="AB196" s="164" t="s">
        <v>67</v>
      </c>
      <c r="AC196" s="165" t="str">
        <f>IF(AD194="","",AD194)</f>
        <v/>
      </c>
      <c r="AD196" s="136"/>
      <c r="AE196" s="152"/>
      <c r="AF196" s="153"/>
      <c r="AG196" s="136"/>
      <c r="AH196" s="191" t="s">
        <v>67</v>
      </c>
      <c r="AI196" s="153"/>
      <c r="AJ196" s="136"/>
      <c r="AK196" s="191" t="s">
        <v>67</v>
      </c>
      <c r="AL196" s="153"/>
      <c r="AM196" s="136"/>
      <c r="AN196" s="191" t="s">
        <v>68</v>
      </c>
      <c r="AO196" s="153"/>
      <c r="AP196" s="136"/>
      <c r="AQ196" s="191" t="s">
        <v>68</v>
      </c>
      <c r="AR196" s="153"/>
      <c r="AS196" s="136"/>
      <c r="AT196" s="191" t="s">
        <v>67</v>
      </c>
      <c r="AU196" s="153"/>
      <c r="AV196" s="767">
        <f t="shared" si="15"/>
        <v>1</v>
      </c>
      <c r="AW196" s="748">
        <f>AY196*3+BA196</f>
        <v>0</v>
      </c>
      <c r="AX196" s="750">
        <f>BB196-BC196</f>
        <v>0</v>
      </c>
      <c r="AY196" s="750">
        <f>COUNTIF($D197:$AU197,"○")</f>
        <v>0</v>
      </c>
      <c r="AZ196" s="750">
        <f>COUNTIF($D197:$AU197,"●")</f>
        <v>0</v>
      </c>
      <c r="BA196" s="750">
        <f>COUNTIF($D197:AT197,"△")</f>
        <v>0</v>
      </c>
      <c r="BB196" s="750">
        <f>SUM(C196,F196,I196,L196,O196,R196,U196,X196,AA196,AD196,AG196,AJ196,AM196,AP196,AS196)</f>
        <v>0</v>
      </c>
      <c r="BC196" s="752">
        <f>SUM(E196,H196,K196,N196,Q196,T196,W196,Z196,AC196,AF196,AI196,AL196,AO196,AR196,AU196)</f>
        <v>0</v>
      </c>
      <c r="BE196" s="754">
        <f>0.5+AX196/1000</f>
        <v>0.5</v>
      </c>
      <c r="BF196" s="756">
        <f>BB196/100000</f>
        <v>0</v>
      </c>
      <c r="BG196" s="756">
        <f>SUM(AW196,BE196,BF196)</f>
        <v>0.5</v>
      </c>
      <c r="BI196" s="758">
        <f>SUM(AY196:BA197)</f>
        <v>0</v>
      </c>
    </row>
    <row r="197" spans="1:62" ht="15" customHeight="1" thickBot="1">
      <c r="B197" s="802"/>
      <c r="C197" s="172"/>
      <c r="D197" s="172" t="str">
        <f>IF(C196="","",IF(C196=E196,"△",IF(C196&gt;E196,"○","●")))</f>
        <v/>
      </c>
      <c r="E197" s="173"/>
      <c r="F197" s="172"/>
      <c r="G197" s="172" t="str">
        <f>IF(F196="","",IF(F196=H196,"△",IF(F196&gt;H196,"○","●")))</f>
        <v/>
      </c>
      <c r="H197" s="173"/>
      <c r="I197" s="172"/>
      <c r="J197" s="172" t="str">
        <f>IF(I196="","",IF(I196=K196,"△",IF(I196&gt;K196,"○","●")))</f>
        <v/>
      </c>
      <c r="K197" s="173"/>
      <c r="L197" s="172"/>
      <c r="M197" s="172" t="str">
        <f>IF(L196="","",IF(L196=N196,"△",IF(L196&gt;N196,"○","●")))</f>
        <v/>
      </c>
      <c r="N197" s="173"/>
      <c r="O197" s="172"/>
      <c r="P197" s="172" t="str">
        <f>IF(O196="","",IF(O196=Q196,"△",IF(O196&gt;Q196,"○","●")))</f>
        <v/>
      </c>
      <c r="Q197" s="173"/>
      <c r="R197" s="172"/>
      <c r="S197" s="172" t="str">
        <f>IF(R196="","",IF(R196=T196,"△",IF(R196&gt;T196,"○","●")))</f>
        <v/>
      </c>
      <c r="T197" s="173"/>
      <c r="U197" s="172"/>
      <c r="V197" s="172" t="str">
        <f>IF(U196="","",IF(U196=W196,"△",IF(U196&gt;W196,"○","●")))</f>
        <v/>
      </c>
      <c r="W197" s="173"/>
      <c r="X197" s="172"/>
      <c r="Y197" s="172" t="str">
        <f>IF(X196="","",IF(X196=Z196,"△",IF(X196&gt;Z196,"○","●")))</f>
        <v/>
      </c>
      <c r="Z197" s="173"/>
      <c r="AA197" s="172"/>
      <c r="AB197" s="172" t="str">
        <f>IF(AA196="","",IF(AA196=AC196,"△",IF(AA196&gt;AC196,"○","●")))</f>
        <v/>
      </c>
      <c r="AC197" s="173"/>
      <c r="AD197" s="177"/>
      <c r="AE197" s="203"/>
      <c r="AF197" s="179"/>
      <c r="AG197" s="177"/>
      <c r="AH197" s="178" t="str">
        <f>IF(AG196="","",IF(AG196=AI196,"△",IF(AG196&gt;AI196,"○","●")))</f>
        <v/>
      </c>
      <c r="AI197" s="179"/>
      <c r="AJ197" s="177"/>
      <c r="AK197" s="178" t="str">
        <f>IF(AJ196="","",IF(AJ196=AL196,"△",IF(AJ196&gt;AL196,"○","●")))</f>
        <v/>
      </c>
      <c r="AL197" s="179"/>
      <c r="AM197" s="177"/>
      <c r="AN197" s="178" t="str">
        <f>IF(AM196="","",IF(AM196=AO196,"△",IF(AM196&gt;AO196,"○","●")))</f>
        <v/>
      </c>
      <c r="AO197" s="179"/>
      <c r="AP197" s="177"/>
      <c r="AQ197" s="178" t="str">
        <f>IF(AP196="","",IF(AP196=AR196,"△",IF(AP196&gt;AR196,"○","●")))</f>
        <v/>
      </c>
      <c r="AR197" s="179"/>
      <c r="AS197" s="177"/>
      <c r="AT197" s="178" t="str">
        <f>IF(AS196="","",IF(AS196=AU196,"△",IF(AS196&gt;AU196,"○","●")))</f>
        <v/>
      </c>
      <c r="AU197" s="179"/>
      <c r="AV197" s="803"/>
      <c r="AW197" s="749"/>
      <c r="AX197" s="751"/>
      <c r="AY197" s="751"/>
      <c r="AZ197" s="751"/>
      <c r="BA197" s="751"/>
      <c r="BB197" s="751"/>
      <c r="BC197" s="753"/>
      <c r="BE197" s="755"/>
      <c r="BF197" s="757"/>
      <c r="BG197" s="757"/>
      <c r="BI197" s="759"/>
    </row>
    <row r="198" spans="1:62" ht="15" customHeight="1" thickTop="1">
      <c r="AL198" s="205"/>
      <c r="AM198" s="205"/>
      <c r="AN198" s="205"/>
      <c r="AO198" s="205"/>
      <c r="AP198" s="205"/>
      <c r="AQ198" s="205"/>
      <c r="AR198" s="205"/>
      <c r="AS198" s="205"/>
      <c r="AT198" s="205"/>
      <c r="AU198" s="205"/>
      <c r="AV198" s="206"/>
      <c r="AW198" s="206"/>
      <c r="AX198" s="184">
        <f>SUM(AX178:AX197)</f>
        <v>0</v>
      </c>
      <c r="AY198" s="184">
        <f>SUM(AY178:AY197)</f>
        <v>0</v>
      </c>
      <c r="AZ198" s="184">
        <f>SUM(AZ178:AZ197)</f>
        <v>0</v>
      </c>
      <c r="BA198" s="184">
        <f>SUM(BA178:BA197)</f>
        <v>0</v>
      </c>
      <c r="BB198" s="184">
        <f>SUM(AY198:BA198)/2</f>
        <v>0</v>
      </c>
    </row>
    <row r="199" spans="1:62" ht="15" customHeight="1" thickBot="1">
      <c r="A199" s="103"/>
      <c r="B199" s="104" t="s">
        <v>219</v>
      </c>
      <c r="C199" s="105"/>
      <c r="D199" s="105"/>
      <c r="E199" s="105"/>
      <c r="F199" s="105"/>
      <c r="G199" s="106"/>
      <c r="H199" s="105"/>
      <c r="I199" s="106"/>
      <c r="J199" s="105"/>
      <c r="K199" s="105"/>
      <c r="L199" s="105"/>
      <c r="M199" s="105"/>
      <c r="N199" s="105"/>
      <c r="O199" s="105"/>
      <c r="P199" s="105"/>
      <c r="Q199" s="106"/>
      <c r="R199" s="105"/>
      <c r="S199" s="105"/>
      <c r="T199" s="105"/>
      <c r="U199" s="107"/>
      <c r="V199" s="770">
        <f>(BE199-1)*BE199/2</f>
        <v>28</v>
      </c>
      <c r="W199" s="770"/>
      <c r="X199" s="108" t="s">
        <v>54</v>
      </c>
      <c r="Y199" s="105"/>
      <c r="Z199" s="105"/>
      <c r="AA199" s="105"/>
      <c r="AB199" s="105"/>
      <c r="AC199" s="106"/>
      <c r="AD199" s="109"/>
      <c r="AE199" s="110"/>
      <c r="AF199" s="111"/>
      <c r="AG199" s="111"/>
      <c r="AH199" s="111"/>
      <c r="AI199" s="113"/>
      <c r="AJ199" s="111"/>
      <c r="AK199" s="111"/>
      <c r="AL199" s="113"/>
      <c r="AM199" s="111"/>
      <c r="AN199" s="111"/>
      <c r="AO199" s="113"/>
      <c r="AV199" s="114"/>
      <c r="AZ199" s="90"/>
      <c r="BA199" s="90"/>
      <c r="BE199" s="115">
        <v>8</v>
      </c>
      <c r="BF199" s="116" t="s">
        <v>55</v>
      </c>
      <c r="BI199" s="117"/>
    </row>
    <row r="200" spans="1:62" ht="15" customHeight="1" thickTop="1">
      <c r="B200" s="118"/>
      <c r="C200" s="771" t="str">
        <f>IF(B201="","",B201)</f>
        <v>コスモス60</v>
      </c>
      <c r="D200" s="772"/>
      <c r="E200" s="773"/>
      <c r="F200" s="771" t="str">
        <f>IF(B203="","",B203)</f>
        <v>大木戸60</v>
      </c>
      <c r="G200" s="772"/>
      <c r="H200" s="773"/>
      <c r="I200" s="771" t="str">
        <f>IF(B205="","",B205)</f>
        <v>船橋60</v>
      </c>
      <c r="J200" s="772"/>
      <c r="K200" s="773"/>
      <c r="L200" s="771" t="str">
        <f>IF(B207="","",B207)</f>
        <v>佐倉シ60</v>
      </c>
      <c r="M200" s="772"/>
      <c r="N200" s="773"/>
      <c r="O200" s="771" t="str">
        <f>IF(B209="","",B209)</f>
        <v>浦安シ60</v>
      </c>
      <c r="P200" s="772"/>
      <c r="Q200" s="773"/>
      <c r="R200" s="771" t="str">
        <f>IF(B211="","",B211)</f>
        <v>65習台シ</v>
      </c>
      <c r="S200" s="772"/>
      <c r="T200" s="773"/>
      <c r="U200" s="777" t="str">
        <f>IF(B213="","",B213)</f>
        <v>習志野60</v>
      </c>
      <c r="V200" s="778"/>
      <c r="W200" s="779"/>
      <c r="X200" s="771" t="str">
        <f>IF(B215="","",B215)</f>
        <v>ねんりん</v>
      </c>
      <c r="Y200" s="772"/>
      <c r="Z200" s="773"/>
      <c r="AA200" s="771">
        <f>IF(B217="","",B217)</f>
        <v>0</v>
      </c>
      <c r="AB200" s="772"/>
      <c r="AC200" s="773"/>
      <c r="AD200" s="771">
        <f>IF(B219="","",B219)</f>
        <v>0</v>
      </c>
      <c r="AE200" s="772"/>
      <c r="AF200" s="773"/>
      <c r="AG200" s="780"/>
      <c r="AH200" s="781"/>
      <c r="AI200" s="782"/>
      <c r="AJ200" s="780"/>
      <c r="AK200" s="781"/>
      <c r="AL200" s="782"/>
      <c r="AM200" s="774"/>
      <c r="AN200" s="775"/>
      <c r="AO200" s="776"/>
      <c r="AP200" s="774"/>
      <c r="AQ200" s="775"/>
      <c r="AR200" s="776"/>
      <c r="AS200" s="774"/>
      <c r="AT200" s="775"/>
      <c r="AU200" s="776"/>
      <c r="AV200" s="119" t="s">
        <v>56</v>
      </c>
      <c r="AW200" s="197" t="s">
        <v>57</v>
      </c>
      <c r="AX200" s="198" t="s">
        <v>58</v>
      </c>
      <c r="AY200" s="199" t="s">
        <v>59</v>
      </c>
      <c r="AZ200" s="199" t="s">
        <v>60</v>
      </c>
      <c r="BA200" s="199" t="s">
        <v>61</v>
      </c>
      <c r="BB200" s="199" t="s">
        <v>62</v>
      </c>
      <c r="BC200" s="200" t="s">
        <v>63</v>
      </c>
      <c r="BE200" s="124" t="s">
        <v>64</v>
      </c>
      <c r="BF200" s="125" t="s">
        <v>62</v>
      </c>
      <c r="BG200" s="125" t="s">
        <v>65</v>
      </c>
    </row>
    <row r="201" spans="1:62" ht="15" customHeight="1">
      <c r="A201" s="90" t="s">
        <v>66</v>
      </c>
      <c r="B201" s="783" t="str">
        <f>[1]③リーグ組分け!B112</f>
        <v>コスモス60</v>
      </c>
      <c r="C201" s="136"/>
      <c r="D201" s="152"/>
      <c r="E201" s="153"/>
      <c r="F201" s="130"/>
      <c r="G201" s="131"/>
      <c r="H201" s="132"/>
      <c r="I201" s="133"/>
      <c r="J201" s="131"/>
      <c r="K201" s="134"/>
      <c r="L201" s="133"/>
      <c r="M201" s="131"/>
      <c r="N201" s="134"/>
      <c r="O201" s="133"/>
      <c r="P201" s="131"/>
      <c r="Q201" s="134"/>
      <c r="R201" s="130"/>
      <c r="S201" s="131"/>
      <c r="T201" s="132"/>
      <c r="U201" s="133"/>
      <c r="V201" s="131"/>
      <c r="W201" s="134"/>
      <c r="X201" s="133"/>
      <c r="Y201" s="131"/>
      <c r="Z201" s="134"/>
      <c r="AA201" s="130"/>
      <c r="AB201" s="131"/>
      <c r="AC201" s="135"/>
      <c r="AD201" s="133"/>
      <c r="AE201" s="131"/>
      <c r="AF201" s="134"/>
      <c r="AG201" s="136"/>
      <c r="AH201" s="137" t="s">
        <v>67</v>
      </c>
      <c r="AI201" s="153"/>
      <c r="AJ201" s="136"/>
      <c r="AK201" s="137" t="s">
        <v>67</v>
      </c>
      <c r="AL201" s="153"/>
      <c r="AM201" s="136"/>
      <c r="AN201" s="137" t="s">
        <v>68</v>
      </c>
      <c r="AO201" s="153"/>
      <c r="AP201" s="136"/>
      <c r="AQ201" s="137" t="s">
        <v>68</v>
      </c>
      <c r="AR201" s="153"/>
      <c r="AS201" s="136"/>
      <c r="AT201" s="137" t="s">
        <v>67</v>
      </c>
      <c r="AU201" s="153"/>
      <c r="AV201" s="767">
        <f>RANK(BG201,BG$201:BG$216)</f>
        <v>1</v>
      </c>
      <c r="AW201" s="748">
        <f>AY201*3+BA201</f>
        <v>0</v>
      </c>
      <c r="AX201" s="750">
        <f>BB201-BC201</f>
        <v>0</v>
      </c>
      <c r="AY201" s="750">
        <f>COUNTIF($D202:$AU202,"○")</f>
        <v>0</v>
      </c>
      <c r="AZ201" s="750">
        <f>COUNTIF($D202:$AU202,"●")</f>
        <v>0</v>
      </c>
      <c r="BA201" s="750">
        <f>COUNTIF($D202:AT202,"△")</f>
        <v>0</v>
      </c>
      <c r="BB201" s="750">
        <f>SUM(C201,F201,I201,L201,O201,R201,U201,X201,AA201,AD201,AG201,AJ201,AM201,AP201,AS201)</f>
        <v>0</v>
      </c>
      <c r="BC201" s="752">
        <f>SUM(E201,H201,K201,N201,Q201,T201,W201,Z201,AC201,AF201,AI201,AL201,AO201,AR201,AU201)</f>
        <v>0</v>
      </c>
      <c r="BD201" s="138"/>
      <c r="BE201" s="754">
        <f>0.5+AX201/1000</f>
        <v>0.5</v>
      </c>
      <c r="BF201" s="756">
        <f>BB201/100000</f>
        <v>0</v>
      </c>
      <c r="BG201" s="756">
        <f>SUM(AW201,BE201,BF201)</f>
        <v>0.5</v>
      </c>
      <c r="BI201" s="758">
        <f>SUM(AY201:BA202)</f>
        <v>0</v>
      </c>
      <c r="BJ201" s="192"/>
    </row>
    <row r="202" spans="1:62" ht="15" customHeight="1">
      <c r="B202" s="784"/>
      <c r="C202" s="146"/>
      <c r="D202" s="157"/>
      <c r="E202" s="148"/>
      <c r="F202" s="141"/>
      <c r="G202" s="142" t="str">
        <f>IF(F201="","",IF(F201=H201,"△",IF(F201&gt;H201,"○","●")))</f>
        <v/>
      </c>
      <c r="H202" s="143"/>
      <c r="I202" s="141"/>
      <c r="J202" s="142" t="str">
        <f>IF(I201="","",IF(I201=K201,"△",IF(I201&gt;K201,"○","●")))</f>
        <v/>
      </c>
      <c r="K202" s="144"/>
      <c r="L202" s="141"/>
      <c r="M202" s="142" t="str">
        <f>IF(L201="","",IF(L201=N201,"△",IF(L201&gt;N201,"○","●")))</f>
        <v/>
      </c>
      <c r="N202" s="144"/>
      <c r="O202" s="141"/>
      <c r="P202" s="142" t="str">
        <f>IF(O201="","",IF(O201=Q201,"△",IF(O201&gt;Q201,"○","●")))</f>
        <v/>
      </c>
      <c r="Q202" s="144"/>
      <c r="R202" s="145"/>
      <c r="S202" s="142" t="str">
        <f>IF(R201="","",IF(R201=T201,"△",IF(R201&gt;T201,"○","●")))</f>
        <v/>
      </c>
      <c r="T202" s="143"/>
      <c r="U202" s="141"/>
      <c r="V202" s="142" t="str">
        <f>IF(U201="","",IF(U201=W201,"△",IF(U201&gt;W201,"○","●")))</f>
        <v/>
      </c>
      <c r="W202" s="144"/>
      <c r="X202" s="141"/>
      <c r="Y202" s="142" t="str">
        <f>IF(X201="","",IF(X201=Z201,"△",IF(X201&gt;Z201,"○","●")))</f>
        <v/>
      </c>
      <c r="Z202" s="144"/>
      <c r="AA202" s="141"/>
      <c r="AB202" s="142" t="str">
        <f>IF(AA201="","",IF(AA201=AC201,"△",IF(AA201&gt;AC201,"○","●")))</f>
        <v/>
      </c>
      <c r="AC202" s="144"/>
      <c r="AD202" s="145"/>
      <c r="AE202" s="142" t="str">
        <f>IF(AD201="","",IF(AD201=AF201,"△",IF(AD201&gt;AF201,"○","●")))</f>
        <v/>
      </c>
      <c r="AF202" s="144"/>
      <c r="AG202" s="146"/>
      <c r="AH202" s="147" t="str">
        <f>IF(AG201="","",IF(AG201=AI201,"△",IF(AG201&gt;AI201,"○","●")))</f>
        <v/>
      </c>
      <c r="AI202" s="148"/>
      <c r="AJ202" s="146"/>
      <c r="AK202" s="147" t="str">
        <f>IF(AJ201="","",IF(AJ201=AL201,"△",IF(AJ201&gt;AL201,"○","●")))</f>
        <v/>
      </c>
      <c r="AL202" s="148"/>
      <c r="AM202" s="146"/>
      <c r="AN202" s="147" t="str">
        <f>IF(AM201="","",IF(AM201=AO201,"△",IF(AM201&gt;AO201,"○","●")))</f>
        <v/>
      </c>
      <c r="AO202" s="148"/>
      <c r="AP202" s="146"/>
      <c r="AQ202" s="147" t="str">
        <f>IF(AP201="","",IF(AP201=AR201,"△",IF(AP201&gt;AR201,"○","●")))</f>
        <v/>
      </c>
      <c r="AR202" s="148"/>
      <c r="AS202" s="146"/>
      <c r="AT202" s="147" t="str">
        <f>IF(AS201="","",IF(AS201=AU201,"△",IF(AS201&gt;AU201,"○","●")))</f>
        <v/>
      </c>
      <c r="AU202" s="148"/>
      <c r="AV202" s="768"/>
      <c r="AW202" s="760"/>
      <c r="AX202" s="761"/>
      <c r="AY202" s="761"/>
      <c r="AZ202" s="761"/>
      <c r="BA202" s="761"/>
      <c r="BB202" s="761"/>
      <c r="BC202" s="763"/>
      <c r="BD202" s="138"/>
      <c r="BE202" s="755"/>
      <c r="BF202" s="757"/>
      <c r="BG202" s="757"/>
      <c r="BI202" s="758"/>
    </row>
    <row r="203" spans="1:62" ht="15" customHeight="1">
      <c r="A203" s="90" t="s">
        <v>69</v>
      </c>
      <c r="B203" s="793" t="str">
        <f>[1]③リーグ組分け!B113</f>
        <v>大木戸60</v>
      </c>
      <c r="C203" s="158" t="str">
        <f>IF(H201="","",H201)</f>
        <v/>
      </c>
      <c r="D203" s="159" t="s">
        <v>67</v>
      </c>
      <c r="E203" s="160" t="str">
        <f>IF(F201="","",F201)</f>
        <v/>
      </c>
      <c r="F203" s="136"/>
      <c r="G203" s="152"/>
      <c r="H203" s="153"/>
      <c r="I203" s="133"/>
      <c r="J203" s="131"/>
      <c r="K203" s="134"/>
      <c r="L203" s="133"/>
      <c r="M203" s="131"/>
      <c r="N203" s="134"/>
      <c r="O203" s="133"/>
      <c r="P203" s="131"/>
      <c r="Q203" s="134"/>
      <c r="R203" s="130"/>
      <c r="S203" s="131"/>
      <c r="T203" s="132"/>
      <c r="U203" s="133"/>
      <c r="V203" s="131"/>
      <c r="W203" s="134"/>
      <c r="X203" s="133"/>
      <c r="Y203" s="131"/>
      <c r="Z203" s="134"/>
      <c r="AA203" s="130"/>
      <c r="AB203" s="131"/>
      <c r="AC203" s="135"/>
      <c r="AD203" s="133"/>
      <c r="AE203" s="131"/>
      <c r="AF203" s="134"/>
      <c r="AG203" s="136"/>
      <c r="AH203" s="137" t="s">
        <v>67</v>
      </c>
      <c r="AI203" s="153"/>
      <c r="AJ203" s="136"/>
      <c r="AK203" s="137" t="s">
        <v>67</v>
      </c>
      <c r="AL203" s="153"/>
      <c r="AM203" s="136"/>
      <c r="AN203" s="137" t="s">
        <v>68</v>
      </c>
      <c r="AO203" s="153"/>
      <c r="AP203" s="136"/>
      <c r="AQ203" s="137" t="s">
        <v>68</v>
      </c>
      <c r="AR203" s="153"/>
      <c r="AS203" s="136"/>
      <c r="AT203" s="137" t="s">
        <v>67</v>
      </c>
      <c r="AU203" s="153"/>
      <c r="AV203" s="767">
        <f t="shared" ref="AV203" si="16">RANK(BG203,BG$201:BG$216)</f>
        <v>1</v>
      </c>
      <c r="AW203" s="748">
        <f>AY203*3+BA203</f>
        <v>0</v>
      </c>
      <c r="AX203" s="750">
        <f>BB203-BC203</f>
        <v>0</v>
      </c>
      <c r="AY203" s="750">
        <f>COUNTIF($D204:$AU204,"○")</f>
        <v>0</v>
      </c>
      <c r="AZ203" s="750">
        <f>COUNTIF($D204:$AU204,"●")</f>
        <v>0</v>
      </c>
      <c r="BA203" s="750">
        <f>COUNTIF($D204:AT204,"△")</f>
        <v>0</v>
      </c>
      <c r="BB203" s="750">
        <f>SUM(C203,F203,I203,L203,O203,R203,U203,X203,AA203,AD203,AG203,AJ203,AM203,AP203,AS203)</f>
        <v>0</v>
      </c>
      <c r="BC203" s="752">
        <f>SUM(E203,H203,K203,N203,Q203,T203,W203,Z203,AC203,AF203,AI203,AL203,AO203,AR203,AU203)</f>
        <v>0</v>
      </c>
      <c r="BD203" s="138"/>
      <c r="BE203" s="754">
        <f>0.5+AX203/1000</f>
        <v>0.5</v>
      </c>
      <c r="BF203" s="756">
        <f>BB203/100000</f>
        <v>0</v>
      </c>
      <c r="BG203" s="756">
        <f>SUM(AW203,BE203,BF203)</f>
        <v>0.5</v>
      </c>
      <c r="BI203" s="758">
        <f>SUM(AY203:BA204)</f>
        <v>0</v>
      </c>
    </row>
    <row r="204" spans="1:62" ht="15" customHeight="1">
      <c r="B204" s="794"/>
      <c r="C204" s="161"/>
      <c r="D204" s="161" t="str">
        <f>IF(C203="","",IF(C203=E203,"△",IF(C203&gt;E203,"○","●")))</f>
        <v/>
      </c>
      <c r="E204" s="162"/>
      <c r="F204" s="146"/>
      <c r="G204" s="157"/>
      <c r="H204" s="148"/>
      <c r="I204" s="141"/>
      <c r="J204" s="142" t="str">
        <f>IF(I203="","",IF(I203=K203,"△",IF(I203&gt;K203,"○","●")))</f>
        <v/>
      </c>
      <c r="K204" s="144"/>
      <c r="L204" s="141"/>
      <c r="M204" s="142" t="str">
        <f>IF(L203="","",IF(L203=N203,"△",IF(L203&gt;N203,"○","●")))</f>
        <v/>
      </c>
      <c r="N204" s="144"/>
      <c r="O204" s="141"/>
      <c r="P204" s="142" t="str">
        <f>IF(O203="","",IF(O203=Q203,"△",IF(O203&gt;Q203,"○","●")))</f>
        <v/>
      </c>
      <c r="Q204" s="144"/>
      <c r="R204" s="145"/>
      <c r="S204" s="142" t="str">
        <f>IF(R203="","",IF(R203=T203,"△",IF(R203&gt;T203,"○","●")))</f>
        <v/>
      </c>
      <c r="T204" s="143"/>
      <c r="U204" s="141"/>
      <c r="V204" s="142" t="str">
        <f>IF(U203="","",IF(U203=W203,"△",IF(U203&gt;W203,"○","●")))</f>
        <v/>
      </c>
      <c r="W204" s="144"/>
      <c r="X204" s="141"/>
      <c r="Y204" s="142" t="str">
        <f>IF(X203="","",IF(X203=Z203,"△",IF(X203&gt;Z203,"○","●")))</f>
        <v/>
      </c>
      <c r="Z204" s="144"/>
      <c r="AA204" s="141"/>
      <c r="AB204" s="142" t="str">
        <f>IF(AA203="","",IF(AA203=AC203,"△",IF(AA203&gt;AC203,"○","●")))</f>
        <v/>
      </c>
      <c r="AC204" s="144"/>
      <c r="AD204" s="145"/>
      <c r="AE204" s="142" t="str">
        <f>IF(AD203="","",IF(AD203=AF203,"△",IF(AD203&gt;AF203,"○","●")))</f>
        <v/>
      </c>
      <c r="AF204" s="144"/>
      <c r="AG204" s="146"/>
      <c r="AH204" s="147" t="str">
        <f>IF(AG203="","",IF(AG203=AI203,"△",IF(AG203&gt;AI203,"○","●")))</f>
        <v/>
      </c>
      <c r="AI204" s="148"/>
      <c r="AJ204" s="146"/>
      <c r="AK204" s="147" t="str">
        <f>IF(AJ203="","",IF(AJ203=AL203,"△",IF(AJ203&gt;AL203,"○","●")))</f>
        <v/>
      </c>
      <c r="AL204" s="148"/>
      <c r="AM204" s="146"/>
      <c r="AN204" s="147" t="str">
        <f>IF(AM203="","",IF(AM203=AO203,"△",IF(AM203&gt;AO203,"○","●")))</f>
        <v/>
      </c>
      <c r="AO204" s="148"/>
      <c r="AP204" s="146"/>
      <c r="AQ204" s="147" t="str">
        <f>IF(AP203="","",IF(AP203=AR203,"△",IF(AP203&gt;AR203,"○","●")))</f>
        <v/>
      </c>
      <c r="AR204" s="148"/>
      <c r="AS204" s="146"/>
      <c r="AT204" s="147" t="str">
        <f>IF(AS203="","",IF(AS203=AU203,"△",IF(AS203&gt;AU203,"○","●")))</f>
        <v/>
      </c>
      <c r="AU204" s="148"/>
      <c r="AV204" s="768"/>
      <c r="AW204" s="760"/>
      <c r="AX204" s="761"/>
      <c r="AY204" s="761"/>
      <c r="AZ204" s="761"/>
      <c r="BA204" s="761"/>
      <c r="BB204" s="761"/>
      <c r="BC204" s="763"/>
      <c r="BE204" s="755"/>
      <c r="BF204" s="757"/>
      <c r="BG204" s="757"/>
      <c r="BI204" s="758"/>
    </row>
    <row r="205" spans="1:62" ht="15" customHeight="1">
      <c r="A205" s="90" t="s">
        <v>70</v>
      </c>
      <c r="B205" s="800" t="str">
        <f>[1]③リーグ組分け!B114</f>
        <v>船橋60</v>
      </c>
      <c r="C205" s="158" t="str">
        <f>IF(K201="","",K201)</f>
        <v/>
      </c>
      <c r="D205" s="159" t="s">
        <v>67</v>
      </c>
      <c r="E205" s="160" t="str">
        <f>IF(I201="","",I201)</f>
        <v/>
      </c>
      <c r="F205" s="158" t="str">
        <f>IF(K203="","",K203)</f>
        <v/>
      </c>
      <c r="G205" s="159" t="s">
        <v>67</v>
      </c>
      <c r="H205" s="160" t="str">
        <f>IF(I203="","",I203)</f>
        <v/>
      </c>
      <c r="I205" s="136"/>
      <c r="J205" s="152"/>
      <c r="K205" s="153"/>
      <c r="L205" s="133"/>
      <c r="M205" s="131"/>
      <c r="N205" s="134"/>
      <c r="O205" s="133"/>
      <c r="P205" s="131"/>
      <c r="Q205" s="134"/>
      <c r="R205" s="130"/>
      <c r="S205" s="131"/>
      <c r="T205" s="132"/>
      <c r="U205" s="133"/>
      <c r="V205" s="131"/>
      <c r="W205" s="134"/>
      <c r="X205" s="133"/>
      <c r="Y205" s="131"/>
      <c r="Z205" s="134"/>
      <c r="AA205" s="130"/>
      <c r="AB205" s="131"/>
      <c r="AC205" s="135"/>
      <c r="AD205" s="133"/>
      <c r="AE205" s="131"/>
      <c r="AF205" s="134"/>
      <c r="AG205" s="136"/>
      <c r="AH205" s="137" t="s">
        <v>67</v>
      </c>
      <c r="AI205" s="153"/>
      <c r="AJ205" s="136"/>
      <c r="AK205" s="137" t="s">
        <v>67</v>
      </c>
      <c r="AL205" s="153"/>
      <c r="AM205" s="136"/>
      <c r="AN205" s="137" t="s">
        <v>68</v>
      </c>
      <c r="AO205" s="153"/>
      <c r="AP205" s="136"/>
      <c r="AQ205" s="137" t="s">
        <v>68</v>
      </c>
      <c r="AR205" s="153"/>
      <c r="AS205" s="136"/>
      <c r="AT205" s="137" t="s">
        <v>67</v>
      </c>
      <c r="AU205" s="153"/>
      <c r="AV205" s="767">
        <f t="shared" ref="AV205" si="17">RANK(BG205,BG$201:BG$216)</f>
        <v>1</v>
      </c>
      <c r="AW205" s="748">
        <f>AY205*3+BA205</f>
        <v>0</v>
      </c>
      <c r="AX205" s="750">
        <f>BB205-BC205</f>
        <v>0</v>
      </c>
      <c r="AY205" s="762">
        <f>COUNTIF($D206:$AU206,"○")</f>
        <v>0</v>
      </c>
      <c r="AZ205" s="762">
        <f>COUNTIF($D206:$AU206,"●")</f>
        <v>0</v>
      </c>
      <c r="BA205" s="750">
        <f>COUNTIF($D206:AT206,"△")</f>
        <v>0</v>
      </c>
      <c r="BB205" s="750">
        <f>SUM(C205,F205,I205,L205,O205,R205,U205,X205,AA205,AD205,AG205,AJ205,AM205,AP205,AS205)</f>
        <v>0</v>
      </c>
      <c r="BC205" s="752">
        <f>SUM(E205,H205,K205,N205,Q205,T205,W205,Z205,AC205,AF205,AI205,AL205,AO205,AR205,AU205)</f>
        <v>0</v>
      </c>
      <c r="BE205" s="754">
        <f>0.5+AX205/1000</f>
        <v>0.5</v>
      </c>
      <c r="BF205" s="756">
        <f>BB205/100000</f>
        <v>0</v>
      </c>
      <c r="BG205" s="756">
        <f>SUM(AW205,BE205,BF205)</f>
        <v>0.5</v>
      </c>
      <c r="BI205" s="758">
        <f>SUM(AY205:BA206)</f>
        <v>0</v>
      </c>
    </row>
    <row r="206" spans="1:62" ht="15" customHeight="1">
      <c r="B206" s="800"/>
      <c r="C206" s="161"/>
      <c r="D206" s="155" t="str">
        <f>IF(C205="","",IF(C205=E205,"△",IF(C205&gt;E205,"○","●")))</f>
        <v/>
      </c>
      <c r="E206" s="156"/>
      <c r="F206" s="161"/>
      <c r="G206" s="161" t="str">
        <f>IF(F205="","",IF(F205=H205,"△",IF(F205&gt;H205,"○","●")))</f>
        <v/>
      </c>
      <c r="H206" s="162"/>
      <c r="I206" s="146"/>
      <c r="J206" s="157"/>
      <c r="K206" s="148"/>
      <c r="L206" s="141"/>
      <c r="M206" s="142" t="str">
        <f>IF(L205="","",IF(L205=N205,"△",IF(L205&gt;N205,"○","●")))</f>
        <v/>
      </c>
      <c r="N206" s="144"/>
      <c r="O206" s="141"/>
      <c r="P206" s="142" t="str">
        <f>IF(O205="","",IF(O205=Q205,"△",IF(O205&gt;Q205,"○","●")))</f>
        <v/>
      </c>
      <c r="Q206" s="144"/>
      <c r="R206" s="145"/>
      <c r="S206" s="142" t="str">
        <f>IF(R205="","",IF(R205=T205,"△",IF(R205&gt;T205,"○","●")))</f>
        <v/>
      </c>
      <c r="T206" s="143"/>
      <c r="U206" s="141"/>
      <c r="V206" s="142" t="str">
        <f>IF(U205="","",IF(U205=W205,"△",IF(U205&gt;W205,"○","●")))</f>
        <v/>
      </c>
      <c r="W206" s="144"/>
      <c r="X206" s="141"/>
      <c r="Y206" s="142" t="str">
        <f>IF(X205="","",IF(X205=Z205,"△",IF(X205&gt;Z205,"○","●")))</f>
        <v/>
      </c>
      <c r="Z206" s="144"/>
      <c r="AA206" s="141"/>
      <c r="AB206" s="142" t="str">
        <f>IF(AA205="","",IF(AA205=AC205,"△",IF(AA205&gt;AC205,"○","●")))</f>
        <v/>
      </c>
      <c r="AC206" s="144"/>
      <c r="AD206" s="145"/>
      <c r="AE206" s="142" t="str">
        <f>IF(AD205="","",IF(AD205=AF205,"△",IF(AD205&gt;AF205,"○","●")))</f>
        <v/>
      </c>
      <c r="AF206" s="144"/>
      <c r="AG206" s="146"/>
      <c r="AH206" s="147" t="str">
        <f>IF(AG205="","",IF(AG205=AI205,"△",IF(AG205&gt;AI205,"○","●")))</f>
        <v/>
      </c>
      <c r="AI206" s="148"/>
      <c r="AJ206" s="146"/>
      <c r="AK206" s="147" t="str">
        <f>IF(AJ205="","",IF(AJ205=AL205,"△",IF(AJ205&gt;AL205,"○","●")))</f>
        <v/>
      </c>
      <c r="AL206" s="148"/>
      <c r="AM206" s="146"/>
      <c r="AN206" s="147" t="str">
        <f>IF(AM205="","",IF(AM205=AO205,"△",IF(AM205&gt;AO205,"○","●")))</f>
        <v/>
      </c>
      <c r="AO206" s="148"/>
      <c r="AP206" s="146"/>
      <c r="AQ206" s="147" t="str">
        <f>IF(AP205="","",IF(AP205=AR205,"△",IF(AP205&gt;AR205,"○","●")))</f>
        <v/>
      </c>
      <c r="AR206" s="148"/>
      <c r="AS206" s="146"/>
      <c r="AT206" s="147" t="str">
        <f>IF(AS205="","",IF(AS205=AU205,"△",IF(AS205&gt;AU205,"○","●")))</f>
        <v/>
      </c>
      <c r="AU206" s="148"/>
      <c r="AV206" s="768"/>
      <c r="AW206" s="760"/>
      <c r="AX206" s="761"/>
      <c r="AY206" s="761"/>
      <c r="AZ206" s="761"/>
      <c r="BA206" s="761"/>
      <c r="BB206" s="761"/>
      <c r="BC206" s="763"/>
      <c r="BE206" s="755"/>
      <c r="BF206" s="757"/>
      <c r="BG206" s="757"/>
      <c r="BI206" s="759"/>
    </row>
    <row r="207" spans="1:62" ht="15" customHeight="1">
      <c r="A207" s="90" t="s">
        <v>71</v>
      </c>
      <c r="B207" s="800" t="str">
        <f>[1]③リーグ組分け!B115</f>
        <v>佐倉シ60</v>
      </c>
      <c r="C207" s="158" t="str">
        <f>IF(N201="","",N201)</f>
        <v/>
      </c>
      <c r="D207" s="159" t="s">
        <v>67</v>
      </c>
      <c r="E207" s="160" t="str">
        <f>IF(L201="","",L201)</f>
        <v/>
      </c>
      <c r="F207" s="158" t="str">
        <f>IF(N203="","",N203)</f>
        <v/>
      </c>
      <c r="G207" s="159" t="s">
        <v>67</v>
      </c>
      <c r="H207" s="160" t="str">
        <f>IF(L203="","",L203)</f>
        <v/>
      </c>
      <c r="I207" s="149" t="str">
        <f>IF(N205="","",N205)</f>
        <v/>
      </c>
      <c r="J207" s="150" t="s">
        <v>67</v>
      </c>
      <c r="K207" s="151" t="str">
        <f>IF(L205="","",L205)</f>
        <v/>
      </c>
      <c r="L207" s="136"/>
      <c r="M207" s="152"/>
      <c r="N207" s="153"/>
      <c r="O207" s="133"/>
      <c r="P207" s="131"/>
      <c r="Q207" s="134"/>
      <c r="R207" s="130"/>
      <c r="S207" s="131"/>
      <c r="T207" s="132"/>
      <c r="U207" s="133"/>
      <c r="V207" s="131"/>
      <c r="W207" s="134"/>
      <c r="X207" s="133"/>
      <c r="Y207" s="131"/>
      <c r="Z207" s="134"/>
      <c r="AA207" s="130"/>
      <c r="AB207" s="131"/>
      <c r="AC207" s="135"/>
      <c r="AD207" s="133"/>
      <c r="AE207" s="131"/>
      <c r="AF207" s="134"/>
      <c r="AG207" s="136"/>
      <c r="AH207" s="137" t="s">
        <v>67</v>
      </c>
      <c r="AI207" s="153"/>
      <c r="AJ207" s="136"/>
      <c r="AK207" s="137" t="s">
        <v>67</v>
      </c>
      <c r="AL207" s="153"/>
      <c r="AM207" s="136"/>
      <c r="AN207" s="137" t="s">
        <v>68</v>
      </c>
      <c r="AO207" s="153"/>
      <c r="AP207" s="136"/>
      <c r="AQ207" s="137" t="s">
        <v>68</v>
      </c>
      <c r="AR207" s="153"/>
      <c r="AS207" s="136"/>
      <c r="AT207" s="137" t="s">
        <v>67</v>
      </c>
      <c r="AU207" s="153"/>
      <c r="AV207" s="767">
        <f t="shared" ref="AV207" si="18">RANK(BG207,BG$201:BG$216)</f>
        <v>1</v>
      </c>
      <c r="AW207" s="748">
        <f>AY207*3+BA207</f>
        <v>0</v>
      </c>
      <c r="AX207" s="750">
        <f>BB207-BC207</f>
        <v>0</v>
      </c>
      <c r="AY207" s="762">
        <f>COUNTIF($D208:$AU208,"○")</f>
        <v>0</v>
      </c>
      <c r="AZ207" s="762">
        <f>COUNTIF($D208:$AU208,"●")</f>
        <v>0</v>
      </c>
      <c r="BA207" s="750">
        <f>COUNTIF($D208:AT208,"△")</f>
        <v>0</v>
      </c>
      <c r="BB207" s="750">
        <f>SUM(C207,F207,I207,L207,O207,R207,U207,X207,AA207,AD207,AG207,AJ207,AM207,AP207,AS207)</f>
        <v>0</v>
      </c>
      <c r="BC207" s="752">
        <f>SUM(E207,H207,K207,N207,Q207,T207,W207,Z207,AC207,AF207,AI207,AL207,AO207,AR207,AU207)</f>
        <v>0</v>
      </c>
      <c r="BE207" s="754">
        <f>0.5+AX207/1000</f>
        <v>0.5</v>
      </c>
      <c r="BF207" s="756">
        <f>BB207/100000</f>
        <v>0</v>
      </c>
      <c r="BG207" s="756">
        <f>SUM(AW207,BE207,BF207)</f>
        <v>0.5</v>
      </c>
      <c r="BI207" s="758">
        <f>SUM(AY207:BA208)</f>
        <v>0</v>
      </c>
    </row>
    <row r="208" spans="1:62" ht="15" customHeight="1">
      <c r="B208" s="800"/>
      <c r="C208" s="161"/>
      <c r="D208" s="161" t="str">
        <f>IF(C207="","",IF(C207=E207,"△",IF(C207&gt;E207,"○","●")))</f>
        <v/>
      </c>
      <c r="E208" s="162"/>
      <c r="F208" s="161"/>
      <c r="G208" s="161" t="str">
        <f>IF(F207="","",IF(F207=H207,"△",IF(F207&gt;H207,"○","●")))</f>
        <v/>
      </c>
      <c r="H208" s="162"/>
      <c r="I208" s="155"/>
      <c r="J208" s="155" t="str">
        <f>IF(I207="","",IF(I207=K207,"△",IF(I207&gt;K207,"○","●")))</f>
        <v/>
      </c>
      <c r="K208" s="156"/>
      <c r="L208" s="146"/>
      <c r="M208" s="157"/>
      <c r="N208" s="148"/>
      <c r="O208" s="141"/>
      <c r="P208" s="142" t="str">
        <f>IF(O207="","",IF(O207=Q207,"△",IF(O207&gt;Q207,"○","●")))</f>
        <v/>
      </c>
      <c r="Q208" s="144"/>
      <c r="R208" s="145"/>
      <c r="S208" s="142" t="str">
        <f>IF(R207="","",IF(R207=T207,"△",IF(R207&gt;T207,"○","●")))</f>
        <v/>
      </c>
      <c r="T208" s="143"/>
      <c r="U208" s="141"/>
      <c r="V208" s="142" t="str">
        <f>IF(U207="","",IF(U207=W207,"△",IF(U207&gt;W207,"○","●")))</f>
        <v/>
      </c>
      <c r="W208" s="144"/>
      <c r="X208" s="141"/>
      <c r="Y208" s="142" t="str">
        <f>IF(X207="","",IF(X207=Z207,"△",IF(X207&gt;Z207,"○","●")))</f>
        <v/>
      </c>
      <c r="Z208" s="144"/>
      <c r="AA208" s="141"/>
      <c r="AB208" s="142" t="str">
        <f>IF(AA207="","",IF(AA207=AC207,"△",IF(AA207&gt;AC207,"○","●")))</f>
        <v/>
      </c>
      <c r="AC208" s="144"/>
      <c r="AD208" s="145"/>
      <c r="AE208" s="142" t="str">
        <f>IF(AD207="","",IF(AD207=AF207,"△",IF(AD207&gt;AF207,"○","●")))</f>
        <v/>
      </c>
      <c r="AF208" s="144"/>
      <c r="AG208" s="146"/>
      <c r="AH208" s="147" t="str">
        <f>IF(AG207="","",IF(AG207=AI207,"△",IF(AG207&gt;AI207,"○","●")))</f>
        <v/>
      </c>
      <c r="AI208" s="148"/>
      <c r="AJ208" s="146"/>
      <c r="AK208" s="147" t="str">
        <f>IF(AJ207="","",IF(AJ207=AL207,"△",IF(AJ207&gt;AL207,"○","●")))</f>
        <v/>
      </c>
      <c r="AL208" s="148"/>
      <c r="AM208" s="146"/>
      <c r="AN208" s="147" t="str">
        <f>IF(AM207="","",IF(AM207=AO207,"△",IF(AM207&gt;AO207,"○","●")))</f>
        <v/>
      </c>
      <c r="AO208" s="148"/>
      <c r="AP208" s="146"/>
      <c r="AQ208" s="147" t="str">
        <f>IF(AP207="","",IF(AP207=AR207,"△",IF(AP207&gt;AR207,"○","●")))</f>
        <v/>
      </c>
      <c r="AR208" s="148"/>
      <c r="AS208" s="146"/>
      <c r="AT208" s="147" t="str">
        <f>IF(AS207="","",IF(AS207=AU207,"△",IF(AS207&gt;AU207,"○","●")))</f>
        <v/>
      </c>
      <c r="AU208" s="148"/>
      <c r="AV208" s="768"/>
      <c r="AW208" s="760"/>
      <c r="AX208" s="761"/>
      <c r="AY208" s="761"/>
      <c r="AZ208" s="761"/>
      <c r="BA208" s="761"/>
      <c r="BB208" s="761"/>
      <c r="BC208" s="763"/>
      <c r="BE208" s="755"/>
      <c r="BF208" s="757"/>
      <c r="BG208" s="757"/>
      <c r="BI208" s="759"/>
    </row>
    <row r="209" spans="1:62" ht="15" customHeight="1">
      <c r="A209" s="90" t="s">
        <v>72</v>
      </c>
      <c r="B209" s="794" t="str">
        <f>[1]③リーグ組分け!B116</f>
        <v>浦安シ60</v>
      </c>
      <c r="C209" s="163" t="str">
        <f>IF(Q201="","",Q201)</f>
        <v/>
      </c>
      <c r="D209" s="150" t="s">
        <v>67</v>
      </c>
      <c r="E209" s="151" t="str">
        <f>IF(O201="","",O201)</f>
        <v/>
      </c>
      <c r="F209" s="158" t="str">
        <f>IF(Q203="","",Q203)</f>
        <v/>
      </c>
      <c r="G209" s="159" t="s">
        <v>67</v>
      </c>
      <c r="H209" s="160" t="str">
        <f>IF(O203="","",O203)</f>
        <v/>
      </c>
      <c r="I209" s="149" t="str">
        <f>IF(Q205="","",Q205)</f>
        <v/>
      </c>
      <c r="J209" s="150" t="s">
        <v>67</v>
      </c>
      <c r="K209" s="151" t="str">
        <f>IF(O205="","",O205)</f>
        <v/>
      </c>
      <c r="L209" s="158" t="str">
        <f>IF(Q207="","",Q207)</f>
        <v/>
      </c>
      <c r="M209" s="159" t="s">
        <v>67</v>
      </c>
      <c r="N209" s="160" t="str">
        <f>IF(O207="","",O207)</f>
        <v/>
      </c>
      <c r="O209" s="136"/>
      <c r="P209" s="152"/>
      <c r="Q209" s="153"/>
      <c r="R209" s="130"/>
      <c r="S209" s="131"/>
      <c r="T209" s="132"/>
      <c r="U209" s="133"/>
      <c r="V209" s="131"/>
      <c r="W209" s="134"/>
      <c r="X209" s="133"/>
      <c r="Y209" s="131"/>
      <c r="Z209" s="134"/>
      <c r="AA209" s="130"/>
      <c r="AB209" s="131"/>
      <c r="AC209" s="135"/>
      <c r="AD209" s="133"/>
      <c r="AE209" s="131"/>
      <c r="AF209" s="134"/>
      <c r="AG209" s="136"/>
      <c r="AH209" s="137" t="s">
        <v>67</v>
      </c>
      <c r="AI209" s="153"/>
      <c r="AJ209" s="136"/>
      <c r="AK209" s="137" t="s">
        <v>67</v>
      </c>
      <c r="AL209" s="153"/>
      <c r="AM209" s="136"/>
      <c r="AN209" s="137" t="s">
        <v>68</v>
      </c>
      <c r="AO209" s="153"/>
      <c r="AP209" s="136"/>
      <c r="AQ209" s="137" t="s">
        <v>68</v>
      </c>
      <c r="AR209" s="153"/>
      <c r="AS209" s="136"/>
      <c r="AT209" s="137" t="s">
        <v>67</v>
      </c>
      <c r="AU209" s="153"/>
      <c r="AV209" s="767">
        <f t="shared" ref="AV209" si="19">RANK(BG209,BG$201:BG$216)</f>
        <v>1</v>
      </c>
      <c r="AW209" s="748">
        <f>AY209*3+BA209</f>
        <v>0</v>
      </c>
      <c r="AX209" s="750">
        <f>BB209-BC209</f>
        <v>0</v>
      </c>
      <c r="AY209" s="750">
        <f>COUNTIF($D210:$AU210,"○")</f>
        <v>0</v>
      </c>
      <c r="AZ209" s="762">
        <f>COUNTIF($D210:$AU210,"●")</f>
        <v>0</v>
      </c>
      <c r="BA209" s="750">
        <f>COUNTIF($D210:AT210,"△")</f>
        <v>0</v>
      </c>
      <c r="BB209" s="750">
        <f>SUM(C209,F209,I209,L209,O209,R209,U209,X209,AA209,AD209,AG209,AJ209,AM209,AP209,AS209)</f>
        <v>0</v>
      </c>
      <c r="BC209" s="752">
        <f>SUM(E209,H209,K209,N209,Q209,T209,W209,Z209,AC209,AF209,AI209,AL209,AO209,AR209,AU209)</f>
        <v>0</v>
      </c>
      <c r="BE209" s="754">
        <f>0.5+AX209/1000</f>
        <v>0.5</v>
      </c>
      <c r="BF209" s="756">
        <f>BB209/100000</f>
        <v>0</v>
      </c>
      <c r="BG209" s="756">
        <f>SUM(AW209,BE209,BF209)</f>
        <v>0.5</v>
      </c>
      <c r="BI209" s="758">
        <f>SUM(AY209:BA210)</f>
        <v>0</v>
      </c>
    </row>
    <row r="210" spans="1:62" ht="15" customHeight="1">
      <c r="B210" s="800"/>
      <c r="C210" s="155"/>
      <c r="D210" s="155" t="str">
        <f>IF(C209="","",IF(C209=E209,"△",IF(C209&gt;E209,"○","●")))</f>
        <v/>
      </c>
      <c r="E210" s="156"/>
      <c r="F210" s="161"/>
      <c r="G210" s="161" t="str">
        <f>IF(F209="","",IF(F209=H209,"△",IF(F209&gt;H209,"○","●")))</f>
        <v/>
      </c>
      <c r="H210" s="162"/>
      <c r="I210" s="155"/>
      <c r="J210" s="155" t="str">
        <f>IF(I209="","",IF(I209=K209,"△",IF(I209&gt;K209,"○","●")))</f>
        <v/>
      </c>
      <c r="K210" s="156"/>
      <c r="L210" s="161"/>
      <c r="M210" s="161" t="str">
        <f>IF(L209="","",IF(L209=N209,"△",IF(L209&gt;N209,"○","●")))</f>
        <v/>
      </c>
      <c r="N210" s="162"/>
      <c r="O210" s="146"/>
      <c r="P210" s="157"/>
      <c r="Q210" s="148"/>
      <c r="R210" s="141"/>
      <c r="S210" s="142" t="str">
        <f>IF(R209="","",IF(R209=T209,"△",IF(R209&gt;T209,"○","●")))</f>
        <v/>
      </c>
      <c r="T210" s="143"/>
      <c r="U210" s="141"/>
      <c r="V210" s="142" t="str">
        <f>IF(U209="","",IF(U209=W209,"△",IF(U209&gt;W209,"○","●")))</f>
        <v/>
      </c>
      <c r="W210" s="144"/>
      <c r="X210" s="141"/>
      <c r="Y210" s="142" t="str">
        <f>IF(X209="","",IF(X209=Z209,"△",IF(X209&gt;Z209,"○","●")))</f>
        <v/>
      </c>
      <c r="Z210" s="144"/>
      <c r="AA210" s="141"/>
      <c r="AB210" s="142" t="str">
        <f>IF(AA209="","",IF(AA209=AC209,"△",IF(AA209&gt;AC209,"○","●")))</f>
        <v/>
      </c>
      <c r="AC210" s="144"/>
      <c r="AD210" s="145"/>
      <c r="AE210" s="142" t="str">
        <f>IF(AD209="","",IF(AD209=AF209,"△",IF(AD209&gt;AF209,"○","●")))</f>
        <v/>
      </c>
      <c r="AF210" s="144"/>
      <c r="AG210" s="146"/>
      <c r="AH210" s="147" t="str">
        <f>IF(AG209="","",IF(AG209=AI209,"△",IF(AG209&gt;AI209,"○","●")))</f>
        <v/>
      </c>
      <c r="AI210" s="148"/>
      <c r="AJ210" s="146"/>
      <c r="AK210" s="147" t="str">
        <f>IF(AJ209="","",IF(AJ209=AL209,"△",IF(AJ209&gt;AL209,"○","●")))</f>
        <v/>
      </c>
      <c r="AL210" s="148"/>
      <c r="AM210" s="146"/>
      <c r="AN210" s="147" t="str">
        <f>IF(AM209="","",IF(AM209=AO209,"△",IF(AM209&gt;AO209,"○","●")))</f>
        <v/>
      </c>
      <c r="AO210" s="148"/>
      <c r="AP210" s="146"/>
      <c r="AQ210" s="147" t="str">
        <f>IF(AP209="","",IF(AP209=AR209,"△",IF(AP209&gt;AR209,"○","●")))</f>
        <v/>
      </c>
      <c r="AR210" s="148"/>
      <c r="AS210" s="146"/>
      <c r="AT210" s="147" t="str">
        <f>IF(AS209="","",IF(AS209=AU209,"△",IF(AS209&gt;AU209,"○","●")))</f>
        <v/>
      </c>
      <c r="AU210" s="148"/>
      <c r="AV210" s="768"/>
      <c r="AW210" s="760"/>
      <c r="AX210" s="761"/>
      <c r="AY210" s="761"/>
      <c r="AZ210" s="761"/>
      <c r="BA210" s="761"/>
      <c r="BB210" s="761"/>
      <c r="BC210" s="763"/>
      <c r="BE210" s="755"/>
      <c r="BF210" s="757"/>
      <c r="BG210" s="757"/>
      <c r="BI210" s="759"/>
    </row>
    <row r="211" spans="1:62" ht="15" customHeight="1">
      <c r="A211" s="90" t="s">
        <v>73</v>
      </c>
      <c r="B211" s="784" t="str">
        <f>[1]③リーグ組分け!B117</f>
        <v>65習台シ</v>
      </c>
      <c r="C211" s="149" t="str">
        <f>IF(T201="","",T201)</f>
        <v/>
      </c>
      <c r="D211" s="150" t="s">
        <v>67</v>
      </c>
      <c r="E211" s="151" t="str">
        <f>IF(R201="","",R201)</f>
        <v/>
      </c>
      <c r="F211" s="158" t="str">
        <f>IF(T203="","",T203)</f>
        <v/>
      </c>
      <c r="G211" s="159" t="s">
        <v>67</v>
      </c>
      <c r="H211" s="160" t="str">
        <f>IF(R203="","",R203)</f>
        <v/>
      </c>
      <c r="I211" s="149" t="str">
        <f>IF(T205="","",T205)</f>
        <v/>
      </c>
      <c r="J211" s="150" t="s">
        <v>67</v>
      </c>
      <c r="K211" s="151" t="str">
        <f>IF(R205="","",R205)</f>
        <v/>
      </c>
      <c r="L211" s="149" t="str">
        <f>IF(T207="","",T207)</f>
        <v/>
      </c>
      <c r="M211" s="150" t="s">
        <v>67</v>
      </c>
      <c r="N211" s="151" t="str">
        <f>IF(R207="","",R207)</f>
        <v/>
      </c>
      <c r="O211" s="149" t="str">
        <f>IF(T209="","",T209)</f>
        <v/>
      </c>
      <c r="P211" s="150" t="s">
        <v>67</v>
      </c>
      <c r="Q211" s="151" t="str">
        <f>IF(R209="","",R209)</f>
        <v/>
      </c>
      <c r="R211" s="136"/>
      <c r="S211" s="152"/>
      <c r="T211" s="153"/>
      <c r="U211" s="133"/>
      <c r="V211" s="131"/>
      <c r="W211" s="134"/>
      <c r="X211" s="133"/>
      <c r="Y211" s="131"/>
      <c r="Z211" s="134"/>
      <c r="AA211" s="130"/>
      <c r="AB211" s="131"/>
      <c r="AC211" s="135"/>
      <c r="AD211" s="133"/>
      <c r="AE211" s="131"/>
      <c r="AF211" s="134"/>
      <c r="AG211" s="136"/>
      <c r="AH211" s="137" t="s">
        <v>67</v>
      </c>
      <c r="AI211" s="153"/>
      <c r="AJ211" s="136"/>
      <c r="AK211" s="137" t="s">
        <v>67</v>
      </c>
      <c r="AL211" s="153"/>
      <c r="AM211" s="136"/>
      <c r="AN211" s="137" t="s">
        <v>68</v>
      </c>
      <c r="AO211" s="153"/>
      <c r="AP211" s="136"/>
      <c r="AQ211" s="137" t="s">
        <v>68</v>
      </c>
      <c r="AR211" s="153"/>
      <c r="AS211" s="136"/>
      <c r="AT211" s="137" t="s">
        <v>67</v>
      </c>
      <c r="AU211" s="153"/>
      <c r="AV211" s="767">
        <f t="shared" ref="AV211" si="20">RANK(BG211,BG$201:BG$216)</f>
        <v>1</v>
      </c>
      <c r="AW211" s="748">
        <f>AY211*3+BA211</f>
        <v>0</v>
      </c>
      <c r="AX211" s="750">
        <f>BB211-BC211</f>
        <v>0</v>
      </c>
      <c r="AY211" s="750">
        <f>COUNTIF($D212:$AU212,"○")</f>
        <v>0</v>
      </c>
      <c r="AZ211" s="762">
        <f>COUNTIF($D212:$AU212,"●")</f>
        <v>0</v>
      </c>
      <c r="BA211" s="750">
        <f>COUNTIF($D212:AT212,"△")</f>
        <v>0</v>
      </c>
      <c r="BB211" s="750">
        <f>SUM(C211,F211,I211,L211,O211,R211,U211,X211,AA211,AD211,AG211,AJ211,AM211,AP211,AS211)</f>
        <v>0</v>
      </c>
      <c r="BC211" s="752">
        <f>SUM(E211,H211,K211,N211,Q211,T211,W211,Z211,AC211,AF211,AI211,AL211,AO211,AR211,AU211)</f>
        <v>0</v>
      </c>
      <c r="BD211" s="138"/>
      <c r="BE211" s="754">
        <f>0.5+AX211/1000</f>
        <v>0.5</v>
      </c>
      <c r="BF211" s="756">
        <f>BB211/100000</f>
        <v>0</v>
      </c>
      <c r="BG211" s="756">
        <f>SUM(AW211,BE211,BF211)</f>
        <v>0.5</v>
      </c>
      <c r="BI211" s="758">
        <f>SUM(AY211:BA212)</f>
        <v>0</v>
      </c>
    </row>
    <row r="212" spans="1:62" ht="15" customHeight="1">
      <c r="B212" s="801"/>
      <c r="C212" s="155"/>
      <c r="D212" s="155" t="str">
        <f>IF(C211="","",IF(C211=E211,"△",IF(C211&gt;E211,"○","●")))</f>
        <v/>
      </c>
      <c r="E212" s="156"/>
      <c r="F212" s="161"/>
      <c r="G212" s="161" t="str">
        <f>IF(F211="","",IF(F211=H211,"△",IF(F211&gt;H211,"○","●")))</f>
        <v/>
      </c>
      <c r="H212" s="162"/>
      <c r="I212" s="155"/>
      <c r="J212" s="155" t="str">
        <f>IF(I211="","",IF(I211=K211,"△",IF(I211&gt;K211,"○","●")))</f>
        <v/>
      </c>
      <c r="K212" s="156"/>
      <c r="L212" s="155"/>
      <c r="M212" s="155" t="str">
        <f>IF(L211="","",IF(L211=N211,"△",IF(L211&gt;N211,"○","●")))</f>
        <v/>
      </c>
      <c r="N212" s="156"/>
      <c r="O212" s="155"/>
      <c r="P212" s="155" t="str">
        <f>IF(O211="","",IF(O211=Q211,"△",IF(O211&gt;Q211,"○","●")))</f>
        <v/>
      </c>
      <c r="Q212" s="156"/>
      <c r="R212" s="146"/>
      <c r="S212" s="157"/>
      <c r="T212" s="148"/>
      <c r="U212" s="141"/>
      <c r="V212" s="142" t="str">
        <f>IF(U211="","",IF(U211=W211,"△",IF(U211&gt;W211,"○","●")))</f>
        <v/>
      </c>
      <c r="W212" s="144"/>
      <c r="X212" s="141"/>
      <c r="Y212" s="142" t="str">
        <f>IF(X211="","",IF(X211=Z211,"△",IF(X211&gt;Z211,"○","●")))</f>
        <v/>
      </c>
      <c r="Z212" s="144"/>
      <c r="AA212" s="141"/>
      <c r="AB212" s="142" t="str">
        <f>IF(AA211="","",IF(AA211=AC211,"△",IF(AA211&gt;AC211,"○","●")))</f>
        <v/>
      </c>
      <c r="AC212" s="144"/>
      <c r="AD212" s="145"/>
      <c r="AE212" s="142" t="str">
        <f>IF(AD211="","",IF(AD211=AF211,"△",IF(AD211&gt;AF211,"○","●")))</f>
        <v/>
      </c>
      <c r="AF212" s="144"/>
      <c r="AG212" s="146"/>
      <c r="AH212" s="147" t="str">
        <f>IF(AG211="","",IF(AG211=AI211,"△",IF(AG211&gt;AI211,"○","●")))</f>
        <v/>
      </c>
      <c r="AI212" s="148"/>
      <c r="AJ212" s="146"/>
      <c r="AK212" s="147" t="str">
        <f>IF(AJ211="","",IF(AJ211=AL211,"△",IF(AJ211&gt;AL211,"○","●")))</f>
        <v/>
      </c>
      <c r="AL212" s="148"/>
      <c r="AM212" s="146"/>
      <c r="AN212" s="147" t="str">
        <f>IF(AM211="","",IF(AM211=AO211,"△",IF(AM211&gt;AO211,"○","●")))</f>
        <v/>
      </c>
      <c r="AO212" s="148"/>
      <c r="AP212" s="146"/>
      <c r="AQ212" s="147" t="str">
        <f>IF(AP211="","",IF(AP211=AR211,"△",IF(AP211&gt;AR211,"○","●")))</f>
        <v/>
      </c>
      <c r="AR212" s="148"/>
      <c r="AS212" s="146"/>
      <c r="AT212" s="147" t="str">
        <f>IF(AS211="","",IF(AS211=AU211,"△",IF(AS211&gt;AU211,"○","●")))</f>
        <v/>
      </c>
      <c r="AU212" s="148"/>
      <c r="AV212" s="768"/>
      <c r="AW212" s="760"/>
      <c r="AX212" s="761"/>
      <c r="AY212" s="761"/>
      <c r="AZ212" s="761"/>
      <c r="BA212" s="761"/>
      <c r="BB212" s="761"/>
      <c r="BC212" s="763"/>
      <c r="BD212" s="138"/>
      <c r="BE212" s="755"/>
      <c r="BF212" s="757"/>
      <c r="BG212" s="757"/>
      <c r="BI212" s="759"/>
    </row>
    <row r="213" spans="1:62" ht="15" customHeight="1">
      <c r="A213" s="90" t="s">
        <v>74</v>
      </c>
      <c r="B213" s="800" t="str">
        <f>[1]③リーグ組分け!B118</f>
        <v>習志野60</v>
      </c>
      <c r="C213" s="149" t="str">
        <f>IF(W201="","",W201)</f>
        <v/>
      </c>
      <c r="D213" s="150" t="s">
        <v>67</v>
      </c>
      <c r="E213" s="151" t="str">
        <f>IF(U201="","",U201)</f>
        <v/>
      </c>
      <c r="F213" s="158" t="str">
        <f>IF(W203="","",W203)</f>
        <v/>
      </c>
      <c r="G213" s="159" t="s">
        <v>67</v>
      </c>
      <c r="H213" s="160" t="str">
        <f>IF(U203="","",U203)</f>
        <v/>
      </c>
      <c r="I213" s="149" t="str">
        <f>IF(W205="","",W205)</f>
        <v/>
      </c>
      <c r="J213" s="150" t="s">
        <v>67</v>
      </c>
      <c r="K213" s="151" t="str">
        <f>IF(U205="","",U205)</f>
        <v/>
      </c>
      <c r="L213" s="149" t="str">
        <f>IF(W207="","",W207)</f>
        <v/>
      </c>
      <c r="M213" s="150" t="s">
        <v>67</v>
      </c>
      <c r="N213" s="151" t="str">
        <f>IF(U207="","",U207)</f>
        <v/>
      </c>
      <c r="O213" s="149" t="str">
        <f>IF(W209="","",W209)</f>
        <v/>
      </c>
      <c r="P213" s="150" t="s">
        <v>67</v>
      </c>
      <c r="Q213" s="151" t="str">
        <f>IF(U209="","",U209)</f>
        <v/>
      </c>
      <c r="R213" s="149" t="str">
        <f>IF(W211="","",W211)</f>
        <v/>
      </c>
      <c r="S213" s="150" t="s">
        <v>67</v>
      </c>
      <c r="T213" s="151" t="str">
        <f>IF(U211="","",U211)</f>
        <v/>
      </c>
      <c r="U213" s="136"/>
      <c r="V213" s="152"/>
      <c r="W213" s="153"/>
      <c r="X213" s="133"/>
      <c r="Y213" s="131"/>
      <c r="Z213" s="134"/>
      <c r="AA213" s="130"/>
      <c r="AB213" s="131"/>
      <c r="AC213" s="135"/>
      <c r="AD213" s="133"/>
      <c r="AE213" s="131"/>
      <c r="AF213" s="134"/>
      <c r="AG213" s="136"/>
      <c r="AH213" s="137" t="s">
        <v>67</v>
      </c>
      <c r="AI213" s="153"/>
      <c r="AJ213" s="136"/>
      <c r="AK213" s="137" t="s">
        <v>67</v>
      </c>
      <c r="AL213" s="153"/>
      <c r="AM213" s="136"/>
      <c r="AN213" s="137" t="s">
        <v>68</v>
      </c>
      <c r="AO213" s="153"/>
      <c r="AP213" s="136"/>
      <c r="AQ213" s="137" t="s">
        <v>68</v>
      </c>
      <c r="AR213" s="153"/>
      <c r="AS213" s="136"/>
      <c r="AT213" s="137" t="s">
        <v>67</v>
      </c>
      <c r="AU213" s="153"/>
      <c r="AV213" s="767">
        <f t="shared" ref="AV213" si="21">RANK(BG213,BG$201:BG$216)</f>
        <v>1</v>
      </c>
      <c r="AW213" s="748">
        <f>AY213*3+BA213</f>
        <v>0</v>
      </c>
      <c r="AX213" s="750">
        <f>BB213-BC213</f>
        <v>0</v>
      </c>
      <c r="AY213" s="750">
        <f>COUNTIF($D214:$AU214,"○")</f>
        <v>0</v>
      </c>
      <c r="AZ213" s="762">
        <f>COUNTIF($D214:$AU214,"●")</f>
        <v>0</v>
      </c>
      <c r="BA213" s="750">
        <f>COUNTIF($D214:AT214,"△")</f>
        <v>0</v>
      </c>
      <c r="BB213" s="750">
        <f>SUM(C213,F213,I213,L213,O213,R213,U213,X213,AA213,AD213,AG213,AJ213,AM213,AP213,AS213)</f>
        <v>0</v>
      </c>
      <c r="BC213" s="752">
        <f>SUM(E213,H213,K213,N213,Q213,T213,W213,Z213,AC213,AF213,AI213,AL213,AO213,AR213,AU213)</f>
        <v>0</v>
      </c>
      <c r="BD213" s="138"/>
      <c r="BE213" s="754">
        <f>0.5+AX213/1000</f>
        <v>0.5</v>
      </c>
      <c r="BF213" s="756">
        <f>BB213/100000</f>
        <v>0</v>
      </c>
      <c r="BG213" s="756">
        <f>SUM(AW213,BE213,BF213)</f>
        <v>0.5</v>
      </c>
      <c r="BI213" s="758">
        <f>SUM(AY213:BA214)</f>
        <v>0</v>
      </c>
    </row>
    <row r="214" spans="1:62" ht="15" customHeight="1">
      <c r="B214" s="800"/>
      <c r="C214" s="155"/>
      <c r="D214" s="155" t="str">
        <f>IF(C213="","",IF(C213=E213,"△",IF(C213&gt;E213,"○","●")))</f>
        <v/>
      </c>
      <c r="E214" s="156"/>
      <c r="F214" s="161"/>
      <c r="G214" s="161" t="str">
        <f>IF(F213="","",IF(F213=H213,"△",IF(F213&gt;H213,"○","●")))</f>
        <v/>
      </c>
      <c r="H214" s="162"/>
      <c r="I214" s="155"/>
      <c r="J214" s="155" t="str">
        <f>IF(I213="","",IF(I213=K213,"△",IF(I213&gt;K213,"○","●")))</f>
        <v/>
      </c>
      <c r="K214" s="156"/>
      <c r="L214" s="155"/>
      <c r="M214" s="155" t="str">
        <f>IF(L213="","",IF(L213=N213,"△",IF(L213&gt;N213,"○","●")))</f>
        <v/>
      </c>
      <c r="N214" s="156"/>
      <c r="O214" s="155"/>
      <c r="P214" s="155" t="str">
        <f>IF(O213="","",IF(O213=Q213,"△",IF(O213&gt;Q213,"○","●")))</f>
        <v/>
      </c>
      <c r="Q214" s="156"/>
      <c r="R214" s="155"/>
      <c r="S214" s="155" t="str">
        <f>IF(R213="","",IF(R213=T213,"△",IF(R213&gt;T213,"○","●")))</f>
        <v/>
      </c>
      <c r="T214" s="156"/>
      <c r="U214" s="146"/>
      <c r="V214" s="157"/>
      <c r="W214" s="148"/>
      <c r="X214" s="141"/>
      <c r="Y214" s="142" t="str">
        <f>IF(X213="","",IF(X213=Z213,"△",IF(X213&gt;Z213,"○","●")))</f>
        <v/>
      </c>
      <c r="Z214" s="144"/>
      <c r="AA214" s="141"/>
      <c r="AB214" s="142" t="str">
        <f>IF(AA213="","",IF(AA213=AC213,"△",IF(AA213&gt;AC213,"○","●")))</f>
        <v/>
      </c>
      <c r="AC214" s="144"/>
      <c r="AD214" s="145"/>
      <c r="AE214" s="142" t="str">
        <f>IF(AD213="","",IF(AD213=AF213,"△",IF(AD213&gt;AF213,"○","●")))</f>
        <v/>
      </c>
      <c r="AF214" s="144"/>
      <c r="AG214" s="146"/>
      <c r="AH214" s="147" t="str">
        <f>IF(AG213="","",IF(AG213=AI213,"△",IF(AG213&gt;AI213,"○","●")))</f>
        <v/>
      </c>
      <c r="AI214" s="148"/>
      <c r="AJ214" s="146"/>
      <c r="AK214" s="147" t="str">
        <f>IF(AJ213="","",IF(AJ213=AL213,"△",IF(AJ213&gt;AL213,"○","●")))</f>
        <v/>
      </c>
      <c r="AL214" s="148"/>
      <c r="AM214" s="146"/>
      <c r="AN214" s="147" t="str">
        <f>IF(AM213="","",IF(AM213=AO213,"△",IF(AM213&gt;AO213,"○","●")))</f>
        <v/>
      </c>
      <c r="AO214" s="148"/>
      <c r="AP214" s="146"/>
      <c r="AQ214" s="147" t="str">
        <f>IF(AP213="","",IF(AP213=AR213,"△",IF(AP213&gt;AR213,"○","●")))</f>
        <v/>
      </c>
      <c r="AR214" s="148"/>
      <c r="AS214" s="146"/>
      <c r="AT214" s="147" t="str">
        <f>IF(AS213="","",IF(AS213=AU213,"△",IF(AS213&gt;AU213,"○","●")))</f>
        <v/>
      </c>
      <c r="AU214" s="148"/>
      <c r="AV214" s="768"/>
      <c r="AW214" s="760"/>
      <c r="AX214" s="761"/>
      <c r="AY214" s="761"/>
      <c r="AZ214" s="761"/>
      <c r="BA214" s="761"/>
      <c r="BB214" s="761"/>
      <c r="BC214" s="763"/>
      <c r="BE214" s="755"/>
      <c r="BF214" s="757"/>
      <c r="BG214" s="757"/>
      <c r="BI214" s="759"/>
    </row>
    <row r="215" spans="1:62" ht="15" customHeight="1">
      <c r="A215" s="90" t="s">
        <v>75</v>
      </c>
      <c r="B215" s="800" t="str">
        <f>[1]③リーグ組分け!B119</f>
        <v>ねんりん</v>
      </c>
      <c r="C215" s="149" t="str">
        <f>IF(Z201="","",Z201)</f>
        <v/>
      </c>
      <c r="D215" s="150" t="s">
        <v>67</v>
      </c>
      <c r="E215" s="151" t="str">
        <f>IF(X201="","",X201)</f>
        <v/>
      </c>
      <c r="F215" s="158" t="str">
        <f>IF(Z203="","",Z203)</f>
        <v/>
      </c>
      <c r="G215" s="159" t="s">
        <v>67</v>
      </c>
      <c r="H215" s="160" t="str">
        <f>IF(X203="","",X203)</f>
        <v/>
      </c>
      <c r="I215" s="149" t="str">
        <f>IF(Z205="","",Z205)</f>
        <v/>
      </c>
      <c r="J215" s="150" t="s">
        <v>67</v>
      </c>
      <c r="K215" s="151" t="str">
        <f>IF(X205="","",X205)</f>
        <v/>
      </c>
      <c r="L215" s="149" t="str">
        <f>IF(Z207="","",Z207)</f>
        <v/>
      </c>
      <c r="M215" s="150" t="s">
        <v>67</v>
      </c>
      <c r="N215" s="151" t="str">
        <f>IF(X207="","",X207)</f>
        <v/>
      </c>
      <c r="O215" s="149" t="str">
        <f>IF(Z209="","",Z209)</f>
        <v/>
      </c>
      <c r="P215" s="150" t="s">
        <v>67</v>
      </c>
      <c r="Q215" s="151" t="str">
        <f>IF(X209="","",X209)</f>
        <v/>
      </c>
      <c r="R215" s="149" t="str">
        <f>IF(Z211="","",Z211)</f>
        <v/>
      </c>
      <c r="S215" s="150" t="s">
        <v>67</v>
      </c>
      <c r="T215" s="151" t="str">
        <f>IF(X211="","",X211)</f>
        <v/>
      </c>
      <c r="U215" s="149" t="str">
        <f>IF(Z213="","",Z213)</f>
        <v/>
      </c>
      <c r="V215" s="150" t="s">
        <v>67</v>
      </c>
      <c r="W215" s="151" t="str">
        <f>IF(X213="","",X213)</f>
        <v/>
      </c>
      <c r="X215" s="136"/>
      <c r="Y215" s="152"/>
      <c r="Z215" s="153"/>
      <c r="AA215" s="130"/>
      <c r="AB215" s="131"/>
      <c r="AC215" s="135"/>
      <c r="AD215" s="133"/>
      <c r="AE215" s="131"/>
      <c r="AF215" s="134"/>
      <c r="AG215" s="136"/>
      <c r="AH215" s="137" t="s">
        <v>67</v>
      </c>
      <c r="AI215" s="153"/>
      <c r="AJ215" s="136"/>
      <c r="AK215" s="137" t="s">
        <v>67</v>
      </c>
      <c r="AL215" s="153"/>
      <c r="AM215" s="136"/>
      <c r="AN215" s="137" t="s">
        <v>68</v>
      </c>
      <c r="AO215" s="153"/>
      <c r="AP215" s="136"/>
      <c r="AQ215" s="137" t="s">
        <v>68</v>
      </c>
      <c r="AR215" s="153"/>
      <c r="AS215" s="136"/>
      <c r="AT215" s="137" t="s">
        <v>67</v>
      </c>
      <c r="AU215" s="153"/>
      <c r="AV215" s="767">
        <f t="shared" ref="AV215" si="22">RANK(BG215,BG$201:BG$216)</f>
        <v>1</v>
      </c>
      <c r="AW215" s="748">
        <f>AY215*3+BA215</f>
        <v>0</v>
      </c>
      <c r="AX215" s="750">
        <f>BB215-BC215</f>
        <v>0</v>
      </c>
      <c r="AY215" s="750">
        <f>COUNTIF($D216:$AU216,"○")</f>
        <v>0</v>
      </c>
      <c r="AZ215" s="762">
        <f>COUNTIF($D216:$AU216,"●")</f>
        <v>0</v>
      </c>
      <c r="BA215" s="750">
        <f>COUNTIF($D216:AT216,"△")</f>
        <v>0</v>
      </c>
      <c r="BB215" s="750">
        <f>SUM(C215,F215,I215,L215,O215,R215,U215,X215,AA215,AD215,AG215,AJ215,AM215,AP215,AS215)</f>
        <v>0</v>
      </c>
      <c r="BC215" s="752">
        <f>SUM(E215,H215,K215,N215,Q215,T215,W215,Z215,AC215,AF215,AI215,AL215,AO215,AR215,AU215)</f>
        <v>0</v>
      </c>
      <c r="BE215" s="754">
        <f>0.5+AX215/1000</f>
        <v>0.5</v>
      </c>
      <c r="BF215" s="756">
        <f>BB215/100000</f>
        <v>0</v>
      </c>
      <c r="BG215" s="756">
        <f>SUM(AW215,BE215,BF215)</f>
        <v>0.5</v>
      </c>
      <c r="BI215" s="758">
        <f>SUM(AY215:BA216)</f>
        <v>0</v>
      </c>
    </row>
    <row r="216" spans="1:62" ht="15" customHeight="1">
      <c r="B216" s="800"/>
      <c r="C216" s="155"/>
      <c r="D216" s="155" t="str">
        <f>IF(C215="","",IF(C215=E215,"△",IF(C215&gt;E215,"○","●")))</f>
        <v/>
      </c>
      <c r="E216" s="156"/>
      <c r="F216" s="161"/>
      <c r="G216" s="161" t="str">
        <f>IF(F215="","",IF(F215=H215,"△",IF(F215&gt;H215,"○","●")))</f>
        <v/>
      </c>
      <c r="H216" s="162"/>
      <c r="I216" s="155"/>
      <c r="J216" s="155" t="str">
        <f>IF(I215="","",IF(I215=K215,"△",IF(I215&gt;K215,"○","●")))</f>
        <v/>
      </c>
      <c r="K216" s="156"/>
      <c r="L216" s="155"/>
      <c r="M216" s="155" t="str">
        <f>IF(L215="","",IF(L215=N215,"△",IF(L215&gt;N215,"○","●")))</f>
        <v/>
      </c>
      <c r="N216" s="156"/>
      <c r="O216" s="155"/>
      <c r="P216" s="155" t="str">
        <f>IF(O215="","",IF(O215=Q215,"△",IF(O215&gt;Q215,"○","●")))</f>
        <v/>
      </c>
      <c r="Q216" s="156"/>
      <c r="R216" s="155"/>
      <c r="S216" s="155" t="str">
        <f>IF(R215="","",IF(R215=T215,"△",IF(R215&gt;T215,"○","●")))</f>
        <v/>
      </c>
      <c r="T216" s="156"/>
      <c r="U216" s="155"/>
      <c r="V216" s="155" t="str">
        <f>IF(U215="","",IF(U215=W215,"△",IF(U215&gt;W215,"○","●")))</f>
        <v/>
      </c>
      <c r="W216" s="156"/>
      <c r="X216" s="146"/>
      <c r="Y216" s="157"/>
      <c r="Z216" s="148"/>
      <c r="AA216" s="141"/>
      <c r="AB216" s="142" t="str">
        <f>IF(AA215="","",IF(AA215=AC215,"△",IF(AA215&gt;AC215,"○","●")))</f>
        <v/>
      </c>
      <c r="AC216" s="144"/>
      <c r="AD216" s="145"/>
      <c r="AE216" s="142" t="str">
        <f>IF(AD215="","",IF(AD215=AF215,"△",IF(AD215&gt;AF215,"○","●")))</f>
        <v/>
      </c>
      <c r="AF216" s="144"/>
      <c r="AG216" s="146"/>
      <c r="AH216" s="147" t="str">
        <f>IF(AG215="","",IF(AG215=AI215,"△",IF(AG215&gt;AI215,"○","●")))</f>
        <v/>
      </c>
      <c r="AI216" s="148"/>
      <c r="AJ216" s="146"/>
      <c r="AK216" s="147" t="str">
        <f>IF(AJ215="","",IF(AJ215=AL215,"△",IF(AJ215&gt;AL215,"○","●")))</f>
        <v/>
      </c>
      <c r="AL216" s="148"/>
      <c r="AM216" s="146"/>
      <c r="AN216" s="147" t="str">
        <f>IF(AM215="","",IF(AM215=AO215,"△",IF(AM215&gt;AO215,"○","●")))</f>
        <v/>
      </c>
      <c r="AO216" s="148"/>
      <c r="AP216" s="146"/>
      <c r="AQ216" s="147" t="str">
        <f>IF(AP215="","",IF(AP215=AR215,"△",IF(AP215&gt;AR215,"○","●")))</f>
        <v/>
      </c>
      <c r="AR216" s="148"/>
      <c r="AS216" s="146"/>
      <c r="AT216" s="147" t="str">
        <f>IF(AS215="","",IF(AS215=AU215,"△",IF(AS215&gt;AU215,"○","●")))</f>
        <v/>
      </c>
      <c r="AU216" s="148"/>
      <c r="AV216" s="768"/>
      <c r="AW216" s="760"/>
      <c r="AX216" s="761"/>
      <c r="AY216" s="761"/>
      <c r="AZ216" s="761"/>
      <c r="BA216" s="761"/>
      <c r="BB216" s="761"/>
      <c r="BC216" s="763"/>
      <c r="BE216" s="755"/>
      <c r="BF216" s="757"/>
      <c r="BG216" s="757"/>
      <c r="BI216" s="759"/>
    </row>
    <row r="217" spans="1:62" ht="15" customHeight="1">
      <c r="A217" s="90" t="s">
        <v>76</v>
      </c>
      <c r="B217" s="800">
        <f>[1]③リーグ組分け!B120</f>
        <v>0</v>
      </c>
      <c r="C217" s="149" t="str">
        <f>IF(AC201="","",AC201)</f>
        <v/>
      </c>
      <c r="D217" s="150" t="s">
        <v>67</v>
      </c>
      <c r="E217" s="151" t="str">
        <f>IF(AA201="","",AA201)</f>
        <v/>
      </c>
      <c r="F217" s="158" t="str">
        <f>IF(AC203="","",AC203)</f>
        <v/>
      </c>
      <c r="G217" s="159" t="s">
        <v>67</v>
      </c>
      <c r="H217" s="160" t="str">
        <f>IF(AA203="","",AA203)</f>
        <v/>
      </c>
      <c r="I217" s="149" t="str">
        <f>IF(AC205="","",AC205)</f>
        <v/>
      </c>
      <c r="J217" s="150" t="s">
        <v>67</v>
      </c>
      <c r="K217" s="151" t="str">
        <f>IF(AA205="","",AA205)</f>
        <v/>
      </c>
      <c r="L217" s="149" t="str">
        <f>IF(AC207="","",AC207)</f>
        <v/>
      </c>
      <c r="M217" s="150" t="s">
        <v>67</v>
      </c>
      <c r="N217" s="151" t="str">
        <f>IF(AA207="","",AA207)</f>
        <v/>
      </c>
      <c r="O217" s="149" t="str">
        <f>IF(AC209="","",AC209)</f>
        <v/>
      </c>
      <c r="P217" s="150" t="s">
        <v>67</v>
      </c>
      <c r="Q217" s="151" t="str">
        <f>IF(AA209="","",AA209)</f>
        <v/>
      </c>
      <c r="R217" s="149" t="str">
        <f>IF(AC211="","",AC211)</f>
        <v/>
      </c>
      <c r="S217" s="150" t="s">
        <v>67</v>
      </c>
      <c r="T217" s="151" t="str">
        <f>IF(AA211="","",AA211)</f>
        <v/>
      </c>
      <c r="U217" s="149" t="str">
        <f>IF(AC213="","",AC213)</f>
        <v/>
      </c>
      <c r="V217" s="150" t="s">
        <v>67</v>
      </c>
      <c r="W217" s="151" t="str">
        <f>IF(AA213="","",AA213)</f>
        <v/>
      </c>
      <c r="X217" s="149" t="str">
        <f>IF(AC215="","",AC215)</f>
        <v/>
      </c>
      <c r="Y217" s="150" t="s">
        <v>67</v>
      </c>
      <c r="Z217" s="151" t="str">
        <f>IF(AA215="","",AA215)</f>
        <v/>
      </c>
      <c r="AA217" s="136"/>
      <c r="AB217" s="152"/>
      <c r="AC217" s="153"/>
      <c r="AD217" s="133"/>
      <c r="AE217" s="131"/>
      <c r="AF217" s="134"/>
      <c r="AG217" s="136"/>
      <c r="AH217" s="137" t="s">
        <v>67</v>
      </c>
      <c r="AI217" s="153"/>
      <c r="AJ217" s="136"/>
      <c r="AK217" s="137" t="s">
        <v>67</v>
      </c>
      <c r="AL217" s="153"/>
      <c r="AM217" s="136"/>
      <c r="AN217" s="137" t="s">
        <v>68</v>
      </c>
      <c r="AO217" s="153"/>
      <c r="AP217" s="136"/>
      <c r="AQ217" s="137" t="s">
        <v>68</v>
      </c>
      <c r="AR217" s="153"/>
      <c r="AS217" s="136"/>
      <c r="AT217" s="137" t="s">
        <v>67</v>
      </c>
      <c r="AU217" s="153"/>
      <c r="AV217" s="767"/>
      <c r="AW217" s="748">
        <f>AY217*3+BA217</f>
        <v>0</v>
      </c>
      <c r="AX217" s="750">
        <f>BB217-BC217</f>
        <v>0</v>
      </c>
      <c r="AY217" s="762">
        <f>COUNTIF($D218:$AU218,"○")</f>
        <v>0</v>
      </c>
      <c r="AZ217" s="762">
        <f>COUNTIF($D218:$AU218,"●")</f>
        <v>0</v>
      </c>
      <c r="BA217" s="750">
        <f>COUNTIF($D218:AT218,"△")</f>
        <v>0</v>
      </c>
      <c r="BB217" s="750">
        <f>SUM(C217,F217,I217,L217,O217,R217,U217,X217,AA217,AD217,AG217,AJ217,AM217,AP217,AS217)</f>
        <v>0</v>
      </c>
      <c r="BC217" s="752">
        <f>SUM(E217,H217,K217,N217,Q217,T217,W217,Z217,AC217,AF217,AI217,AL217,AO217,AR217,AU217)</f>
        <v>0</v>
      </c>
      <c r="BE217" s="754">
        <f>0.5+AX217/1000</f>
        <v>0.5</v>
      </c>
      <c r="BF217" s="756">
        <f>BB217/100000</f>
        <v>0</v>
      </c>
      <c r="BG217" s="756">
        <f>SUM(AW217,BE217,BF217)</f>
        <v>0.5</v>
      </c>
      <c r="BI217" s="758">
        <f>SUM(AY217:BA218)</f>
        <v>0</v>
      </c>
    </row>
    <row r="218" spans="1:62" ht="15" customHeight="1">
      <c r="B218" s="800"/>
      <c r="C218" s="155"/>
      <c r="D218" s="155" t="str">
        <f>IF(C217="","",IF(C217=E217,"△",IF(C217&gt;E217,"○","●")))</f>
        <v/>
      </c>
      <c r="E218" s="156"/>
      <c r="F218" s="161"/>
      <c r="G218" s="161" t="str">
        <f>IF(F217="","",IF(F217=H217,"△",IF(F217&gt;H217,"○","●")))</f>
        <v/>
      </c>
      <c r="H218" s="162"/>
      <c r="I218" s="155"/>
      <c r="J218" s="155" t="str">
        <f>IF(I217="","",IF(I217=K217,"△",IF(I217&gt;K217,"○","●")))</f>
        <v/>
      </c>
      <c r="K218" s="156"/>
      <c r="L218" s="155"/>
      <c r="M218" s="155" t="str">
        <f>IF(L217="","",IF(L217=N217,"△",IF(L217&gt;N217,"○","●")))</f>
        <v/>
      </c>
      <c r="N218" s="156"/>
      <c r="O218" s="155"/>
      <c r="P218" s="155" t="str">
        <f>IF(O217="","",IF(O217=Q217,"△",IF(O217&gt;Q217,"○","●")))</f>
        <v/>
      </c>
      <c r="Q218" s="156"/>
      <c r="R218" s="155"/>
      <c r="S218" s="155" t="str">
        <f>IF(R217="","",IF(R217=T217,"△",IF(R217&gt;T217,"○","●")))</f>
        <v/>
      </c>
      <c r="T218" s="156"/>
      <c r="U218" s="155"/>
      <c r="V218" s="155" t="str">
        <f>IF(U217="","",IF(U217=W217,"△",IF(U217&gt;W217,"○","●")))</f>
        <v/>
      </c>
      <c r="W218" s="156"/>
      <c r="X218" s="155"/>
      <c r="Y218" s="155" t="str">
        <f>IF(X217="","",IF(X217=Z217,"△",IF(X217&gt;Z217,"○","●")))</f>
        <v/>
      </c>
      <c r="Z218" s="156"/>
      <c r="AA218" s="146"/>
      <c r="AB218" s="157"/>
      <c r="AC218" s="148"/>
      <c r="AD218" s="141"/>
      <c r="AE218" s="142" t="str">
        <f>IF(AD217="","",IF(AD217=AF217,"△",IF(AD217&gt;AF217,"○","●")))</f>
        <v/>
      </c>
      <c r="AF218" s="144"/>
      <c r="AG218" s="146"/>
      <c r="AH218" s="147" t="str">
        <f>IF(AG217="","",IF(AG217=AI217,"△",IF(AG217&gt;AI217,"○","●")))</f>
        <v/>
      </c>
      <c r="AI218" s="148"/>
      <c r="AJ218" s="146"/>
      <c r="AK218" s="147" t="str">
        <f>IF(AJ217="","",IF(AJ217=AL217,"△",IF(AJ217&gt;AL217,"○","●")))</f>
        <v/>
      </c>
      <c r="AL218" s="148"/>
      <c r="AM218" s="146"/>
      <c r="AN218" s="147" t="str">
        <f>IF(AM217="","",IF(AM217=AO217,"△",IF(AM217&gt;AO217,"○","●")))</f>
        <v/>
      </c>
      <c r="AO218" s="148"/>
      <c r="AP218" s="146"/>
      <c r="AQ218" s="147" t="str">
        <f>IF(AP217="","",IF(AP217=AR217,"△",IF(AP217&gt;AR217,"○","●")))</f>
        <v/>
      </c>
      <c r="AR218" s="148"/>
      <c r="AS218" s="146"/>
      <c r="AT218" s="147" t="str">
        <f>IF(AS217="","",IF(AS217=AU217,"△",IF(AS217&gt;AU217,"○","●")))</f>
        <v/>
      </c>
      <c r="AU218" s="148"/>
      <c r="AV218" s="768"/>
      <c r="AW218" s="760"/>
      <c r="AX218" s="761"/>
      <c r="AY218" s="761"/>
      <c r="AZ218" s="761"/>
      <c r="BA218" s="761"/>
      <c r="BB218" s="761"/>
      <c r="BC218" s="763"/>
      <c r="BE218" s="755"/>
      <c r="BF218" s="757"/>
      <c r="BG218" s="757"/>
      <c r="BI218" s="759"/>
    </row>
    <row r="219" spans="1:62" ht="15" customHeight="1">
      <c r="A219" s="90" t="s">
        <v>77</v>
      </c>
      <c r="B219" s="800">
        <f>[1]③リーグ組分け!B121</f>
        <v>0</v>
      </c>
      <c r="C219" s="163" t="str">
        <f>IF(AF201="","",AF201)</f>
        <v/>
      </c>
      <c r="D219" s="164" t="s">
        <v>67</v>
      </c>
      <c r="E219" s="165" t="str">
        <f>IF(AD201="","",AD201)</f>
        <v/>
      </c>
      <c r="F219" s="264" t="str">
        <f>IF(AF203="","",AF203)</f>
        <v/>
      </c>
      <c r="G219" s="265" t="s">
        <v>67</v>
      </c>
      <c r="H219" s="266" t="str">
        <f>IF(AD203="","",AD203)</f>
        <v/>
      </c>
      <c r="I219" s="163" t="str">
        <f>IF(AF205="","",AF205)</f>
        <v/>
      </c>
      <c r="J219" s="164" t="s">
        <v>67</v>
      </c>
      <c r="K219" s="165" t="str">
        <f>IF(AD205="","",AD205)</f>
        <v/>
      </c>
      <c r="L219" s="163" t="str">
        <f>IF(AF207="","",AF207)</f>
        <v/>
      </c>
      <c r="M219" s="164" t="s">
        <v>67</v>
      </c>
      <c r="N219" s="165" t="str">
        <f>IF(AD207="","",AD207)</f>
        <v/>
      </c>
      <c r="O219" s="163" t="str">
        <f>IF(AF209="","",AF209)</f>
        <v/>
      </c>
      <c r="P219" s="164" t="s">
        <v>67</v>
      </c>
      <c r="Q219" s="165" t="str">
        <f>IF(AD209="","",AD209)</f>
        <v/>
      </c>
      <c r="R219" s="163" t="str">
        <f>IF(AF211="","",AF211)</f>
        <v/>
      </c>
      <c r="S219" s="164" t="s">
        <v>67</v>
      </c>
      <c r="T219" s="165" t="str">
        <f>IF(AD211="","",AD211)</f>
        <v/>
      </c>
      <c r="U219" s="163" t="str">
        <f>IF(AF213="","",AF213)</f>
        <v/>
      </c>
      <c r="V219" s="164" t="s">
        <v>67</v>
      </c>
      <c r="W219" s="165" t="str">
        <f>IF(AD213="","",AD213)</f>
        <v/>
      </c>
      <c r="X219" s="163" t="str">
        <f>IF(AF215="","",AF215)</f>
        <v/>
      </c>
      <c r="Y219" s="164" t="s">
        <v>67</v>
      </c>
      <c r="Z219" s="165" t="str">
        <f>IF(AD215="","",AD215)</f>
        <v/>
      </c>
      <c r="AA219" s="163" t="str">
        <f>IF(AF217="","",AF217)</f>
        <v/>
      </c>
      <c r="AB219" s="164" t="s">
        <v>67</v>
      </c>
      <c r="AC219" s="165" t="str">
        <f>IF(AD217="","",AD217)</f>
        <v/>
      </c>
      <c r="AD219" s="136"/>
      <c r="AE219" s="152"/>
      <c r="AF219" s="153"/>
      <c r="AG219" s="136"/>
      <c r="AH219" s="191" t="s">
        <v>67</v>
      </c>
      <c r="AI219" s="153"/>
      <c r="AJ219" s="136"/>
      <c r="AK219" s="191" t="s">
        <v>67</v>
      </c>
      <c r="AL219" s="153"/>
      <c r="AM219" s="136"/>
      <c r="AN219" s="191" t="s">
        <v>68</v>
      </c>
      <c r="AO219" s="153"/>
      <c r="AP219" s="136"/>
      <c r="AQ219" s="191" t="s">
        <v>68</v>
      </c>
      <c r="AR219" s="153"/>
      <c r="AS219" s="136"/>
      <c r="AT219" s="191" t="s">
        <v>67</v>
      </c>
      <c r="AU219" s="153"/>
      <c r="AV219" s="767"/>
      <c r="AW219" s="748">
        <f>AY219*3+BA219</f>
        <v>0</v>
      </c>
      <c r="AX219" s="750">
        <f>BB219-BC219</f>
        <v>0</v>
      </c>
      <c r="AY219" s="750">
        <f>COUNTIF($D220:$AU220,"○")</f>
        <v>0</v>
      </c>
      <c r="AZ219" s="750">
        <f>COUNTIF($D220:$AU220,"●")</f>
        <v>0</v>
      </c>
      <c r="BA219" s="750">
        <f>COUNTIF($D220:AT220,"△")</f>
        <v>0</v>
      </c>
      <c r="BB219" s="750">
        <f>SUM(C219,F219,I219,L219,O219,R219,U219,X219,AA219,AD219,AG219,AJ219,AM219,AP219,AS219)</f>
        <v>0</v>
      </c>
      <c r="BC219" s="752">
        <f>SUM(E219,H219,K219,N219,Q219,T219,W219,Z219,AC219,AF219,AI219,AL219,AO219,AR219,AU219)</f>
        <v>0</v>
      </c>
      <c r="BE219" s="754">
        <f>0.5+AX219/1000</f>
        <v>0.5</v>
      </c>
      <c r="BF219" s="756">
        <f>BB219/100000</f>
        <v>0</v>
      </c>
      <c r="BG219" s="756">
        <f>SUM(AW219,BE219,BF219)</f>
        <v>0.5</v>
      </c>
      <c r="BI219" s="758">
        <f>SUM(AY219:BA220)</f>
        <v>0</v>
      </c>
    </row>
    <row r="220" spans="1:62" ht="15" customHeight="1" thickBot="1">
      <c r="B220" s="802"/>
      <c r="C220" s="172"/>
      <c r="D220" s="172" t="str">
        <f>IF(C219="","",IF(C219=E219,"△",IF(C219&gt;E219,"○","●")))</f>
        <v/>
      </c>
      <c r="E220" s="173"/>
      <c r="F220" s="195"/>
      <c r="G220" s="195" t="str">
        <f>IF(F219="","",IF(F219=H219,"△",IF(F219&gt;H219,"○","●")))</f>
        <v/>
      </c>
      <c r="H220" s="196"/>
      <c r="I220" s="172"/>
      <c r="J220" s="172" t="str">
        <f>IF(I219="","",IF(I219=K219,"△",IF(I219&gt;K219,"○","●")))</f>
        <v/>
      </c>
      <c r="K220" s="173"/>
      <c r="L220" s="172"/>
      <c r="M220" s="172" t="str">
        <f>IF(L219="","",IF(L219=N219,"△",IF(L219&gt;N219,"○","●")))</f>
        <v/>
      </c>
      <c r="N220" s="173"/>
      <c r="O220" s="172"/>
      <c r="P220" s="172" t="str">
        <f>IF(O219="","",IF(O219=Q219,"△",IF(O219&gt;Q219,"○","●")))</f>
        <v/>
      </c>
      <c r="Q220" s="173"/>
      <c r="R220" s="172"/>
      <c r="S220" s="172" t="str">
        <f>IF(R219="","",IF(R219=T219,"△",IF(R219&gt;T219,"○","●")))</f>
        <v/>
      </c>
      <c r="T220" s="173"/>
      <c r="U220" s="172"/>
      <c r="V220" s="172" t="str">
        <f>IF(U219="","",IF(U219=W219,"△",IF(U219&gt;W219,"○","●")))</f>
        <v/>
      </c>
      <c r="W220" s="173"/>
      <c r="X220" s="172"/>
      <c r="Y220" s="172" t="str">
        <f>IF(X219="","",IF(X219=Z219,"△",IF(X219&gt;Z219,"○","●")))</f>
        <v/>
      </c>
      <c r="Z220" s="173"/>
      <c r="AA220" s="172"/>
      <c r="AB220" s="172" t="str">
        <f>IF(AA219="","",IF(AA219=AC219,"△",IF(AA219&gt;AC219,"○","●")))</f>
        <v/>
      </c>
      <c r="AC220" s="173"/>
      <c r="AD220" s="177"/>
      <c r="AE220" s="203"/>
      <c r="AF220" s="179"/>
      <c r="AG220" s="177"/>
      <c r="AH220" s="178" t="str">
        <f>IF(AG219="","",IF(AG219=AI219,"△",IF(AG219&gt;AI219,"○","●")))</f>
        <v/>
      </c>
      <c r="AI220" s="179"/>
      <c r="AJ220" s="177"/>
      <c r="AK220" s="178" t="str">
        <f>IF(AJ219="","",IF(AJ219=AL219,"△",IF(AJ219&gt;AL219,"○","●")))</f>
        <v/>
      </c>
      <c r="AL220" s="179"/>
      <c r="AM220" s="177"/>
      <c r="AN220" s="178" t="str">
        <f>IF(AM219="","",IF(AM219=AO219,"△",IF(AM219&gt;AO219,"○","●")))</f>
        <v/>
      </c>
      <c r="AO220" s="179"/>
      <c r="AP220" s="177"/>
      <c r="AQ220" s="178" t="str">
        <f>IF(AP219="","",IF(AP219=AR219,"△",IF(AP219&gt;AR219,"○","●")))</f>
        <v/>
      </c>
      <c r="AR220" s="179"/>
      <c r="AS220" s="177"/>
      <c r="AT220" s="178" t="str">
        <f>IF(AS219="","",IF(AS219=AU219,"△",IF(AS219&gt;AU219,"○","●")))</f>
        <v/>
      </c>
      <c r="AU220" s="179"/>
      <c r="AV220" s="768"/>
      <c r="AW220" s="749"/>
      <c r="AX220" s="751"/>
      <c r="AY220" s="751"/>
      <c r="AZ220" s="751"/>
      <c r="BA220" s="751"/>
      <c r="BB220" s="751"/>
      <c r="BC220" s="753"/>
      <c r="BE220" s="755"/>
      <c r="BF220" s="757"/>
      <c r="BG220" s="757"/>
      <c r="BI220" s="759"/>
    </row>
    <row r="221" spans="1:62" ht="15" customHeight="1" thickTop="1">
      <c r="AL221" s="205"/>
      <c r="AM221" s="205"/>
      <c r="AN221" s="205"/>
      <c r="AO221" s="205"/>
      <c r="AP221" s="205"/>
      <c r="AQ221" s="205"/>
      <c r="AR221" s="205"/>
      <c r="AS221" s="205"/>
      <c r="AT221" s="205"/>
      <c r="AU221" s="205"/>
      <c r="AV221" s="206"/>
      <c r="AW221" s="206"/>
      <c r="AX221" s="184">
        <f>SUM(AX201:AX220)</f>
        <v>0</v>
      </c>
      <c r="AY221" s="184">
        <f>SUM(AY201:AY220)</f>
        <v>0</v>
      </c>
      <c r="AZ221" s="184">
        <f>SUM(AZ201:AZ220)</f>
        <v>0</v>
      </c>
      <c r="BA221" s="184">
        <f>SUM(BA201:BA220)</f>
        <v>0</v>
      </c>
      <c r="BB221" s="184">
        <f>SUM(AY221:BA221)/2</f>
        <v>0</v>
      </c>
    </row>
    <row r="222" spans="1:62" ht="15" customHeight="1" thickBot="1">
      <c r="A222" s="103"/>
      <c r="B222" s="104" t="s">
        <v>220</v>
      </c>
      <c r="C222" s="105"/>
      <c r="D222" s="105"/>
      <c r="E222" s="105"/>
      <c r="F222" s="105"/>
      <c r="G222" s="106"/>
      <c r="H222" s="105"/>
      <c r="I222" s="106"/>
      <c r="J222" s="105"/>
      <c r="K222" s="105"/>
      <c r="L222" s="105"/>
      <c r="M222" s="105"/>
      <c r="N222" s="105"/>
      <c r="O222" s="105"/>
      <c r="P222" s="105"/>
      <c r="Q222" s="106"/>
      <c r="R222" s="105"/>
      <c r="S222" s="105"/>
      <c r="T222" s="105"/>
      <c r="U222" s="107"/>
      <c r="V222" s="770">
        <f>(BE222-1)*BE222/2</f>
        <v>36</v>
      </c>
      <c r="W222" s="770"/>
      <c r="X222" s="108" t="s">
        <v>54</v>
      </c>
      <c r="Y222" s="105"/>
      <c r="Z222" s="105"/>
      <c r="AA222" s="105"/>
      <c r="AB222" s="105"/>
      <c r="AC222" s="106"/>
      <c r="AD222" s="109"/>
      <c r="AE222" s="110"/>
      <c r="AF222" s="111"/>
      <c r="AG222" s="111"/>
      <c r="AH222" s="111"/>
      <c r="AI222" s="113"/>
      <c r="AJ222" s="111"/>
      <c r="AK222" s="111"/>
      <c r="AL222" s="113"/>
      <c r="AM222" s="111"/>
      <c r="AN222" s="111"/>
      <c r="AO222" s="113"/>
      <c r="AV222" s="114"/>
      <c r="AZ222" s="90"/>
      <c r="BA222" s="90"/>
      <c r="BE222" s="115">
        <v>9</v>
      </c>
      <c r="BF222" s="116" t="s">
        <v>55</v>
      </c>
      <c r="BI222" s="117"/>
    </row>
    <row r="223" spans="1:62" ht="15" customHeight="1" thickTop="1">
      <c r="B223" s="118"/>
      <c r="C223" s="771" t="str">
        <f>IF(B224="","",B224)</f>
        <v>習台6570</v>
      </c>
      <c r="D223" s="772"/>
      <c r="E223" s="773"/>
      <c r="F223" s="771" t="str">
        <f>IF(B226="","",B226)</f>
        <v>古河シ65</v>
      </c>
      <c r="G223" s="772"/>
      <c r="H223" s="773"/>
      <c r="I223" s="771" t="str">
        <f>IF(B228="","",B228)</f>
        <v>佐倉シ65</v>
      </c>
      <c r="J223" s="772"/>
      <c r="K223" s="773"/>
      <c r="L223" s="771" t="str">
        <f>IF(B230="","",B230)</f>
        <v>65龍子会</v>
      </c>
      <c r="M223" s="772"/>
      <c r="N223" s="773"/>
      <c r="O223" s="771" t="str">
        <f>IF(B232="","",B232)</f>
        <v>千葉65</v>
      </c>
      <c r="P223" s="772"/>
      <c r="Q223" s="773"/>
      <c r="R223" s="771" t="str">
        <f>IF(B234="","",B234)</f>
        <v>BAY65</v>
      </c>
      <c r="S223" s="772"/>
      <c r="T223" s="773"/>
      <c r="U223" s="777" t="str">
        <f>IF(B236="","",B236)</f>
        <v>AC65</v>
      </c>
      <c r="V223" s="778"/>
      <c r="W223" s="779"/>
      <c r="X223" s="771" t="str">
        <f>IF(B238="","",B238)</f>
        <v>葛城クラブ</v>
      </c>
      <c r="Y223" s="772"/>
      <c r="Z223" s="773"/>
      <c r="AA223" s="771" t="str">
        <f>IF(B240="","",B240)</f>
        <v>65アスレタ</v>
      </c>
      <c r="AB223" s="772"/>
      <c r="AC223" s="773"/>
      <c r="AD223" s="774"/>
      <c r="AE223" s="775"/>
      <c r="AF223" s="776"/>
      <c r="AG223" s="780"/>
      <c r="AH223" s="781"/>
      <c r="AI223" s="782"/>
      <c r="AJ223" s="780"/>
      <c r="AK223" s="781"/>
      <c r="AL223" s="782"/>
      <c r="AM223" s="774"/>
      <c r="AN223" s="775"/>
      <c r="AO223" s="776"/>
      <c r="AP223" s="774"/>
      <c r="AQ223" s="775"/>
      <c r="AR223" s="776"/>
      <c r="AS223" s="774"/>
      <c r="AT223" s="775"/>
      <c r="AU223" s="776"/>
      <c r="AV223" s="119" t="s">
        <v>56</v>
      </c>
      <c r="AW223" s="197" t="s">
        <v>57</v>
      </c>
      <c r="AX223" s="198" t="s">
        <v>58</v>
      </c>
      <c r="AY223" s="199" t="s">
        <v>59</v>
      </c>
      <c r="AZ223" s="199" t="s">
        <v>60</v>
      </c>
      <c r="BA223" s="199" t="s">
        <v>61</v>
      </c>
      <c r="BB223" s="199" t="s">
        <v>62</v>
      </c>
      <c r="BC223" s="200" t="s">
        <v>63</v>
      </c>
      <c r="BE223" s="124" t="s">
        <v>64</v>
      </c>
      <c r="BF223" s="125" t="s">
        <v>62</v>
      </c>
      <c r="BG223" s="125" t="s">
        <v>65</v>
      </c>
    </row>
    <row r="224" spans="1:62" ht="15" customHeight="1">
      <c r="A224" s="90" t="s">
        <v>66</v>
      </c>
      <c r="B224" s="769" t="str">
        <f>[1]③リーグ組分け!B126</f>
        <v>習台6570</v>
      </c>
      <c r="C224" s="136"/>
      <c r="D224" s="152"/>
      <c r="E224" s="153"/>
      <c r="F224" s="130"/>
      <c r="G224" s="131"/>
      <c r="H224" s="132"/>
      <c r="I224" s="133"/>
      <c r="J224" s="131"/>
      <c r="K224" s="134"/>
      <c r="L224" s="133"/>
      <c r="M224" s="131"/>
      <c r="N224" s="134"/>
      <c r="O224" s="133"/>
      <c r="P224" s="131"/>
      <c r="Q224" s="134"/>
      <c r="R224" s="130"/>
      <c r="S224" s="131"/>
      <c r="T224" s="132"/>
      <c r="U224" s="133"/>
      <c r="V224" s="131"/>
      <c r="W224" s="134"/>
      <c r="X224" s="133"/>
      <c r="Y224" s="131"/>
      <c r="Z224" s="134"/>
      <c r="AA224" s="130"/>
      <c r="AB224" s="131"/>
      <c r="AC224" s="135"/>
      <c r="AD224" s="136"/>
      <c r="AE224" s="137"/>
      <c r="AF224" s="153"/>
      <c r="AG224" s="136"/>
      <c r="AH224" s="137" t="s">
        <v>67</v>
      </c>
      <c r="AI224" s="153"/>
      <c r="AJ224" s="136"/>
      <c r="AK224" s="137" t="s">
        <v>67</v>
      </c>
      <c r="AL224" s="153"/>
      <c r="AM224" s="136"/>
      <c r="AN224" s="137" t="s">
        <v>68</v>
      </c>
      <c r="AO224" s="153"/>
      <c r="AP224" s="136"/>
      <c r="AQ224" s="137" t="s">
        <v>68</v>
      </c>
      <c r="AR224" s="153"/>
      <c r="AS224" s="136"/>
      <c r="AT224" s="137" t="s">
        <v>67</v>
      </c>
      <c r="AU224" s="153"/>
      <c r="AV224" s="767">
        <f>RANK(BG224,BG$224:BG$241)</f>
        <v>1</v>
      </c>
      <c r="AW224" s="748">
        <f>AY224*3+BA224</f>
        <v>0</v>
      </c>
      <c r="AX224" s="750">
        <f>BB224-BC224</f>
        <v>0</v>
      </c>
      <c r="AY224" s="750">
        <f>COUNTIF($D225:$AU225,"○")</f>
        <v>0</v>
      </c>
      <c r="AZ224" s="750">
        <f>COUNTIF($D225:$AU225,"●")</f>
        <v>0</v>
      </c>
      <c r="BA224" s="750">
        <f>COUNTIF($D225:AT225,"△")</f>
        <v>0</v>
      </c>
      <c r="BB224" s="750">
        <f>SUM(C224,F224,I224,L224,O224,R224,U224,X224,AA224,AD224,AG224,AJ224,AM224,AP224,AS224)</f>
        <v>0</v>
      </c>
      <c r="BC224" s="752">
        <f>SUM(E224,H224,K224,N224,Q224,T224,W224,Z224,AC224,AF224,AI224,AL224,AO224,AR224,AU224)</f>
        <v>0</v>
      </c>
      <c r="BD224" s="138"/>
      <c r="BE224" s="754">
        <f>0.5+AX224/1000</f>
        <v>0.5</v>
      </c>
      <c r="BF224" s="756">
        <f>BB224/100000</f>
        <v>0</v>
      </c>
      <c r="BG224" s="756">
        <f>SUM(AW224,BE224,BF224)</f>
        <v>0.5</v>
      </c>
      <c r="BI224" s="758">
        <f>SUM(AY224:BA225)</f>
        <v>0</v>
      </c>
      <c r="BJ224" s="192"/>
    </row>
    <row r="225" spans="1:61" ht="15" customHeight="1">
      <c r="B225" s="765"/>
      <c r="C225" s="146"/>
      <c r="D225" s="157"/>
      <c r="E225" s="148"/>
      <c r="F225" s="141"/>
      <c r="G225" s="142" t="str">
        <f>IF(F224="","",IF(F224=H224,"△",IF(F224&gt;H224,"○","●")))</f>
        <v/>
      </c>
      <c r="H225" s="143"/>
      <c r="I225" s="141"/>
      <c r="J225" s="142" t="str">
        <f>IF(I224="","",IF(I224=K224,"△",IF(I224&gt;K224,"○","●")))</f>
        <v/>
      </c>
      <c r="K225" s="144"/>
      <c r="L225" s="141"/>
      <c r="M225" s="142" t="str">
        <f>IF(L224="","",IF(L224=N224,"△",IF(L224&gt;N224,"○","●")))</f>
        <v/>
      </c>
      <c r="N225" s="144"/>
      <c r="O225" s="141"/>
      <c r="P225" s="142" t="str">
        <f>IF(O224="","",IF(O224=Q224,"△",IF(O224&gt;Q224,"○","●")))</f>
        <v/>
      </c>
      <c r="Q225" s="144"/>
      <c r="R225" s="145"/>
      <c r="S225" s="142" t="str">
        <f>IF(R224="","",IF(R224=T224,"△",IF(R224&gt;T224,"○","●")))</f>
        <v/>
      </c>
      <c r="T225" s="143"/>
      <c r="U225" s="141"/>
      <c r="V225" s="142" t="str">
        <f>IF(U224="","",IF(U224=W224,"△",IF(U224&gt;W224,"○","●")))</f>
        <v/>
      </c>
      <c r="W225" s="144"/>
      <c r="X225" s="141"/>
      <c r="Y225" s="142" t="str">
        <f>IF(X224="","",IF(X224=Z224,"△",IF(X224&gt;Z224,"○","●")))</f>
        <v/>
      </c>
      <c r="Z225" s="144"/>
      <c r="AA225" s="141"/>
      <c r="AB225" s="142" t="str">
        <f>IF(AA224="","",IF(AA224=AC224,"△",IF(AA224&gt;AC224,"○","●")))</f>
        <v/>
      </c>
      <c r="AC225" s="144"/>
      <c r="AD225" s="201"/>
      <c r="AE225" s="202" t="str">
        <f>IF(AD224="","",IF(AD224=AF224,"△",IF(AD224&gt;AF224,"○","●")))</f>
        <v/>
      </c>
      <c r="AF225" s="148"/>
      <c r="AG225" s="146"/>
      <c r="AH225" s="147" t="str">
        <f>IF(AG224="","",IF(AG224=AI224,"△",IF(AG224&gt;AI224,"○","●")))</f>
        <v/>
      </c>
      <c r="AI225" s="148"/>
      <c r="AJ225" s="146"/>
      <c r="AK225" s="147" t="str">
        <f>IF(AJ224="","",IF(AJ224=AL224,"△",IF(AJ224&gt;AL224,"○","●")))</f>
        <v/>
      </c>
      <c r="AL225" s="148"/>
      <c r="AM225" s="146"/>
      <c r="AN225" s="147" t="str">
        <f>IF(AM224="","",IF(AM224=AO224,"△",IF(AM224&gt;AO224,"○","●")))</f>
        <v/>
      </c>
      <c r="AO225" s="148"/>
      <c r="AP225" s="146"/>
      <c r="AQ225" s="147" t="str">
        <f>IF(AP224="","",IF(AP224=AR224,"△",IF(AP224&gt;AR224,"○","●")))</f>
        <v/>
      </c>
      <c r="AR225" s="148"/>
      <c r="AS225" s="146"/>
      <c r="AT225" s="147" t="str">
        <f>IF(AS224="","",IF(AS224=AU224,"△",IF(AS224&gt;AU224,"○","●")))</f>
        <v/>
      </c>
      <c r="AU225" s="148"/>
      <c r="AV225" s="768"/>
      <c r="AW225" s="760"/>
      <c r="AX225" s="761"/>
      <c r="AY225" s="761"/>
      <c r="AZ225" s="761"/>
      <c r="BA225" s="761"/>
      <c r="BB225" s="761"/>
      <c r="BC225" s="763"/>
      <c r="BD225" s="138"/>
      <c r="BE225" s="755"/>
      <c r="BF225" s="757"/>
      <c r="BG225" s="757"/>
      <c r="BI225" s="758"/>
    </row>
    <row r="226" spans="1:61" ht="15" customHeight="1">
      <c r="A226" s="90" t="s">
        <v>69</v>
      </c>
      <c r="B226" s="769" t="str">
        <f>[1]③リーグ組分け!B127</f>
        <v>古河シ65</v>
      </c>
      <c r="C226" s="149" t="str">
        <f>IF(H224="","",H224)</f>
        <v/>
      </c>
      <c r="D226" s="150" t="s">
        <v>67</v>
      </c>
      <c r="E226" s="151" t="str">
        <f>IF(F224="","",F224)</f>
        <v/>
      </c>
      <c r="F226" s="136"/>
      <c r="G226" s="152"/>
      <c r="H226" s="153"/>
      <c r="I226" s="133"/>
      <c r="J226" s="131"/>
      <c r="K226" s="134"/>
      <c r="L226" s="133"/>
      <c r="M226" s="131"/>
      <c r="N226" s="134"/>
      <c r="O226" s="133"/>
      <c r="P226" s="131"/>
      <c r="Q226" s="134"/>
      <c r="R226" s="130"/>
      <c r="S226" s="131"/>
      <c r="T226" s="132"/>
      <c r="U226" s="133"/>
      <c r="V226" s="131"/>
      <c r="W226" s="134"/>
      <c r="X226" s="133"/>
      <c r="Y226" s="131"/>
      <c r="Z226" s="134"/>
      <c r="AA226" s="130"/>
      <c r="AB226" s="131"/>
      <c r="AC226" s="135"/>
      <c r="AD226" s="136"/>
      <c r="AE226" s="137"/>
      <c r="AF226" s="153"/>
      <c r="AG226" s="136"/>
      <c r="AH226" s="137" t="s">
        <v>67</v>
      </c>
      <c r="AI226" s="153"/>
      <c r="AJ226" s="136"/>
      <c r="AK226" s="137" t="s">
        <v>67</v>
      </c>
      <c r="AL226" s="153"/>
      <c r="AM226" s="136"/>
      <c r="AN226" s="137" t="s">
        <v>68</v>
      </c>
      <c r="AO226" s="153"/>
      <c r="AP226" s="136"/>
      <c r="AQ226" s="137" t="s">
        <v>68</v>
      </c>
      <c r="AR226" s="153"/>
      <c r="AS226" s="136"/>
      <c r="AT226" s="137" t="s">
        <v>67</v>
      </c>
      <c r="AU226" s="153"/>
      <c r="AV226" s="767">
        <f>RANK(BG226,BG$224:BG$241)</f>
        <v>1</v>
      </c>
      <c r="AW226" s="748">
        <f>AY226*3+BA226</f>
        <v>0</v>
      </c>
      <c r="AX226" s="750">
        <f>BB226-BC226</f>
        <v>0</v>
      </c>
      <c r="AY226" s="750">
        <f>COUNTIF($D227:$AU227,"○")</f>
        <v>0</v>
      </c>
      <c r="AZ226" s="750">
        <f>COUNTIF($D227:$AU227,"●")</f>
        <v>0</v>
      </c>
      <c r="BA226" s="750">
        <f>COUNTIF($D227:AT227,"△")</f>
        <v>0</v>
      </c>
      <c r="BB226" s="750">
        <f>SUM(C226,F226,I226,L226,O226,R226,U226,X226,AA226,AD226,AG226,AJ226,AM226,AP226,AS226)</f>
        <v>0</v>
      </c>
      <c r="BC226" s="752">
        <f>SUM(E226,H226,K226,N226,Q226,T226,W226,Z226,AC226,AF226,AI226,AL226,AO226,AR226,AU226)</f>
        <v>0</v>
      </c>
      <c r="BD226" s="138"/>
      <c r="BE226" s="754">
        <f>0.5+AX226/1000</f>
        <v>0.5</v>
      </c>
      <c r="BF226" s="756">
        <f>BB226/100000</f>
        <v>0</v>
      </c>
      <c r="BG226" s="756">
        <f>SUM(AW226,BE226,BF226)</f>
        <v>0.5</v>
      </c>
      <c r="BI226" s="758">
        <f>SUM(AY226:BA227)</f>
        <v>0</v>
      </c>
    </row>
    <row r="227" spans="1:61" ht="15" customHeight="1">
      <c r="B227" s="765"/>
      <c r="C227" s="155"/>
      <c r="D227" s="155" t="str">
        <f>IF(C226="","",IF(C226=E226,"△",IF(C226&gt;E226,"○","●")))</f>
        <v/>
      </c>
      <c r="E227" s="156"/>
      <c r="F227" s="146"/>
      <c r="G227" s="157"/>
      <c r="H227" s="148"/>
      <c r="I227" s="141"/>
      <c r="J227" s="142" t="str">
        <f>IF(I226="","",IF(I226=K226,"△",IF(I226&gt;K226,"○","●")))</f>
        <v/>
      </c>
      <c r="K227" s="144"/>
      <c r="L227" s="141"/>
      <c r="M227" s="142" t="str">
        <f>IF(L226="","",IF(L226=N226,"△",IF(L226&gt;N226,"○","●")))</f>
        <v/>
      </c>
      <c r="N227" s="144"/>
      <c r="O227" s="141"/>
      <c r="P227" s="142" t="str">
        <f>IF(O226="","",IF(O226=Q226,"△",IF(O226&gt;Q226,"○","●")))</f>
        <v/>
      </c>
      <c r="Q227" s="144"/>
      <c r="R227" s="145"/>
      <c r="S227" s="142" t="str">
        <f>IF(R226="","",IF(R226=T226,"△",IF(R226&gt;T226,"○","●")))</f>
        <v/>
      </c>
      <c r="T227" s="143"/>
      <c r="U227" s="141"/>
      <c r="V227" s="142" t="str">
        <f>IF(U226="","",IF(U226=W226,"△",IF(U226&gt;W226,"○","●")))</f>
        <v/>
      </c>
      <c r="W227" s="144"/>
      <c r="X227" s="141"/>
      <c r="Y227" s="142" t="str">
        <f>IF(X226="","",IF(X226=Z226,"△",IF(X226&gt;Z226,"○","●")))</f>
        <v/>
      </c>
      <c r="Z227" s="144"/>
      <c r="AA227" s="141"/>
      <c r="AB227" s="142" t="str">
        <f>IF(AA226="","",IF(AA226=AC226,"△",IF(AA226&gt;AC226,"○","●")))</f>
        <v/>
      </c>
      <c r="AC227" s="144"/>
      <c r="AD227" s="201"/>
      <c r="AE227" s="202" t="str">
        <f>IF(AD226="","",IF(AD226=AF226,"△",IF(AD226&gt;AF226,"○","●")))</f>
        <v/>
      </c>
      <c r="AF227" s="148"/>
      <c r="AG227" s="146"/>
      <c r="AH227" s="147" t="str">
        <f>IF(AG226="","",IF(AG226=AI226,"△",IF(AG226&gt;AI226,"○","●")))</f>
        <v/>
      </c>
      <c r="AI227" s="148"/>
      <c r="AJ227" s="146"/>
      <c r="AK227" s="147" t="str">
        <f>IF(AJ226="","",IF(AJ226=AL226,"△",IF(AJ226&gt;AL226,"○","●")))</f>
        <v/>
      </c>
      <c r="AL227" s="148"/>
      <c r="AM227" s="146"/>
      <c r="AN227" s="147" t="str">
        <f>IF(AM226="","",IF(AM226=AO226,"△",IF(AM226&gt;AO226,"○","●")))</f>
        <v/>
      </c>
      <c r="AO227" s="148"/>
      <c r="AP227" s="146"/>
      <c r="AQ227" s="147" t="str">
        <f>IF(AP226="","",IF(AP226=AR226,"△",IF(AP226&gt;AR226,"○","●")))</f>
        <v/>
      </c>
      <c r="AR227" s="148"/>
      <c r="AS227" s="146"/>
      <c r="AT227" s="147" t="str">
        <f>IF(AS226="","",IF(AS226=AU226,"△",IF(AS226&gt;AU226,"○","●")))</f>
        <v/>
      </c>
      <c r="AU227" s="148"/>
      <c r="AV227" s="768"/>
      <c r="AW227" s="760"/>
      <c r="AX227" s="761"/>
      <c r="AY227" s="761"/>
      <c r="AZ227" s="761"/>
      <c r="BA227" s="761"/>
      <c r="BB227" s="761"/>
      <c r="BC227" s="763"/>
      <c r="BE227" s="755"/>
      <c r="BF227" s="757"/>
      <c r="BG227" s="757"/>
      <c r="BI227" s="758"/>
    </row>
    <row r="228" spans="1:61" ht="15" customHeight="1">
      <c r="A228" s="90" t="s">
        <v>70</v>
      </c>
      <c r="B228" s="769" t="str">
        <f>[1]③リーグ組分け!B128</f>
        <v>佐倉シ65</v>
      </c>
      <c r="C228" s="149" t="str">
        <f>IF(K224="","",K224)</f>
        <v/>
      </c>
      <c r="D228" s="150" t="s">
        <v>67</v>
      </c>
      <c r="E228" s="151" t="str">
        <f>IF(I224="","",I224)</f>
        <v/>
      </c>
      <c r="F228" s="149" t="str">
        <f>IF(K226="","",K226)</f>
        <v/>
      </c>
      <c r="G228" s="150" t="s">
        <v>67</v>
      </c>
      <c r="H228" s="151" t="str">
        <f>IF(I226="","",I226)</f>
        <v/>
      </c>
      <c r="I228" s="136"/>
      <c r="J228" s="152"/>
      <c r="K228" s="153"/>
      <c r="L228" s="133"/>
      <c r="M228" s="131"/>
      <c r="N228" s="134"/>
      <c r="O228" s="133"/>
      <c r="P228" s="131"/>
      <c r="Q228" s="134"/>
      <c r="R228" s="130"/>
      <c r="S228" s="131"/>
      <c r="T228" s="132"/>
      <c r="U228" s="133"/>
      <c r="V228" s="131"/>
      <c r="W228" s="134"/>
      <c r="X228" s="133"/>
      <c r="Y228" s="131"/>
      <c r="Z228" s="134"/>
      <c r="AA228" s="130"/>
      <c r="AB228" s="131"/>
      <c r="AC228" s="135"/>
      <c r="AD228" s="136"/>
      <c r="AE228" s="137"/>
      <c r="AF228" s="153"/>
      <c r="AG228" s="136"/>
      <c r="AH228" s="137" t="s">
        <v>67</v>
      </c>
      <c r="AI228" s="153"/>
      <c r="AJ228" s="136"/>
      <c r="AK228" s="137" t="s">
        <v>67</v>
      </c>
      <c r="AL228" s="153"/>
      <c r="AM228" s="136"/>
      <c r="AN228" s="137" t="s">
        <v>68</v>
      </c>
      <c r="AO228" s="153"/>
      <c r="AP228" s="136"/>
      <c r="AQ228" s="137" t="s">
        <v>68</v>
      </c>
      <c r="AR228" s="153"/>
      <c r="AS228" s="136"/>
      <c r="AT228" s="137" t="s">
        <v>67</v>
      </c>
      <c r="AU228" s="153"/>
      <c r="AV228" s="767">
        <f>RANK(BG228,BG$224:BG$241)</f>
        <v>1</v>
      </c>
      <c r="AW228" s="748">
        <f>AY228*3+BA228</f>
        <v>0</v>
      </c>
      <c r="AX228" s="750">
        <f>BB228-BC228</f>
        <v>0</v>
      </c>
      <c r="AY228" s="762">
        <f>COUNTIF($D229:$AU229,"○")</f>
        <v>0</v>
      </c>
      <c r="AZ228" s="762">
        <f>COUNTIF($D229:$AU229,"●")</f>
        <v>0</v>
      </c>
      <c r="BA228" s="750">
        <f>COUNTIF($D229:AT229,"△")</f>
        <v>0</v>
      </c>
      <c r="BB228" s="750">
        <f>SUM(C228,F228,I228,L228,O228,R228,U228,X228,AA228,AD228,AG228,AJ228,AM228,AP228,AS228)</f>
        <v>0</v>
      </c>
      <c r="BC228" s="752">
        <f>SUM(E228,H228,K228,N228,Q228,T228,W228,Z228,AC228,AF228,AI228,AL228,AO228,AR228,AU228)</f>
        <v>0</v>
      </c>
      <c r="BE228" s="754">
        <f>0.5+AX228/1000</f>
        <v>0.5</v>
      </c>
      <c r="BF228" s="756">
        <f>BB228/100000</f>
        <v>0</v>
      </c>
      <c r="BG228" s="756">
        <f>SUM(AW228,BE228,BF228)</f>
        <v>0.5</v>
      </c>
      <c r="BI228" s="758">
        <f>SUM(AY228:BA229)</f>
        <v>0</v>
      </c>
    </row>
    <row r="229" spans="1:61" ht="15" customHeight="1">
      <c r="B229" s="765"/>
      <c r="C229" s="155"/>
      <c r="D229" s="155" t="str">
        <f>IF(C228="","",IF(C228=E228,"△",IF(C228&gt;E228,"○","●")))</f>
        <v/>
      </c>
      <c r="E229" s="156"/>
      <c r="F229" s="155"/>
      <c r="G229" s="155" t="str">
        <f>IF(F228="","",IF(F228=H228,"△",IF(F228&gt;H228,"○","●")))</f>
        <v/>
      </c>
      <c r="H229" s="156"/>
      <c r="I229" s="146"/>
      <c r="J229" s="157"/>
      <c r="K229" s="148"/>
      <c r="L229" s="141"/>
      <c r="M229" s="142" t="str">
        <f>IF(L228="","",IF(L228=N228,"△",IF(L228&gt;N228,"○","●")))</f>
        <v/>
      </c>
      <c r="N229" s="144"/>
      <c r="O229" s="141"/>
      <c r="P229" s="142" t="str">
        <f>IF(O228="","",IF(O228=Q228,"△",IF(O228&gt;Q228,"○","●")))</f>
        <v/>
      </c>
      <c r="Q229" s="144"/>
      <c r="R229" s="145"/>
      <c r="S229" s="142" t="str">
        <f>IF(R228="","",IF(R228=T228,"△",IF(R228&gt;T228,"○","●")))</f>
        <v/>
      </c>
      <c r="T229" s="143"/>
      <c r="U229" s="141"/>
      <c r="V229" s="142" t="str">
        <f>IF(U228="","",IF(U228=W228,"△",IF(U228&gt;W228,"○","●")))</f>
        <v/>
      </c>
      <c r="W229" s="144"/>
      <c r="X229" s="141"/>
      <c r="Y229" s="142" t="str">
        <f>IF(X228="","",IF(X228=Z228,"△",IF(X228&gt;Z228,"○","●")))</f>
        <v/>
      </c>
      <c r="Z229" s="144"/>
      <c r="AA229" s="141"/>
      <c r="AB229" s="142" t="str">
        <f>IF(AA228="","",IF(AA228=AC228,"△",IF(AA228&gt;AC228,"○","●")))</f>
        <v/>
      </c>
      <c r="AC229" s="144"/>
      <c r="AD229" s="201"/>
      <c r="AE229" s="202" t="str">
        <f>IF(AD228="","",IF(AD228=AF228,"△",IF(AD228&gt;AF228,"○","●")))</f>
        <v/>
      </c>
      <c r="AF229" s="148"/>
      <c r="AG229" s="146"/>
      <c r="AH229" s="147" t="str">
        <f>IF(AG228="","",IF(AG228=AI228,"△",IF(AG228&gt;AI228,"○","●")))</f>
        <v/>
      </c>
      <c r="AI229" s="148"/>
      <c r="AJ229" s="146"/>
      <c r="AK229" s="147" t="str">
        <f>IF(AJ228="","",IF(AJ228=AL228,"△",IF(AJ228&gt;AL228,"○","●")))</f>
        <v/>
      </c>
      <c r="AL229" s="148"/>
      <c r="AM229" s="146"/>
      <c r="AN229" s="147" t="str">
        <f>IF(AM228="","",IF(AM228=AO228,"△",IF(AM228&gt;AO228,"○","●")))</f>
        <v/>
      </c>
      <c r="AO229" s="148"/>
      <c r="AP229" s="146"/>
      <c r="AQ229" s="147" t="str">
        <f>IF(AP228="","",IF(AP228=AR228,"△",IF(AP228&gt;AR228,"○","●")))</f>
        <v/>
      </c>
      <c r="AR229" s="148"/>
      <c r="AS229" s="146"/>
      <c r="AT229" s="147" t="str">
        <f>IF(AS228="","",IF(AS228=AU228,"△",IF(AS228&gt;AU228,"○","●")))</f>
        <v/>
      </c>
      <c r="AU229" s="148"/>
      <c r="AV229" s="768"/>
      <c r="AW229" s="760"/>
      <c r="AX229" s="761"/>
      <c r="AY229" s="761"/>
      <c r="AZ229" s="761"/>
      <c r="BA229" s="761"/>
      <c r="BB229" s="761"/>
      <c r="BC229" s="763"/>
      <c r="BE229" s="755"/>
      <c r="BF229" s="757"/>
      <c r="BG229" s="757"/>
      <c r="BI229" s="759"/>
    </row>
    <row r="230" spans="1:61" ht="15" customHeight="1">
      <c r="A230" s="90" t="s">
        <v>71</v>
      </c>
      <c r="B230" s="746" t="str">
        <f>[1]③リーグ組分け!B129</f>
        <v>65龍子会</v>
      </c>
      <c r="C230" s="158" t="str">
        <f>IF(N224="","",N224)</f>
        <v/>
      </c>
      <c r="D230" s="159" t="s">
        <v>67</v>
      </c>
      <c r="E230" s="160" t="str">
        <f>IF(L224="","",L224)</f>
        <v/>
      </c>
      <c r="F230" s="149" t="str">
        <f>IF(N226="","",N226)</f>
        <v/>
      </c>
      <c r="G230" s="150" t="s">
        <v>67</v>
      </c>
      <c r="H230" s="151" t="str">
        <f>IF(L226="","",L226)</f>
        <v/>
      </c>
      <c r="I230" s="149" t="str">
        <f>IF(N228="","",N228)</f>
        <v/>
      </c>
      <c r="J230" s="150" t="s">
        <v>67</v>
      </c>
      <c r="K230" s="151" t="str">
        <f>IF(L228="","",L228)</f>
        <v/>
      </c>
      <c r="L230" s="136"/>
      <c r="M230" s="152"/>
      <c r="N230" s="153"/>
      <c r="O230" s="133"/>
      <c r="P230" s="131"/>
      <c r="Q230" s="134"/>
      <c r="R230" s="130"/>
      <c r="S230" s="131"/>
      <c r="T230" s="132"/>
      <c r="U230" s="133"/>
      <c r="V230" s="131"/>
      <c r="W230" s="134"/>
      <c r="X230" s="133"/>
      <c r="Y230" s="131"/>
      <c r="Z230" s="134"/>
      <c r="AA230" s="130"/>
      <c r="AB230" s="131"/>
      <c r="AC230" s="135"/>
      <c r="AD230" s="136"/>
      <c r="AE230" s="137"/>
      <c r="AF230" s="153"/>
      <c r="AG230" s="136"/>
      <c r="AH230" s="137" t="s">
        <v>67</v>
      </c>
      <c r="AI230" s="153"/>
      <c r="AJ230" s="136"/>
      <c r="AK230" s="137" t="s">
        <v>67</v>
      </c>
      <c r="AL230" s="153"/>
      <c r="AM230" s="136"/>
      <c r="AN230" s="137" t="s">
        <v>68</v>
      </c>
      <c r="AO230" s="153"/>
      <c r="AP230" s="136"/>
      <c r="AQ230" s="137" t="s">
        <v>68</v>
      </c>
      <c r="AR230" s="153"/>
      <c r="AS230" s="136"/>
      <c r="AT230" s="137" t="s">
        <v>67</v>
      </c>
      <c r="AU230" s="153"/>
      <c r="AV230" s="767">
        <f>RANK(BG230,BG$224:BG$241)</f>
        <v>1</v>
      </c>
      <c r="AW230" s="748">
        <f>AY230*3+BA230</f>
        <v>0</v>
      </c>
      <c r="AX230" s="750">
        <f>BB230-BC230</f>
        <v>0</v>
      </c>
      <c r="AY230" s="762">
        <f>COUNTIF($D231:$AU231,"○")</f>
        <v>0</v>
      </c>
      <c r="AZ230" s="762">
        <f>COUNTIF($D231:$AU231,"●")</f>
        <v>0</v>
      </c>
      <c r="BA230" s="750">
        <f>COUNTIF($D231:AT231,"△")</f>
        <v>0</v>
      </c>
      <c r="BB230" s="750">
        <f>SUM(C230,F230,I230,L230,O230,R230,U230,X230,AA230,AD230,AG230,AJ230,AM230,AP230,AS230)</f>
        <v>0</v>
      </c>
      <c r="BC230" s="752">
        <f>SUM(E230,H230,K230,N230,Q230,T230,W230,Z230,AC230,AF230,AI230,AL230,AO230,AR230,AU230)</f>
        <v>0</v>
      </c>
      <c r="BE230" s="754">
        <f>0.5+AX230/1000</f>
        <v>0.5</v>
      </c>
      <c r="BF230" s="756">
        <f>BB230/100000</f>
        <v>0</v>
      </c>
      <c r="BG230" s="756">
        <f>SUM(AW230,BE230,BF230)</f>
        <v>0.5</v>
      </c>
      <c r="BI230" s="758">
        <f>SUM(AY230:BA231)</f>
        <v>0</v>
      </c>
    </row>
    <row r="231" spans="1:61" ht="15" customHeight="1">
      <c r="B231" s="746"/>
      <c r="C231" s="161"/>
      <c r="D231" s="161" t="str">
        <f>IF(C230="","",IF(C230=E230,"△",IF(C230&gt;E230,"○","●")))</f>
        <v/>
      </c>
      <c r="E231" s="162"/>
      <c r="F231" s="155"/>
      <c r="G231" s="155" t="str">
        <f>IF(F230="","",IF(F230=H230,"△",IF(F230&gt;H230,"○","●")))</f>
        <v/>
      </c>
      <c r="H231" s="156"/>
      <c r="I231" s="155"/>
      <c r="J231" s="155" t="str">
        <f>IF(I230="","",IF(I230=K230,"△",IF(I230&gt;K230,"○","●")))</f>
        <v/>
      </c>
      <c r="K231" s="156"/>
      <c r="L231" s="146"/>
      <c r="M231" s="157"/>
      <c r="N231" s="148"/>
      <c r="O231" s="141"/>
      <c r="P231" s="142" t="str">
        <f>IF(O230="","",IF(O230=Q230,"△",IF(O230&gt;Q230,"○","●")))</f>
        <v/>
      </c>
      <c r="Q231" s="144"/>
      <c r="R231" s="145"/>
      <c r="S231" s="142" t="str">
        <f>IF(R230="","",IF(R230=T230,"△",IF(R230&gt;T230,"○","●")))</f>
        <v/>
      </c>
      <c r="T231" s="143"/>
      <c r="U231" s="141"/>
      <c r="V231" s="142" t="str">
        <f>IF(U230="","",IF(U230=W230,"△",IF(U230&gt;W230,"○","●")))</f>
        <v/>
      </c>
      <c r="W231" s="144"/>
      <c r="X231" s="141"/>
      <c r="Y231" s="142" t="str">
        <f>IF(X230="","",IF(X230=Z230,"△",IF(X230&gt;Z230,"○","●")))</f>
        <v/>
      </c>
      <c r="Z231" s="144"/>
      <c r="AA231" s="141"/>
      <c r="AB231" s="142" t="str">
        <f>IF(AA230="","",IF(AA230=AC230,"△",IF(AA230&gt;AC230,"○","●")))</f>
        <v/>
      </c>
      <c r="AC231" s="144"/>
      <c r="AD231" s="201"/>
      <c r="AE231" s="202" t="str">
        <f>IF(AD230="","",IF(AD230=AF230,"△",IF(AD230&gt;AF230,"○","●")))</f>
        <v/>
      </c>
      <c r="AF231" s="148"/>
      <c r="AG231" s="146"/>
      <c r="AH231" s="147" t="str">
        <f>IF(AG230="","",IF(AG230=AI230,"△",IF(AG230&gt;AI230,"○","●")))</f>
        <v/>
      </c>
      <c r="AI231" s="148"/>
      <c r="AJ231" s="146"/>
      <c r="AK231" s="147" t="str">
        <f>IF(AJ230="","",IF(AJ230=AL230,"△",IF(AJ230&gt;AL230,"○","●")))</f>
        <v/>
      </c>
      <c r="AL231" s="148"/>
      <c r="AM231" s="146"/>
      <c r="AN231" s="147" t="str">
        <f>IF(AM230="","",IF(AM230=AO230,"△",IF(AM230&gt;AO230,"○","●")))</f>
        <v/>
      </c>
      <c r="AO231" s="148"/>
      <c r="AP231" s="146"/>
      <c r="AQ231" s="147" t="str">
        <f>IF(AP230="","",IF(AP230=AR230,"△",IF(AP230&gt;AR230,"○","●")))</f>
        <v/>
      </c>
      <c r="AR231" s="148"/>
      <c r="AS231" s="146"/>
      <c r="AT231" s="147" t="str">
        <f>IF(AS230="","",IF(AS230=AU230,"△",IF(AS230&gt;AU230,"○","●")))</f>
        <v/>
      </c>
      <c r="AU231" s="148"/>
      <c r="AV231" s="768"/>
      <c r="AW231" s="760"/>
      <c r="AX231" s="761"/>
      <c r="AY231" s="761"/>
      <c r="AZ231" s="761"/>
      <c r="BA231" s="761"/>
      <c r="BB231" s="761"/>
      <c r="BC231" s="763"/>
      <c r="BE231" s="755"/>
      <c r="BF231" s="757"/>
      <c r="BG231" s="757"/>
      <c r="BI231" s="759"/>
    </row>
    <row r="232" spans="1:61" ht="15" customHeight="1">
      <c r="A232" s="90" t="s">
        <v>72</v>
      </c>
      <c r="B232" s="764" t="str">
        <f>[1]③リーグ組分け!B130</f>
        <v>千葉65</v>
      </c>
      <c r="C232" s="163" t="str">
        <f>IF(Q224="","",Q224)</f>
        <v/>
      </c>
      <c r="D232" s="150" t="s">
        <v>67</v>
      </c>
      <c r="E232" s="151" t="str">
        <f>IF(O224="","",O224)</f>
        <v/>
      </c>
      <c r="F232" s="149" t="str">
        <f>IF(Q226="","",Q226)</f>
        <v/>
      </c>
      <c r="G232" s="150" t="s">
        <v>67</v>
      </c>
      <c r="H232" s="151" t="str">
        <f>IF(O226="","",O226)</f>
        <v/>
      </c>
      <c r="I232" s="149" t="str">
        <f>IF(Q228="","",Q228)</f>
        <v/>
      </c>
      <c r="J232" s="150" t="s">
        <v>67</v>
      </c>
      <c r="K232" s="151" t="str">
        <f>IF(O228="","",O228)</f>
        <v/>
      </c>
      <c r="L232" s="158" t="str">
        <f>IF(Q230="","",Q230)</f>
        <v/>
      </c>
      <c r="M232" s="159" t="s">
        <v>67</v>
      </c>
      <c r="N232" s="160" t="str">
        <f>IF(O230="","",O230)</f>
        <v/>
      </c>
      <c r="O232" s="136"/>
      <c r="P232" s="152"/>
      <c r="Q232" s="153"/>
      <c r="R232" s="130"/>
      <c r="S232" s="131"/>
      <c r="T232" s="132"/>
      <c r="U232" s="133"/>
      <c r="V232" s="131"/>
      <c r="W232" s="134"/>
      <c r="X232" s="133"/>
      <c r="Y232" s="131"/>
      <c r="Z232" s="134"/>
      <c r="AA232" s="130"/>
      <c r="AB232" s="131"/>
      <c r="AC232" s="135"/>
      <c r="AD232" s="136"/>
      <c r="AE232" s="137"/>
      <c r="AF232" s="153"/>
      <c r="AG232" s="136"/>
      <c r="AH232" s="137" t="s">
        <v>67</v>
      </c>
      <c r="AI232" s="153"/>
      <c r="AJ232" s="136"/>
      <c r="AK232" s="137" t="s">
        <v>67</v>
      </c>
      <c r="AL232" s="153"/>
      <c r="AM232" s="136"/>
      <c r="AN232" s="137" t="s">
        <v>68</v>
      </c>
      <c r="AO232" s="153"/>
      <c r="AP232" s="136"/>
      <c r="AQ232" s="137" t="s">
        <v>68</v>
      </c>
      <c r="AR232" s="153"/>
      <c r="AS232" s="136"/>
      <c r="AT232" s="137" t="s">
        <v>67</v>
      </c>
      <c r="AU232" s="153"/>
      <c r="AV232" s="767">
        <f>RANK(BG232,BG$224:BG$241)</f>
        <v>1</v>
      </c>
      <c r="AW232" s="748">
        <f>AY232*3+BA232</f>
        <v>0</v>
      </c>
      <c r="AX232" s="750">
        <f>BB232-BC232</f>
        <v>0</v>
      </c>
      <c r="AY232" s="750">
        <f>COUNTIF($D233:$AU233,"○")</f>
        <v>0</v>
      </c>
      <c r="AZ232" s="762">
        <f>COUNTIF($D233:$AU233,"●")</f>
        <v>0</v>
      </c>
      <c r="BA232" s="750">
        <f>COUNTIF($D233:AT233,"△")</f>
        <v>0</v>
      </c>
      <c r="BB232" s="750">
        <f>SUM(C232,F232,I232,L232,O232,R232,U232,X232,AA232,AD232,AG232,AJ232,AM232,AP232,AS232)</f>
        <v>0</v>
      </c>
      <c r="BC232" s="752">
        <f>SUM(E232,H232,K232,N232,Q232,T232,W232,Z232,AC232,AF232,AI232,AL232,AO232,AR232,AU232)</f>
        <v>0</v>
      </c>
      <c r="BE232" s="754">
        <f>0.5+AX232/1000</f>
        <v>0.5</v>
      </c>
      <c r="BF232" s="756">
        <f>BB232/100000</f>
        <v>0</v>
      </c>
      <c r="BG232" s="756">
        <f>SUM(AW232,BE232,BF232)</f>
        <v>0.5</v>
      </c>
      <c r="BI232" s="758">
        <f>SUM(AY232:BA233)</f>
        <v>0</v>
      </c>
    </row>
    <row r="233" spans="1:61" ht="15" customHeight="1">
      <c r="B233" s="746"/>
      <c r="C233" s="155"/>
      <c r="D233" s="155" t="str">
        <f>IF(C232="","",IF(C232=E232,"△",IF(C232&gt;E232,"○","●")))</f>
        <v/>
      </c>
      <c r="E233" s="156"/>
      <c r="F233" s="155"/>
      <c r="G233" s="155" t="str">
        <f>IF(F232="","",IF(F232=H232,"△",IF(F232&gt;H232,"○","●")))</f>
        <v/>
      </c>
      <c r="H233" s="156"/>
      <c r="I233" s="155"/>
      <c r="J233" s="155" t="str">
        <f>IF(I232="","",IF(I232=K232,"△",IF(I232&gt;K232,"○","●")))</f>
        <v/>
      </c>
      <c r="K233" s="156"/>
      <c r="L233" s="161"/>
      <c r="M233" s="161" t="str">
        <f>IF(L232="","",IF(L232=N232,"△",IF(L232&gt;N232,"○","●")))</f>
        <v/>
      </c>
      <c r="N233" s="162"/>
      <c r="O233" s="146"/>
      <c r="P233" s="157"/>
      <c r="Q233" s="148"/>
      <c r="R233" s="141"/>
      <c r="S233" s="142" t="str">
        <f>IF(R232="","",IF(R232=T232,"△",IF(R232&gt;T232,"○","●")))</f>
        <v/>
      </c>
      <c r="T233" s="143"/>
      <c r="U233" s="141"/>
      <c r="V233" s="142" t="str">
        <f>IF(U232="","",IF(U232=W232,"△",IF(U232&gt;W232,"○","●")))</f>
        <v/>
      </c>
      <c r="W233" s="144"/>
      <c r="X233" s="141"/>
      <c r="Y233" s="142" t="str">
        <f>IF(X232="","",IF(X232=Z232,"△",IF(X232&gt;Z232,"○","●")))</f>
        <v/>
      </c>
      <c r="Z233" s="144"/>
      <c r="AA233" s="141"/>
      <c r="AB233" s="142" t="str">
        <f>IF(AA232="","",IF(AA232=AC232,"△",IF(AA232&gt;AC232,"○","●")))</f>
        <v/>
      </c>
      <c r="AC233" s="144"/>
      <c r="AD233" s="201"/>
      <c r="AE233" s="202" t="str">
        <f>IF(AD232="","",IF(AD232=AF232,"△",IF(AD232&gt;AF232,"○","●")))</f>
        <v/>
      </c>
      <c r="AF233" s="148"/>
      <c r="AG233" s="146"/>
      <c r="AH233" s="147" t="str">
        <f>IF(AG232="","",IF(AG232=AI232,"△",IF(AG232&gt;AI232,"○","●")))</f>
        <v/>
      </c>
      <c r="AI233" s="148"/>
      <c r="AJ233" s="146"/>
      <c r="AK233" s="147" t="str">
        <f>IF(AJ232="","",IF(AJ232=AL232,"△",IF(AJ232&gt;AL232,"○","●")))</f>
        <v/>
      </c>
      <c r="AL233" s="148"/>
      <c r="AM233" s="146"/>
      <c r="AN233" s="147" t="str">
        <f>IF(AM232="","",IF(AM232=AO232,"△",IF(AM232&gt;AO232,"○","●")))</f>
        <v/>
      </c>
      <c r="AO233" s="148"/>
      <c r="AP233" s="146"/>
      <c r="AQ233" s="147" t="str">
        <f>IF(AP232="","",IF(AP232=AR232,"△",IF(AP232&gt;AR232,"○","●")))</f>
        <v/>
      </c>
      <c r="AR233" s="148"/>
      <c r="AS233" s="146"/>
      <c r="AT233" s="147" t="str">
        <f>IF(AS232="","",IF(AS232=AU232,"△",IF(AS232&gt;AU232,"○","●")))</f>
        <v/>
      </c>
      <c r="AU233" s="148"/>
      <c r="AV233" s="768"/>
      <c r="AW233" s="760"/>
      <c r="AX233" s="761"/>
      <c r="AY233" s="761"/>
      <c r="AZ233" s="761"/>
      <c r="BA233" s="761"/>
      <c r="BB233" s="761"/>
      <c r="BC233" s="763"/>
      <c r="BE233" s="755"/>
      <c r="BF233" s="757"/>
      <c r="BG233" s="757"/>
      <c r="BI233" s="759"/>
    </row>
    <row r="234" spans="1:61" ht="15" customHeight="1">
      <c r="A234" s="90" t="s">
        <v>73</v>
      </c>
      <c r="B234" s="765" t="str">
        <f>[1]③リーグ組分け!B131</f>
        <v>BAY65</v>
      </c>
      <c r="C234" s="149" t="str">
        <f>IF(T224="","",T224)</f>
        <v/>
      </c>
      <c r="D234" s="150" t="s">
        <v>67</v>
      </c>
      <c r="E234" s="151" t="str">
        <f>IF(R224="","",R224)</f>
        <v/>
      </c>
      <c r="F234" s="149" t="str">
        <f>IF(T226="","",T226)</f>
        <v/>
      </c>
      <c r="G234" s="150" t="s">
        <v>67</v>
      </c>
      <c r="H234" s="151" t="str">
        <f>IF(R226="","",R226)</f>
        <v/>
      </c>
      <c r="I234" s="149" t="str">
        <f>IF(T228="","",T228)</f>
        <v/>
      </c>
      <c r="J234" s="150" t="s">
        <v>67</v>
      </c>
      <c r="K234" s="151" t="str">
        <f>IF(R228="","",R228)</f>
        <v/>
      </c>
      <c r="L234" s="149" t="str">
        <f>IF(T230="","",T230)</f>
        <v/>
      </c>
      <c r="M234" s="150" t="s">
        <v>67</v>
      </c>
      <c r="N234" s="151" t="str">
        <f>IF(R230="","",R230)</f>
        <v/>
      </c>
      <c r="O234" s="149" t="str">
        <f>IF(T232="","",T232)</f>
        <v/>
      </c>
      <c r="P234" s="150" t="s">
        <v>67</v>
      </c>
      <c r="Q234" s="151" t="str">
        <f>IF(R232="","",R232)</f>
        <v/>
      </c>
      <c r="R234" s="136"/>
      <c r="S234" s="152"/>
      <c r="T234" s="153"/>
      <c r="U234" s="133"/>
      <c r="V234" s="131"/>
      <c r="W234" s="134"/>
      <c r="X234" s="133"/>
      <c r="Y234" s="131"/>
      <c r="Z234" s="134"/>
      <c r="AA234" s="130"/>
      <c r="AB234" s="131"/>
      <c r="AC234" s="135"/>
      <c r="AD234" s="136"/>
      <c r="AE234" s="137"/>
      <c r="AF234" s="153"/>
      <c r="AG234" s="136"/>
      <c r="AH234" s="137" t="s">
        <v>67</v>
      </c>
      <c r="AI234" s="153"/>
      <c r="AJ234" s="136"/>
      <c r="AK234" s="137" t="s">
        <v>67</v>
      </c>
      <c r="AL234" s="153"/>
      <c r="AM234" s="136"/>
      <c r="AN234" s="137" t="s">
        <v>68</v>
      </c>
      <c r="AO234" s="153"/>
      <c r="AP234" s="136"/>
      <c r="AQ234" s="137" t="s">
        <v>68</v>
      </c>
      <c r="AR234" s="153"/>
      <c r="AS234" s="136"/>
      <c r="AT234" s="137" t="s">
        <v>67</v>
      </c>
      <c r="AU234" s="153"/>
      <c r="AV234" s="767">
        <f>RANK(BG234,BG$224:BG$241)</f>
        <v>1</v>
      </c>
      <c r="AW234" s="748">
        <f>AY234*3+BA234</f>
        <v>0</v>
      </c>
      <c r="AX234" s="750">
        <f>BB234-BC234</f>
        <v>0</v>
      </c>
      <c r="AY234" s="750">
        <f>COUNTIF($D235:$AU235,"○")</f>
        <v>0</v>
      </c>
      <c r="AZ234" s="762">
        <f>COUNTIF($D235:$AU235,"●")</f>
        <v>0</v>
      </c>
      <c r="BA234" s="750">
        <f>COUNTIF($D235:AT235,"△")</f>
        <v>0</v>
      </c>
      <c r="BB234" s="750">
        <f>SUM(C234,F234,I234,L234,O234,R234,U234,X234,AA234,AD234,AG234,AJ234,AM234,AP234,AS234)</f>
        <v>0</v>
      </c>
      <c r="BC234" s="752">
        <f>SUM(E234,H234,K234,N234,Q234,T234,W234,Z234,AC234,AF234,AI234,AL234,AO234,AR234,AU234)</f>
        <v>0</v>
      </c>
      <c r="BD234" s="138"/>
      <c r="BE234" s="754">
        <f>0.5+AX234/1000</f>
        <v>0.5</v>
      </c>
      <c r="BF234" s="756">
        <f>BB234/100000</f>
        <v>0</v>
      </c>
      <c r="BG234" s="756">
        <f>SUM(AW234,BE234,BF234)</f>
        <v>0.5</v>
      </c>
      <c r="BI234" s="758">
        <f>SUM(AY234:BA235)</f>
        <v>0</v>
      </c>
    </row>
    <row r="235" spans="1:61" ht="15" customHeight="1">
      <c r="B235" s="766"/>
      <c r="C235" s="155"/>
      <c r="D235" s="155" t="str">
        <f>IF(C234="","",IF(C234=E234,"△",IF(C234&gt;E234,"○","●")))</f>
        <v/>
      </c>
      <c r="E235" s="156"/>
      <c r="F235" s="155"/>
      <c r="G235" s="155" t="str">
        <f>IF(F234="","",IF(F234=H234,"△",IF(F234&gt;H234,"○","●")))</f>
        <v/>
      </c>
      <c r="H235" s="156"/>
      <c r="I235" s="155"/>
      <c r="J235" s="155" t="str">
        <f>IF(I234="","",IF(I234=K234,"△",IF(I234&gt;K234,"○","●")))</f>
        <v/>
      </c>
      <c r="K235" s="156"/>
      <c r="L235" s="155"/>
      <c r="M235" s="155" t="str">
        <f>IF(L234="","",IF(L234=N234,"△",IF(L234&gt;N234,"○","●")))</f>
        <v/>
      </c>
      <c r="N235" s="156"/>
      <c r="O235" s="155"/>
      <c r="P235" s="155" t="str">
        <f>IF(O234="","",IF(O234=Q234,"△",IF(O234&gt;Q234,"○","●")))</f>
        <v/>
      </c>
      <c r="Q235" s="156"/>
      <c r="R235" s="146"/>
      <c r="S235" s="157"/>
      <c r="T235" s="148"/>
      <c r="U235" s="141"/>
      <c r="V235" s="142" t="str">
        <f>IF(U234="","",IF(U234=W234,"△",IF(U234&gt;W234,"○","●")))</f>
        <v/>
      </c>
      <c r="W235" s="144"/>
      <c r="X235" s="141"/>
      <c r="Y235" s="142" t="str">
        <f>IF(X234="","",IF(X234=Z234,"△",IF(X234&gt;Z234,"○","●")))</f>
        <v/>
      </c>
      <c r="Z235" s="144"/>
      <c r="AA235" s="141"/>
      <c r="AB235" s="142" t="str">
        <f>IF(AA234="","",IF(AA234=AC234,"△",IF(AA234&gt;AC234,"○","●")))</f>
        <v/>
      </c>
      <c r="AC235" s="144"/>
      <c r="AD235" s="201"/>
      <c r="AE235" s="202" t="str">
        <f>IF(AD234="","",IF(AD234=AF234,"△",IF(AD234&gt;AF234,"○","●")))</f>
        <v/>
      </c>
      <c r="AF235" s="148"/>
      <c r="AG235" s="146"/>
      <c r="AH235" s="147" t="str">
        <f>IF(AG234="","",IF(AG234=AI234,"△",IF(AG234&gt;AI234,"○","●")))</f>
        <v/>
      </c>
      <c r="AI235" s="148"/>
      <c r="AJ235" s="146"/>
      <c r="AK235" s="147" t="str">
        <f>IF(AJ234="","",IF(AJ234=AL234,"△",IF(AJ234&gt;AL234,"○","●")))</f>
        <v/>
      </c>
      <c r="AL235" s="148"/>
      <c r="AM235" s="146"/>
      <c r="AN235" s="147" t="str">
        <f>IF(AM234="","",IF(AM234=AO234,"△",IF(AM234&gt;AO234,"○","●")))</f>
        <v/>
      </c>
      <c r="AO235" s="148"/>
      <c r="AP235" s="146"/>
      <c r="AQ235" s="147" t="str">
        <f>IF(AP234="","",IF(AP234=AR234,"△",IF(AP234&gt;AR234,"○","●")))</f>
        <v/>
      </c>
      <c r="AR235" s="148"/>
      <c r="AS235" s="146"/>
      <c r="AT235" s="147" t="str">
        <f>IF(AS234="","",IF(AS234=AU234,"△",IF(AS234&gt;AU234,"○","●")))</f>
        <v/>
      </c>
      <c r="AU235" s="148"/>
      <c r="AV235" s="768"/>
      <c r="AW235" s="760"/>
      <c r="AX235" s="761"/>
      <c r="AY235" s="761"/>
      <c r="AZ235" s="761"/>
      <c r="BA235" s="761"/>
      <c r="BB235" s="761"/>
      <c r="BC235" s="763"/>
      <c r="BD235" s="138"/>
      <c r="BE235" s="755"/>
      <c r="BF235" s="757"/>
      <c r="BG235" s="757"/>
      <c r="BI235" s="759"/>
    </row>
    <row r="236" spans="1:61" ht="15" customHeight="1">
      <c r="A236" s="90" t="s">
        <v>74</v>
      </c>
      <c r="B236" s="746" t="str">
        <f>[1]③リーグ組分け!B132</f>
        <v>AC65</v>
      </c>
      <c r="C236" s="149" t="str">
        <f>IF(W224="","",W224)</f>
        <v/>
      </c>
      <c r="D236" s="150" t="s">
        <v>67</v>
      </c>
      <c r="E236" s="151" t="str">
        <f>IF(U224="","",U224)</f>
        <v/>
      </c>
      <c r="F236" s="149" t="str">
        <f>IF(W226="","",W226)</f>
        <v/>
      </c>
      <c r="G236" s="150" t="s">
        <v>67</v>
      </c>
      <c r="H236" s="151" t="str">
        <f>IF(U226="","",U226)</f>
        <v/>
      </c>
      <c r="I236" s="149" t="str">
        <f>IF(W228="","",W228)</f>
        <v/>
      </c>
      <c r="J236" s="150" t="s">
        <v>67</v>
      </c>
      <c r="K236" s="151" t="str">
        <f>IF(U228="","",U228)</f>
        <v/>
      </c>
      <c r="L236" s="149" t="str">
        <f>IF(W230="","",W230)</f>
        <v/>
      </c>
      <c r="M236" s="150" t="s">
        <v>67</v>
      </c>
      <c r="N236" s="151" t="str">
        <f>IF(U230="","",U230)</f>
        <v/>
      </c>
      <c r="O236" s="149" t="str">
        <f>IF(W232="","",W232)</f>
        <v/>
      </c>
      <c r="P236" s="150" t="s">
        <v>67</v>
      </c>
      <c r="Q236" s="151" t="str">
        <f>IF(U232="","",U232)</f>
        <v/>
      </c>
      <c r="R236" s="149" t="str">
        <f>IF(W234="","",W234)</f>
        <v/>
      </c>
      <c r="S236" s="150" t="s">
        <v>67</v>
      </c>
      <c r="T236" s="151" t="str">
        <f>IF(U234="","",U234)</f>
        <v/>
      </c>
      <c r="U236" s="136"/>
      <c r="V236" s="152"/>
      <c r="W236" s="153"/>
      <c r="X236" s="133"/>
      <c r="Y236" s="131"/>
      <c r="Z236" s="134"/>
      <c r="AA236" s="130"/>
      <c r="AB236" s="131"/>
      <c r="AC236" s="135"/>
      <c r="AD236" s="136"/>
      <c r="AE236" s="137"/>
      <c r="AF236" s="153"/>
      <c r="AG236" s="136"/>
      <c r="AH236" s="137" t="s">
        <v>67</v>
      </c>
      <c r="AI236" s="153"/>
      <c r="AJ236" s="136"/>
      <c r="AK236" s="137" t="s">
        <v>67</v>
      </c>
      <c r="AL236" s="153"/>
      <c r="AM236" s="136"/>
      <c r="AN236" s="137" t="s">
        <v>68</v>
      </c>
      <c r="AO236" s="153"/>
      <c r="AP236" s="136"/>
      <c r="AQ236" s="137" t="s">
        <v>68</v>
      </c>
      <c r="AR236" s="153"/>
      <c r="AS236" s="136"/>
      <c r="AT236" s="137" t="s">
        <v>67</v>
      </c>
      <c r="AU236" s="153"/>
      <c r="AV236" s="767">
        <f>RANK(BG236,BG$224:BG$241)</f>
        <v>1</v>
      </c>
      <c r="AW236" s="748">
        <f>AY236*3+BA236</f>
        <v>0</v>
      </c>
      <c r="AX236" s="750">
        <f>BB236-BC236</f>
        <v>0</v>
      </c>
      <c r="AY236" s="750">
        <f>COUNTIF($D237:$AU237,"○")</f>
        <v>0</v>
      </c>
      <c r="AZ236" s="762">
        <f>COUNTIF($D237:$AU237,"●")</f>
        <v>0</v>
      </c>
      <c r="BA236" s="750">
        <f>COUNTIF($D237:AT237,"△")</f>
        <v>0</v>
      </c>
      <c r="BB236" s="750">
        <f>SUM(C236,F236,I236,L236,O236,R236,U236,X236,AA236,AD236,AG236,AJ236,AM236,AP236,AS236)</f>
        <v>0</v>
      </c>
      <c r="BC236" s="752">
        <f>SUM(E236,H236,K236,N236,Q236,T236,W236,Z236,AC236,AF236,AI236,AL236,AO236,AR236,AU236)</f>
        <v>0</v>
      </c>
      <c r="BD236" s="138"/>
      <c r="BE236" s="754">
        <f>0.5+AX236/1000</f>
        <v>0.5</v>
      </c>
      <c r="BF236" s="756">
        <f>BB236/100000</f>
        <v>0</v>
      </c>
      <c r="BG236" s="756">
        <f>SUM(AW236,BE236,BF236)</f>
        <v>0.5</v>
      </c>
      <c r="BI236" s="758">
        <f>SUM(AY236:BA237)</f>
        <v>0</v>
      </c>
    </row>
    <row r="237" spans="1:61" ht="15" customHeight="1">
      <c r="B237" s="746"/>
      <c r="C237" s="155"/>
      <c r="D237" s="155" t="str">
        <f>IF(C236="","",IF(C236=E236,"△",IF(C236&gt;E236,"○","●")))</f>
        <v/>
      </c>
      <c r="E237" s="156"/>
      <c r="F237" s="155"/>
      <c r="G237" s="155" t="str">
        <f>IF(F236="","",IF(F236=H236,"△",IF(F236&gt;H236,"○","●")))</f>
        <v/>
      </c>
      <c r="H237" s="156"/>
      <c r="I237" s="155"/>
      <c r="J237" s="155" t="str">
        <f>IF(I236="","",IF(I236=K236,"△",IF(I236&gt;K236,"○","●")))</f>
        <v/>
      </c>
      <c r="K237" s="156"/>
      <c r="L237" s="155"/>
      <c r="M237" s="155" t="str">
        <f>IF(L236="","",IF(L236=N236,"△",IF(L236&gt;N236,"○","●")))</f>
        <v/>
      </c>
      <c r="N237" s="156"/>
      <c r="O237" s="155"/>
      <c r="P237" s="155" t="str">
        <f>IF(O236="","",IF(O236=Q236,"△",IF(O236&gt;Q236,"○","●")))</f>
        <v/>
      </c>
      <c r="Q237" s="156"/>
      <c r="R237" s="155"/>
      <c r="S237" s="155" t="str">
        <f>IF(R236="","",IF(R236=T236,"△",IF(R236&gt;T236,"○","●")))</f>
        <v/>
      </c>
      <c r="T237" s="156"/>
      <c r="U237" s="146"/>
      <c r="V237" s="157"/>
      <c r="W237" s="148"/>
      <c r="X237" s="141"/>
      <c r="Y237" s="142" t="str">
        <f>IF(X236="","",IF(X236=Z236,"△",IF(X236&gt;Z236,"○","●")))</f>
        <v/>
      </c>
      <c r="Z237" s="144"/>
      <c r="AA237" s="141"/>
      <c r="AB237" s="142" t="str">
        <f>IF(AA236="","",IF(AA236=AC236,"△",IF(AA236&gt;AC236,"○","●")))</f>
        <v/>
      </c>
      <c r="AC237" s="144"/>
      <c r="AD237" s="201"/>
      <c r="AE237" s="202" t="str">
        <f>IF(AD236="","",IF(AD236=AF236,"△",IF(AD236&gt;AF236,"○","●")))</f>
        <v/>
      </c>
      <c r="AF237" s="148"/>
      <c r="AG237" s="146"/>
      <c r="AH237" s="147" t="str">
        <f>IF(AG236="","",IF(AG236=AI236,"△",IF(AG236&gt;AI236,"○","●")))</f>
        <v/>
      </c>
      <c r="AI237" s="148"/>
      <c r="AJ237" s="146"/>
      <c r="AK237" s="147" t="str">
        <f>IF(AJ236="","",IF(AJ236=AL236,"△",IF(AJ236&gt;AL236,"○","●")))</f>
        <v/>
      </c>
      <c r="AL237" s="148"/>
      <c r="AM237" s="146"/>
      <c r="AN237" s="147" t="str">
        <f>IF(AM236="","",IF(AM236=AO236,"△",IF(AM236&gt;AO236,"○","●")))</f>
        <v/>
      </c>
      <c r="AO237" s="148"/>
      <c r="AP237" s="146"/>
      <c r="AQ237" s="147" t="str">
        <f>IF(AP236="","",IF(AP236=AR236,"△",IF(AP236&gt;AR236,"○","●")))</f>
        <v/>
      </c>
      <c r="AR237" s="148"/>
      <c r="AS237" s="146"/>
      <c r="AT237" s="147" t="str">
        <f>IF(AS236="","",IF(AS236=AU236,"△",IF(AS236&gt;AU236,"○","●")))</f>
        <v/>
      </c>
      <c r="AU237" s="148"/>
      <c r="AV237" s="768"/>
      <c r="AW237" s="760"/>
      <c r="AX237" s="761"/>
      <c r="AY237" s="761"/>
      <c r="AZ237" s="761"/>
      <c r="BA237" s="761"/>
      <c r="BB237" s="761"/>
      <c r="BC237" s="763"/>
      <c r="BE237" s="755"/>
      <c r="BF237" s="757"/>
      <c r="BG237" s="757"/>
      <c r="BI237" s="759"/>
    </row>
    <row r="238" spans="1:61" ht="15" customHeight="1">
      <c r="A238" s="90" t="s">
        <v>75</v>
      </c>
      <c r="B238" s="746" t="str">
        <f>[1]③リーグ組分け!B133</f>
        <v>葛城クラブ</v>
      </c>
      <c r="C238" s="149" t="str">
        <f>IF(Z224="","",Z224)</f>
        <v/>
      </c>
      <c r="D238" s="150" t="s">
        <v>67</v>
      </c>
      <c r="E238" s="151" t="str">
        <f>IF(X224="","",X224)</f>
        <v/>
      </c>
      <c r="F238" s="149" t="str">
        <f>IF(Z226="","",Z226)</f>
        <v/>
      </c>
      <c r="G238" s="150" t="s">
        <v>67</v>
      </c>
      <c r="H238" s="151" t="str">
        <f>IF(X226="","",X226)</f>
        <v/>
      </c>
      <c r="I238" s="149" t="str">
        <f>IF(Z228="","",Z228)</f>
        <v/>
      </c>
      <c r="J238" s="150" t="s">
        <v>67</v>
      </c>
      <c r="K238" s="151" t="str">
        <f>IF(X228="","",X228)</f>
        <v/>
      </c>
      <c r="L238" s="149" t="str">
        <f>IF(Z230="","",Z230)</f>
        <v/>
      </c>
      <c r="M238" s="150" t="s">
        <v>67</v>
      </c>
      <c r="N238" s="151" t="str">
        <f>IF(X230="","",X230)</f>
        <v/>
      </c>
      <c r="O238" s="149" t="str">
        <f>IF(Z232="","",Z232)</f>
        <v/>
      </c>
      <c r="P238" s="150" t="s">
        <v>67</v>
      </c>
      <c r="Q238" s="151" t="str">
        <f>IF(X232="","",X232)</f>
        <v/>
      </c>
      <c r="R238" s="149" t="str">
        <f>IF(Z234="","",Z234)</f>
        <v/>
      </c>
      <c r="S238" s="150" t="s">
        <v>67</v>
      </c>
      <c r="T238" s="151" t="str">
        <f>IF(X234="","",X234)</f>
        <v/>
      </c>
      <c r="U238" s="149" t="str">
        <f>IF(Z236="","",Z236)</f>
        <v/>
      </c>
      <c r="V238" s="150" t="s">
        <v>67</v>
      </c>
      <c r="W238" s="151" t="str">
        <f>IF(X236="","",X236)</f>
        <v/>
      </c>
      <c r="X238" s="136"/>
      <c r="Y238" s="152"/>
      <c r="Z238" s="153"/>
      <c r="AA238" s="130"/>
      <c r="AB238" s="131"/>
      <c r="AC238" s="135"/>
      <c r="AD238" s="136"/>
      <c r="AE238" s="137"/>
      <c r="AF238" s="153"/>
      <c r="AG238" s="136"/>
      <c r="AH238" s="137" t="s">
        <v>67</v>
      </c>
      <c r="AI238" s="153"/>
      <c r="AJ238" s="136"/>
      <c r="AK238" s="137" t="s">
        <v>67</v>
      </c>
      <c r="AL238" s="153"/>
      <c r="AM238" s="136"/>
      <c r="AN238" s="137" t="s">
        <v>68</v>
      </c>
      <c r="AO238" s="153"/>
      <c r="AP238" s="136"/>
      <c r="AQ238" s="137" t="s">
        <v>68</v>
      </c>
      <c r="AR238" s="153"/>
      <c r="AS238" s="136"/>
      <c r="AT238" s="137" t="s">
        <v>67</v>
      </c>
      <c r="AU238" s="153"/>
      <c r="AV238" s="767">
        <f>RANK(BG238,BG$224:BG$241)</f>
        <v>1</v>
      </c>
      <c r="AW238" s="748">
        <f>AY238*3+BA238</f>
        <v>0</v>
      </c>
      <c r="AX238" s="750">
        <f>BB238-BC238</f>
        <v>0</v>
      </c>
      <c r="AY238" s="750">
        <f>COUNTIF($D239:$AU239,"○")</f>
        <v>0</v>
      </c>
      <c r="AZ238" s="762">
        <f>COUNTIF($D239:$AU239,"●")</f>
        <v>0</v>
      </c>
      <c r="BA238" s="750">
        <f>COUNTIF($D239:AT239,"△")</f>
        <v>0</v>
      </c>
      <c r="BB238" s="750">
        <f>SUM(C238,F238,I238,L238,O238,R238,U238,X238,AA238,AD238,AG238,AJ238,AM238,AP238,AS238)</f>
        <v>0</v>
      </c>
      <c r="BC238" s="752">
        <f>SUM(E238,H238,K238,N238,Q238,T238,W238,Z238,AC238,AF238,AI238,AL238,AO238,AR238,AU238)</f>
        <v>0</v>
      </c>
      <c r="BE238" s="754">
        <f>0.5+AX238/1000</f>
        <v>0.5</v>
      </c>
      <c r="BF238" s="756">
        <f>BB238/100000</f>
        <v>0</v>
      </c>
      <c r="BG238" s="756">
        <f>SUM(AW238,BE238,BF238)</f>
        <v>0.5</v>
      </c>
      <c r="BI238" s="758">
        <f>SUM(AY238:BA239)</f>
        <v>0</v>
      </c>
    </row>
    <row r="239" spans="1:61" ht="15" customHeight="1">
      <c r="B239" s="746"/>
      <c r="C239" s="155"/>
      <c r="D239" s="155" t="str">
        <f>IF(C238="","",IF(C238=E238,"△",IF(C238&gt;E238,"○","●")))</f>
        <v/>
      </c>
      <c r="E239" s="156"/>
      <c r="F239" s="155"/>
      <c r="G239" s="155" t="str">
        <f>IF(F238="","",IF(F238=H238,"△",IF(F238&gt;H238,"○","●")))</f>
        <v/>
      </c>
      <c r="H239" s="156"/>
      <c r="I239" s="155"/>
      <c r="J239" s="155" t="str">
        <f>IF(I238="","",IF(I238=K238,"△",IF(I238&gt;K238,"○","●")))</f>
        <v/>
      </c>
      <c r="K239" s="156"/>
      <c r="L239" s="155"/>
      <c r="M239" s="155" t="str">
        <f>IF(L238="","",IF(L238=N238,"△",IF(L238&gt;N238,"○","●")))</f>
        <v/>
      </c>
      <c r="N239" s="156"/>
      <c r="O239" s="155"/>
      <c r="P239" s="155" t="str">
        <f>IF(O238="","",IF(O238=Q238,"△",IF(O238&gt;Q238,"○","●")))</f>
        <v/>
      </c>
      <c r="Q239" s="156"/>
      <c r="R239" s="155"/>
      <c r="S239" s="155" t="str">
        <f>IF(R238="","",IF(R238=T238,"△",IF(R238&gt;T238,"○","●")))</f>
        <v/>
      </c>
      <c r="T239" s="156"/>
      <c r="U239" s="155"/>
      <c r="V239" s="155" t="str">
        <f>IF(U238="","",IF(U238=W238,"△",IF(U238&gt;W238,"○","●")))</f>
        <v/>
      </c>
      <c r="W239" s="156"/>
      <c r="X239" s="146"/>
      <c r="Y239" s="157"/>
      <c r="Z239" s="148"/>
      <c r="AA239" s="141"/>
      <c r="AB239" s="142" t="str">
        <f>IF(AA238="","",IF(AA238=AC238,"△",IF(AA238&gt;AC238,"○","●")))</f>
        <v/>
      </c>
      <c r="AC239" s="144"/>
      <c r="AD239" s="201"/>
      <c r="AE239" s="202" t="str">
        <f>IF(AD238="","",IF(AD238=AF238,"△",IF(AD238&gt;AF238,"○","●")))</f>
        <v/>
      </c>
      <c r="AF239" s="148"/>
      <c r="AG239" s="146"/>
      <c r="AH239" s="147" t="str">
        <f>IF(AG238="","",IF(AG238=AI238,"△",IF(AG238&gt;AI238,"○","●")))</f>
        <v/>
      </c>
      <c r="AI239" s="148"/>
      <c r="AJ239" s="146"/>
      <c r="AK239" s="147" t="str">
        <f>IF(AJ238="","",IF(AJ238=AL238,"△",IF(AJ238&gt;AL238,"○","●")))</f>
        <v/>
      </c>
      <c r="AL239" s="148"/>
      <c r="AM239" s="146"/>
      <c r="AN239" s="147" t="str">
        <f>IF(AM238="","",IF(AM238=AO238,"△",IF(AM238&gt;AO238,"○","●")))</f>
        <v/>
      </c>
      <c r="AO239" s="148"/>
      <c r="AP239" s="146"/>
      <c r="AQ239" s="147" t="str">
        <f>IF(AP238="","",IF(AP238=AR238,"△",IF(AP238&gt;AR238,"○","●")))</f>
        <v/>
      </c>
      <c r="AR239" s="148"/>
      <c r="AS239" s="146"/>
      <c r="AT239" s="147" t="str">
        <f>IF(AS238="","",IF(AS238=AU238,"△",IF(AS238&gt;AU238,"○","●")))</f>
        <v/>
      </c>
      <c r="AU239" s="148"/>
      <c r="AV239" s="768"/>
      <c r="AW239" s="760"/>
      <c r="AX239" s="761"/>
      <c r="AY239" s="761"/>
      <c r="AZ239" s="761"/>
      <c r="BA239" s="761"/>
      <c r="BB239" s="761"/>
      <c r="BC239" s="763"/>
      <c r="BE239" s="755"/>
      <c r="BF239" s="757"/>
      <c r="BG239" s="757"/>
      <c r="BI239" s="759"/>
    </row>
    <row r="240" spans="1:61" ht="16.2" customHeight="1">
      <c r="A240" s="90" t="s">
        <v>76</v>
      </c>
      <c r="B240" s="746" t="str">
        <f>[1]③リーグ組分け!B134</f>
        <v>65アスレタ</v>
      </c>
      <c r="C240" s="264" t="str">
        <f>IF(AC224="","",AC224)</f>
        <v/>
      </c>
      <c r="D240" s="265" t="s">
        <v>67</v>
      </c>
      <c r="E240" s="266" t="str">
        <f>IF(AA224="","",AA224)</f>
        <v/>
      </c>
      <c r="F240" s="264" t="str">
        <f>IF(AC226="","",AC226)</f>
        <v/>
      </c>
      <c r="G240" s="265" t="s">
        <v>67</v>
      </c>
      <c r="H240" s="266" t="str">
        <f>IF(AA226="","",AA226)</f>
        <v/>
      </c>
      <c r="I240" s="264" t="str">
        <f>IF(AC228="","",AC228)</f>
        <v/>
      </c>
      <c r="J240" s="265" t="s">
        <v>67</v>
      </c>
      <c r="K240" s="266" t="str">
        <f>IF(AA228="","",AA228)</f>
        <v/>
      </c>
      <c r="L240" s="264" t="str">
        <f>IF(AC230="","",AC230)</f>
        <v/>
      </c>
      <c r="M240" s="265" t="s">
        <v>67</v>
      </c>
      <c r="N240" s="266" t="str">
        <f>IF(AA230="","",AA230)</f>
        <v/>
      </c>
      <c r="O240" s="264" t="str">
        <f>IF(AC232="","",AC232)</f>
        <v/>
      </c>
      <c r="P240" s="265" t="s">
        <v>67</v>
      </c>
      <c r="Q240" s="266" t="str">
        <f>IF(AA232="","",AA232)</f>
        <v/>
      </c>
      <c r="R240" s="264" t="str">
        <f>IF(AC234="","",AC234)</f>
        <v/>
      </c>
      <c r="S240" s="265" t="s">
        <v>67</v>
      </c>
      <c r="T240" s="266" t="str">
        <f>IF(AA234="","",AA234)</f>
        <v/>
      </c>
      <c r="U240" s="264" t="str">
        <f>IF(AC236="","",AC236)</f>
        <v/>
      </c>
      <c r="V240" s="265" t="s">
        <v>67</v>
      </c>
      <c r="W240" s="266" t="str">
        <f>IF(AA236="","",AA236)</f>
        <v/>
      </c>
      <c r="X240" s="264" t="str">
        <f>IF(AC238="","",AC238)</f>
        <v/>
      </c>
      <c r="Y240" s="265" t="s">
        <v>67</v>
      </c>
      <c r="Z240" s="266" t="str">
        <f>IF(AA238="","",AA238)</f>
        <v/>
      </c>
      <c r="AA240" s="136"/>
      <c r="AB240" s="152"/>
      <c r="AC240" s="153"/>
      <c r="AD240" s="136"/>
      <c r="AE240" s="191"/>
      <c r="AF240" s="153"/>
      <c r="AG240" s="136"/>
      <c r="AH240" s="191" t="s">
        <v>67</v>
      </c>
      <c r="AI240" s="153"/>
      <c r="AJ240" s="136"/>
      <c r="AK240" s="191" t="s">
        <v>67</v>
      </c>
      <c r="AL240" s="153"/>
      <c r="AM240" s="136"/>
      <c r="AN240" s="191" t="s">
        <v>68</v>
      </c>
      <c r="AO240" s="153"/>
      <c r="AP240" s="136"/>
      <c r="AQ240" s="191" t="s">
        <v>68</v>
      </c>
      <c r="AR240" s="153"/>
      <c r="AS240" s="136"/>
      <c r="AT240" s="191" t="s">
        <v>67</v>
      </c>
      <c r="AU240" s="153"/>
      <c r="AV240" s="767">
        <f>RANK(BG240,BG$224:BG$241)</f>
        <v>1</v>
      </c>
      <c r="AW240" s="748">
        <f>AY240*3+BA240</f>
        <v>0</v>
      </c>
      <c r="AX240" s="750">
        <f>BB240-BC240</f>
        <v>0</v>
      </c>
      <c r="AY240" s="750">
        <f>COUNTIF($D241:$AU241,"○")</f>
        <v>0</v>
      </c>
      <c r="AZ240" s="750">
        <f>COUNTIF($D241:$AU241,"●")</f>
        <v>0</v>
      </c>
      <c r="BA240" s="750">
        <f>COUNTIF($D241:AT241,"△")</f>
        <v>0</v>
      </c>
      <c r="BB240" s="750">
        <f>SUM(C240,F240,I240,L240,O240,R240,U240,X240,AA240,AD240,AG240,AJ240,AM240,AP240,AS240)</f>
        <v>0</v>
      </c>
      <c r="BC240" s="752">
        <f>SUM(E240,H240,K240,N240,Q240,T240,W240,Z240,AC240,AF240,AI240,AL240,AO240,AR240,AU240)</f>
        <v>0</v>
      </c>
      <c r="BE240" s="754">
        <f>0.5+AX240/1000</f>
        <v>0.5</v>
      </c>
      <c r="BF240" s="756">
        <f>BB240/100000</f>
        <v>0</v>
      </c>
      <c r="BG240" s="756">
        <f>SUM(AW240,BE240,BF240)</f>
        <v>0.5</v>
      </c>
      <c r="BI240" s="758">
        <f>SUM(AY240:BA241)</f>
        <v>0</v>
      </c>
    </row>
    <row r="241" spans="1:62" ht="15" customHeight="1" thickBot="1">
      <c r="B241" s="747"/>
      <c r="C241" s="195"/>
      <c r="D241" s="195" t="str">
        <f>IF(C240="","",IF(C240=E240,"△",IF(C240&gt;E240,"○","●")))</f>
        <v/>
      </c>
      <c r="E241" s="196"/>
      <c r="F241" s="195"/>
      <c r="G241" s="195" t="str">
        <f>IF(F240="","",IF(F240=H240,"△",IF(F240&gt;H240,"○","●")))</f>
        <v/>
      </c>
      <c r="H241" s="196"/>
      <c r="I241" s="195"/>
      <c r="J241" s="195" t="str">
        <f>IF(I240="","",IF(I240=K240,"△",IF(I240&gt;K240,"○","●")))</f>
        <v/>
      </c>
      <c r="K241" s="196"/>
      <c r="L241" s="195"/>
      <c r="M241" s="195" t="str">
        <f>IF(L240="","",IF(L240=N240,"△",IF(L240&gt;N240,"○","●")))</f>
        <v/>
      </c>
      <c r="N241" s="196"/>
      <c r="O241" s="195"/>
      <c r="P241" s="195" t="str">
        <f>IF(O240="","",IF(O240=Q240,"△",IF(O240&gt;Q240,"○","●")))</f>
        <v/>
      </c>
      <c r="Q241" s="196"/>
      <c r="R241" s="195"/>
      <c r="S241" s="195" t="str">
        <f>IF(R240="","",IF(R240=T240,"△",IF(R240&gt;T240,"○","●")))</f>
        <v/>
      </c>
      <c r="T241" s="196"/>
      <c r="U241" s="195"/>
      <c r="V241" s="195" t="str">
        <f>IF(U240="","",IF(U240=W240,"△",IF(U240&gt;W240,"○","●")))</f>
        <v/>
      </c>
      <c r="W241" s="196"/>
      <c r="X241" s="195"/>
      <c r="Y241" s="195" t="str">
        <f>IF(X240="","",IF(X240=Z240,"△",IF(X240&gt;Z240,"○","●")))</f>
        <v/>
      </c>
      <c r="Z241" s="196"/>
      <c r="AA241" s="177"/>
      <c r="AB241" s="203"/>
      <c r="AC241" s="179"/>
      <c r="AD241" s="177"/>
      <c r="AE241" s="249" t="str">
        <f>IF(AD240="","",IF(AD240=AF240,"△",IF(AD240&gt;AF240,"○","●")))</f>
        <v/>
      </c>
      <c r="AF241" s="179"/>
      <c r="AG241" s="177"/>
      <c r="AH241" s="178" t="str">
        <f>IF(AG240="","",IF(AG240=AI240,"△",IF(AG240&gt;AI240,"○","●")))</f>
        <v/>
      </c>
      <c r="AI241" s="179"/>
      <c r="AJ241" s="177"/>
      <c r="AK241" s="178" t="str">
        <f>IF(AJ240="","",IF(AJ240=AL240,"△",IF(AJ240&gt;AL240,"○","●")))</f>
        <v/>
      </c>
      <c r="AL241" s="179"/>
      <c r="AM241" s="177"/>
      <c r="AN241" s="178" t="str">
        <f>IF(AM240="","",IF(AM240=AO240,"△",IF(AM240&gt;AO240,"○","●")))</f>
        <v/>
      </c>
      <c r="AO241" s="179"/>
      <c r="AP241" s="177"/>
      <c r="AQ241" s="178" t="str">
        <f>IF(AP240="","",IF(AP240=AR240,"△",IF(AP240&gt;AR240,"○","●")))</f>
        <v/>
      </c>
      <c r="AR241" s="179"/>
      <c r="AS241" s="177"/>
      <c r="AT241" s="178" t="str">
        <f>IF(AS240="","",IF(AS240=AU240,"△",IF(AS240&gt;AU240,"○","●")))</f>
        <v/>
      </c>
      <c r="AU241" s="179"/>
      <c r="AV241" s="768"/>
      <c r="AW241" s="749"/>
      <c r="AX241" s="751"/>
      <c r="AY241" s="751"/>
      <c r="AZ241" s="751"/>
      <c r="BA241" s="751"/>
      <c r="BB241" s="751"/>
      <c r="BC241" s="753"/>
      <c r="BE241" s="755"/>
      <c r="BF241" s="757"/>
      <c r="BG241" s="757"/>
      <c r="BI241" s="759"/>
    </row>
    <row r="242" spans="1:62" ht="15" customHeight="1" thickTop="1">
      <c r="AL242" s="205"/>
      <c r="AM242" s="205"/>
      <c r="AN242" s="205"/>
      <c r="AO242" s="205"/>
      <c r="AP242" s="205"/>
      <c r="AQ242" s="205"/>
      <c r="AR242" s="205"/>
      <c r="AS242" s="205"/>
      <c r="AT242" s="205"/>
      <c r="AU242" s="205"/>
      <c r="AV242" s="206"/>
      <c r="AW242" s="206"/>
      <c r="AX242" s="184">
        <f>SUM(AX224:AX241)</f>
        <v>0</v>
      </c>
      <c r="AY242" s="184">
        <f>SUM(AY224:AY241)</f>
        <v>0</v>
      </c>
      <c r="AZ242" s="184">
        <f>SUM(AZ224:AZ241)</f>
        <v>0</v>
      </c>
      <c r="BA242" s="184">
        <f>SUM(BA224:BA241)</f>
        <v>0</v>
      </c>
      <c r="BB242" s="184">
        <f>SUM(AY242:BA242)/2</f>
        <v>0</v>
      </c>
    </row>
    <row r="243" spans="1:62" ht="15" customHeight="1" thickBot="1">
      <c r="A243" s="103"/>
      <c r="B243" s="104" t="s">
        <v>503</v>
      </c>
      <c r="C243" s="105"/>
      <c r="D243" s="105"/>
      <c r="E243" s="105"/>
      <c r="F243" s="105"/>
      <c r="G243" s="106"/>
      <c r="H243" s="105"/>
      <c r="I243" s="106"/>
      <c r="J243" s="105"/>
      <c r="K243" s="105"/>
      <c r="L243" s="105"/>
      <c r="M243" s="105"/>
      <c r="N243" s="105"/>
      <c r="O243" s="105"/>
      <c r="P243" s="105"/>
      <c r="Q243" s="106"/>
      <c r="R243" s="105"/>
      <c r="S243" s="105"/>
      <c r="T243" s="105"/>
      <c r="U243" s="107"/>
      <c r="V243" s="770">
        <f>(BE243-1)*BE243</f>
        <v>12</v>
      </c>
      <c r="W243" s="770"/>
      <c r="X243" s="108" t="s">
        <v>54</v>
      </c>
      <c r="Y243" s="105"/>
      <c r="Z243" s="105"/>
      <c r="AA243" s="105"/>
      <c r="AB243" s="105"/>
      <c r="AC243" s="106"/>
      <c r="AD243" s="109"/>
      <c r="AE243" s="110"/>
      <c r="AF243" s="111"/>
      <c r="AG243" s="111"/>
      <c r="AH243" s="111"/>
      <c r="AI243" s="113"/>
      <c r="AJ243" s="111"/>
      <c r="AK243" s="111"/>
      <c r="AL243" s="113"/>
      <c r="AM243" s="111"/>
      <c r="AN243" s="111"/>
      <c r="AO243" s="113"/>
      <c r="AV243" s="114"/>
      <c r="AZ243" s="90"/>
      <c r="BA243" s="90"/>
      <c r="BE243" s="115">
        <v>4</v>
      </c>
      <c r="BF243" s="116" t="s">
        <v>55</v>
      </c>
      <c r="BI243" s="117"/>
    </row>
    <row r="244" spans="1:62" ht="15" customHeight="1" thickTop="1">
      <c r="B244" s="118"/>
      <c r="C244" s="771" t="str">
        <f>IF(B245="","",B245)</f>
        <v>AC70Y</v>
      </c>
      <c r="D244" s="772"/>
      <c r="E244" s="773"/>
      <c r="F244" s="771" t="str">
        <f>IF(B249="","",B249)</f>
        <v>AC70W</v>
      </c>
      <c r="G244" s="772"/>
      <c r="H244" s="773"/>
      <c r="I244" s="771" t="str">
        <f>IF(B253="","",B253)</f>
        <v>古河シ70</v>
      </c>
      <c r="J244" s="772"/>
      <c r="K244" s="773"/>
      <c r="L244" s="771" t="str">
        <f>IF(B257="","",B257)</f>
        <v>千葉70</v>
      </c>
      <c r="M244" s="772"/>
      <c r="N244" s="773"/>
      <c r="O244" s="771"/>
      <c r="P244" s="772"/>
      <c r="Q244" s="773"/>
      <c r="R244" s="771" t="str">
        <f>IF(B255="","",B255)</f>
        <v/>
      </c>
      <c r="S244" s="772"/>
      <c r="T244" s="773"/>
      <c r="U244" s="777"/>
      <c r="V244" s="778"/>
      <c r="W244" s="779"/>
      <c r="X244" s="771" t="str">
        <f>IF(B259="","",B259)</f>
        <v/>
      </c>
      <c r="Y244" s="772"/>
      <c r="Z244" s="773"/>
      <c r="AA244" s="771" t="str">
        <f>IF(B261="","",B261)</f>
        <v/>
      </c>
      <c r="AB244" s="772"/>
      <c r="AC244" s="773"/>
      <c r="AD244" s="774"/>
      <c r="AE244" s="775"/>
      <c r="AF244" s="776"/>
      <c r="AG244" s="780"/>
      <c r="AH244" s="781"/>
      <c r="AI244" s="782"/>
      <c r="AJ244" s="780"/>
      <c r="AK244" s="781"/>
      <c r="AL244" s="782"/>
      <c r="AM244" s="774"/>
      <c r="AN244" s="775"/>
      <c r="AO244" s="776"/>
      <c r="AP244" s="774"/>
      <c r="AQ244" s="775"/>
      <c r="AR244" s="776"/>
      <c r="AS244" s="774"/>
      <c r="AT244" s="775"/>
      <c r="AU244" s="776"/>
      <c r="AV244" s="119" t="s">
        <v>56</v>
      </c>
      <c r="AW244" s="197" t="s">
        <v>57</v>
      </c>
      <c r="AX244" s="198" t="s">
        <v>58</v>
      </c>
      <c r="AY244" s="199" t="s">
        <v>59</v>
      </c>
      <c r="AZ244" s="199" t="s">
        <v>60</v>
      </c>
      <c r="BA244" s="199" t="s">
        <v>61</v>
      </c>
      <c r="BB244" s="199" t="s">
        <v>62</v>
      </c>
      <c r="BC244" s="200" t="s">
        <v>63</v>
      </c>
      <c r="BE244" s="124" t="s">
        <v>64</v>
      </c>
      <c r="BF244" s="125" t="s">
        <v>62</v>
      </c>
      <c r="BG244" s="125" t="s">
        <v>65</v>
      </c>
    </row>
    <row r="245" spans="1:62" ht="15" customHeight="1">
      <c r="A245" s="90" t="s">
        <v>66</v>
      </c>
      <c r="B245" s="769" t="str">
        <f>[1]③リーグ組分け!B138</f>
        <v>AC70Y</v>
      </c>
      <c r="C245" s="136"/>
      <c r="D245" s="152"/>
      <c r="E245" s="153"/>
      <c r="F245" s="133"/>
      <c r="G245" s="131"/>
      <c r="H245" s="134"/>
      <c r="I245" s="133"/>
      <c r="J245" s="131"/>
      <c r="K245" s="134"/>
      <c r="L245" s="133"/>
      <c r="M245" s="131"/>
      <c r="N245" s="134"/>
      <c r="O245" s="133"/>
      <c r="P245" s="131"/>
      <c r="Q245" s="134"/>
      <c r="R245" s="130"/>
      <c r="S245" s="131"/>
      <c r="T245" s="132"/>
      <c r="U245" s="133"/>
      <c r="V245" s="131"/>
      <c r="W245" s="134"/>
      <c r="X245" s="133"/>
      <c r="Y245" s="131"/>
      <c r="Z245" s="134"/>
      <c r="AA245" s="130"/>
      <c r="AB245" s="131"/>
      <c r="AC245" s="135"/>
      <c r="AD245" s="136"/>
      <c r="AE245" s="137"/>
      <c r="AF245" s="153"/>
      <c r="AG245" s="136"/>
      <c r="AH245" s="137" t="s">
        <v>67</v>
      </c>
      <c r="AI245" s="153"/>
      <c r="AJ245" s="136"/>
      <c r="AK245" s="137" t="s">
        <v>67</v>
      </c>
      <c r="AL245" s="153"/>
      <c r="AM245" s="136"/>
      <c r="AN245" s="137" t="s">
        <v>68</v>
      </c>
      <c r="AO245" s="153"/>
      <c r="AP245" s="136"/>
      <c r="AQ245" s="137" t="s">
        <v>68</v>
      </c>
      <c r="AR245" s="153"/>
      <c r="AS245" s="136"/>
      <c r="AT245" s="137" t="s">
        <v>67</v>
      </c>
      <c r="AU245" s="153"/>
      <c r="AV245" s="767">
        <f>RANK(BG245,BG$245:BG$260)</f>
        <v>1</v>
      </c>
      <c r="AW245" s="748">
        <f>AY245*3+BA245</f>
        <v>0</v>
      </c>
      <c r="AX245" s="750">
        <f>BB245-BC245</f>
        <v>0</v>
      </c>
      <c r="AY245" s="750">
        <f>COUNTIF($D246:$AU246,"○")</f>
        <v>0</v>
      </c>
      <c r="AZ245" s="750">
        <f>COUNTIF($D246:$AU246,"●")</f>
        <v>0</v>
      </c>
      <c r="BA245" s="750">
        <f>COUNTIF($D246:AT246,"△")</f>
        <v>0</v>
      </c>
      <c r="BB245" s="750">
        <f>SUM(C245,F245,I245,L245,O245,R245,U245,X245,AA245,AD245,AG245,AJ245,AM245,AP245,AS245)</f>
        <v>0</v>
      </c>
      <c r="BC245" s="752">
        <f>SUM(E245,H245,K245,N245,Q245,T245,W245,Z245,AC245,AF245,AI245,AL245,AO245,AR245,AU245)</f>
        <v>0</v>
      </c>
      <c r="BD245" s="138"/>
      <c r="BE245" s="754">
        <f>0.5+AX245/1000</f>
        <v>0.5</v>
      </c>
      <c r="BF245" s="756">
        <f>BB245/100000</f>
        <v>0</v>
      </c>
      <c r="BG245" s="756">
        <f>SUM(AW245,BE245,BF245)</f>
        <v>0.5</v>
      </c>
      <c r="BI245" s="758">
        <f>SUM(AY245:BA246)</f>
        <v>0</v>
      </c>
      <c r="BJ245" s="192"/>
    </row>
    <row r="246" spans="1:62" ht="15" customHeight="1">
      <c r="B246" s="807"/>
      <c r="C246" s="146"/>
      <c r="D246" s="157"/>
      <c r="E246" s="148"/>
      <c r="F246" s="141"/>
      <c r="G246" s="142" t="str">
        <f>IF(F245="","",IF(F245=H245,"△",IF(F245&gt;H245,"○","●")))</f>
        <v/>
      </c>
      <c r="H246" s="144"/>
      <c r="I246" s="141"/>
      <c r="J246" s="142" t="str">
        <f>IF(I245="","",IF(I245=K245,"△",IF(I245&gt;K245,"○","●")))</f>
        <v/>
      </c>
      <c r="K246" s="144"/>
      <c r="L246" s="141"/>
      <c r="M246" s="142" t="str">
        <f>IF(L245="","",IF(L245=N245,"△",IF(L245&gt;N245,"○","●")))</f>
        <v/>
      </c>
      <c r="N246" s="144"/>
      <c r="O246" s="141"/>
      <c r="P246" s="142" t="str">
        <f>IF(O245="","",IF(O245=Q245,"△",IF(O245&gt;Q245,"○","●")))</f>
        <v/>
      </c>
      <c r="Q246" s="144"/>
      <c r="R246" s="145"/>
      <c r="S246" s="142" t="str">
        <f>IF(R245="","",IF(R245=T245,"△",IF(R245&gt;T245,"○","●")))</f>
        <v/>
      </c>
      <c r="T246" s="143"/>
      <c r="U246" s="141"/>
      <c r="V246" s="142" t="str">
        <f>IF(U245="","",IF(U245=W245,"△",IF(U245&gt;W245,"○","●")))</f>
        <v/>
      </c>
      <c r="W246" s="144"/>
      <c r="X246" s="141"/>
      <c r="Y246" s="142" t="str">
        <f>IF(X245="","",IF(X245=Z245,"△",IF(X245&gt;Z245,"○","●")))</f>
        <v/>
      </c>
      <c r="Z246" s="144"/>
      <c r="AA246" s="141"/>
      <c r="AB246" s="142" t="str">
        <f>IF(AA245="","",IF(AA245=AC245,"△",IF(AA245&gt;AC245,"○","●")))</f>
        <v/>
      </c>
      <c r="AC246" s="144"/>
      <c r="AD246" s="201"/>
      <c r="AE246" s="202" t="str">
        <f>IF(AD245="","",IF(AD245=AF245,"△",IF(AD245&gt;AF245,"○","●")))</f>
        <v/>
      </c>
      <c r="AF246" s="148"/>
      <c r="AG246" s="146"/>
      <c r="AH246" s="147" t="str">
        <f>IF(AG245="","",IF(AG245=AI245,"△",IF(AG245&gt;AI245,"○","●")))</f>
        <v/>
      </c>
      <c r="AI246" s="148"/>
      <c r="AJ246" s="146"/>
      <c r="AK246" s="147" t="str">
        <f>IF(AJ245="","",IF(AJ245=AL245,"△",IF(AJ245&gt;AL245,"○","●")))</f>
        <v/>
      </c>
      <c r="AL246" s="148"/>
      <c r="AM246" s="146"/>
      <c r="AN246" s="147" t="str">
        <f>IF(AM245="","",IF(AM245=AO245,"△",IF(AM245&gt;AO245,"○","●")))</f>
        <v/>
      </c>
      <c r="AO246" s="148"/>
      <c r="AP246" s="146"/>
      <c r="AQ246" s="147" t="str">
        <f>IF(AP245="","",IF(AP245=AR245,"△",IF(AP245&gt;AR245,"○","●")))</f>
        <v/>
      </c>
      <c r="AR246" s="148"/>
      <c r="AS246" s="146"/>
      <c r="AT246" s="147" t="str">
        <f>IF(AS245="","",IF(AS245=AU245,"△",IF(AS245&gt;AU245,"○","●")))</f>
        <v/>
      </c>
      <c r="AU246" s="148"/>
      <c r="AV246" s="768"/>
      <c r="AW246" s="760"/>
      <c r="AX246" s="761"/>
      <c r="AY246" s="761"/>
      <c r="AZ246" s="761"/>
      <c r="BA246" s="761"/>
      <c r="BB246" s="761"/>
      <c r="BC246" s="763"/>
      <c r="BD246" s="138"/>
      <c r="BE246" s="755"/>
      <c r="BF246" s="757"/>
      <c r="BG246" s="757"/>
      <c r="BI246" s="758"/>
    </row>
    <row r="247" spans="1:62" ht="15" customHeight="1">
      <c r="B247" s="807"/>
      <c r="C247" s="516"/>
      <c r="D247" s="137"/>
      <c r="E247" s="171"/>
      <c r="F247" s="130"/>
      <c r="G247" s="131"/>
      <c r="H247" s="132"/>
      <c r="I247" s="133"/>
      <c r="J247" s="131"/>
      <c r="K247" s="134"/>
      <c r="L247" s="133"/>
      <c r="M247" s="131"/>
      <c r="N247" s="134"/>
      <c r="O247" s="133"/>
      <c r="P247" s="131"/>
      <c r="Q247" s="134"/>
      <c r="R247" s="130"/>
      <c r="S247" s="131"/>
      <c r="T247" s="132"/>
      <c r="U247" s="133"/>
      <c r="V247" s="131"/>
      <c r="W247" s="134"/>
      <c r="X247" s="133"/>
      <c r="Y247" s="131"/>
      <c r="Z247" s="134"/>
      <c r="AA247" s="130"/>
      <c r="AB247" s="131"/>
      <c r="AC247" s="135"/>
      <c r="AD247" s="136"/>
      <c r="AE247" s="137"/>
      <c r="AF247" s="153"/>
      <c r="AG247" s="136"/>
      <c r="AH247" s="137" t="s">
        <v>67</v>
      </c>
      <c r="AI247" s="153"/>
      <c r="AJ247" s="136"/>
      <c r="AK247" s="137" t="s">
        <v>67</v>
      </c>
      <c r="AL247" s="153"/>
      <c r="AM247" s="136"/>
      <c r="AN247" s="137" t="s">
        <v>68</v>
      </c>
      <c r="AO247" s="153"/>
      <c r="AP247" s="136"/>
      <c r="AQ247" s="137" t="s">
        <v>68</v>
      </c>
      <c r="AR247" s="153"/>
      <c r="AS247" s="136"/>
      <c r="AT247" s="137" t="s">
        <v>67</v>
      </c>
      <c r="AU247" s="153"/>
      <c r="AV247" s="767"/>
      <c r="AW247" s="748"/>
      <c r="AX247" s="750"/>
      <c r="AY247" s="750"/>
      <c r="AZ247" s="750"/>
      <c r="BA247" s="750"/>
      <c r="BB247" s="750"/>
      <c r="BC247" s="752"/>
      <c r="BD247" s="138"/>
      <c r="BE247" s="754"/>
      <c r="BF247" s="756"/>
      <c r="BG247" s="756"/>
      <c r="BI247" s="758">
        <f>SUM(AY247:BA248)</f>
        <v>0</v>
      </c>
    </row>
    <row r="248" spans="1:62" ht="15" customHeight="1">
      <c r="B248" s="765"/>
      <c r="C248" s="157"/>
      <c r="D248" s="157"/>
      <c r="E248" s="148"/>
      <c r="F248" s="141"/>
      <c r="G248" s="142" t="str">
        <f>IF(F247="","",IF(F247=H247,"△",IF(F247&gt;H247,"○","●")))</f>
        <v/>
      </c>
      <c r="H248" s="143"/>
      <c r="I248" s="141"/>
      <c r="J248" s="142" t="str">
        <f>IF(I247="","",IF(I247=K247,"△",IF(I247&gt;K247,"○","●")))</f>
        <v/>
      </c>
      <c r="K248" s="144"/>
      <c r="L248" s="141"/>
      <c r="M248" s="142" t="str">
        <f>IF(L247="","",IF(L247=N247,"△",IF(L247&gt;N247,"○","●")))</f>
        <v/>
      </c>
      <c r="N248" s="144"/>
      <c r="O248" s="141"/>
      <c r="P248" s="142" t="str">
        <f>IF(O247="","",IF(O247=Q247,"△",IF(O247&gt;Q247,"○","●")))</f>
        <v/>
      </c>
      <c r="Q248" s="144"/>
      <c r="R248" s="145"/>
      <c r="S248" s="142" t="str">
        <f>IF(R247="","",IF(R247=T247,"△",IF(R247&gt;T247,"○","●")))</f>
        <v/>
      </c>
      <c r="T248" s="143"/>
      <c r="U248" s="141"/>
      <c r="V248" s="142" t="str">
        <f>IF(U247="","",IF(U247=W247,"△",IF(U247&gt;W247,"○","●")))</f>
        <v/>
      </c>
      <c r="W248" s="144"/>
      <c r="X248" s="141"/>
      <c r="Y248" s="142" t="str">
        <f>IF(X247="","",IF(X247=Z247,"△",IF(X247&gt;Z247,"○","●")))</f>
        <v/>
      </c>
      <c r="Z248" s="144"/>
      <c r="AA248" s="141"/>
      <c r="AB248" s="142" t="str">
        <f>IF(AA247="","",IF(AA247=AC247,"△",IF(AA247&gt;AC247,"○","●")))</f>
        <v/>
      </c>
      <c r="AC248" s="144"/>
      <c r="AD248" s="201"/>
      <c r="AE248" s="202" t="str">
        <f>IF(AD247="","",IF(AD247=AF247,"△",IF(AD247&gt;AF247,"○","●")))</f>
        <v/>
      </c>
      <c r="AF248" s="148"/>
      <c r="AG248" s="146"/>
      <c r="AH248" s="147" t="str">
        <f>IF(AG247="","",IF(AG247=AI247,"△",IF(AG247&gt;AI247,"○","●")))</f>
        <v/>
      </c>
      <c r="AI248" s="148"/>
      <c r="AJ248" s="146"/>
      <c r="AK248" s="147" t="str">
        <f>IF(AJ247="","",IF(AJ247=AL247,"△",IF(AJ247&gt;AL247,"○","●")))</f>
        <v/>
      </c>
      <c r="AL248" s="148"/>
      <c r="AM248" s="146"/>
      <c r="AN248" s="147" t="str">
        <f>IF(AM247="","",IF(AM247=AO247,"△",IF(AM247&gt;AO247,"○","●")))</f>
        <v/>
      </c>
      <c r="AO248" s="148"/>
      <c r="AP248" s="146"/>
      <c r="AQ248" s="147" t="str">
        <f>IF(AP247="","",IF(AP247=AR247,"△",IF(AP247&gt;AR247,"○","●")))</f>
        <v/>
      </c>
      <c r="AR248" s="148"/>
      <c r="AS248" s="146"/>
      <c r="AT248" s="147" t="str">
        <f>IF(AS247="","",IF(AS247=AU247,"△",IF(AS247&gt;AU247,"○","●")))</f>
        <v/>
      </c>
      <c r="AU248" s="148"/>
      <c r="AV248" s="768"/>
      <c r="AW248" s="760"/>
      <c r="AX248" s="761"/>
      <c r="AY248" s="761"/>
      <c r="AZ248" s="761"/>
      <c r="BA248" s="761"/>
      <c r="BB248" s="761"/>
      <c r="BC248" s="763"/>
      <c r="BE248" s="755"/>
      <c r="BF248" s="757"/>
      <c r="BG248" s="757"/>
      <c r="BI248" s="758"/>
    </row>
    <row r="249" spans="1:62" ht="15" customHeight="1">
      <c r="A249" s="90" t="s">
        <v>69</v>
      </c>
      <c r="B249" s="769" t="str">
        <f>[1]③リーグ組分け!B140</f>
        <v>AC70W</v>
      </c>
      <c r="C249" s="149" t="str">
        <f>IF(H245="","",H245)</f>
        <v/>
      </c>
      <c r="D249" s="150" t="s">
        <v>68</v>
      </c>
      <c r="E249" s="151" t="str">
        <f>IF(F245="","",F245)</f>
        <v/>
      </c>
      <c r="F249" s="516"/>
      <c r="G249" s="137"/>
      <c r="H249" s="171"/>
      <c r="I249" s="133"/>
      <c r="J249" s="267"/>
      <c r="K249" s="134"/>
      <c r="L249" s="133"/>
      <c r="M249" s="131"/>
      <c r="N249" s="134"/>
      <c r="O249" s="133"/>
      <c r="P249" s="131"/>
      <c r="Q249" s="134"/>
      <c r="R249" s="130"/>
      <c r="S249" s="131"/>
      <c r="T249" s="132"/>
      <c r="U249" s="133"/>
      <c r="V249" s="131"/>
      <c r="W249" s="134"/>
      <c r="X249" s="133"/>
      <c r="Y249" s="131"/>
      <c r="Z249" s="134"/>
      <c r="AA249" s="130"/>
      <c r="AB249" s="131"/>
      <c r="AC249" s="135"/>
      <c r="AD249" s="136"/>
      <c r="AE249" s="137"/>
      <c r="AF249" s="153"/>
      <c r="AG249" s="136"/>
      <c r="AH249" s="137" t="s">
        <v>67</v>
      </c>
      <c r="AI249" s="153"/>
      <c r="AJ249" s="136"/>
      <c r="AK249" s="137" t="s">
        <v>67</v>
      </c>
      <c r="AL249" s="153"/>
      <c r="AM249" s="136"/>
      <c r="AN249" s="137" t="s">
        <v>68</v>
      </c>
      <c r="AO249" s="153"/>
      <c r="AP249" s="136"/>
      <c r="AQ249" s="137" t="s">
        <v>68</v>
      </c>
      <c r="AR249" s="153"/>
      <c r="AS249" s="136"/>
      <c r="AT249" s="137" t="s">
        <v>67</v>
      </c>
      <c r="AU249" s="153"/>
      <c r="AV249" s="767">
        <f>RANK(BG249,BG$245:BG$260)</f>
        <v>1</v>
      </c>
      <c r="AW249" s="748">
        <f>AY249*3+BA249</f>
        <v>0</v>
      </c>
      <c r="AX249" s="750">
        <f>BB249-BC249</f>
        <v>0</v>
      </c>
      <c r="AY249" s="762">
        <f>COUNTIF($D250:$AU250,"○")</f>
        <v>0</v>
      </c>
      <c r="AZ249" s="762">
        <f>COUNTIF($D250:$AU250,"●")</f>
        <v>0</v>
      </c>
      <c r="BA249" s="750">
        <f>COUNTIF($D250:AT250,"△")</f>
        <v>0</v>
      </c>
      <c r="BB249" s="750">
        <f>SUM(C249,F249,I249,L249,O249,R249,U249,X249,AA249,AD249,AG249,AJ249,AM249,AP249,AS249)</f>
        <v>0</v>
      </c>
      <c r="BC249" s="752">
        <f>SUM(E249,H249,K249,N249,Q249,T249,W249,Z249,AC249,AF249,AI249,AL249,AO249,AR249,AU249)</f>
        <v>0</v>
      </c>
      <c r="BE249" s="754">
        <f>0.5+AX249/1000</f>
        <v>0.5</v>
      </c>
      <c r="BF249" s="756">
        <f>BB249/100000</f>
        <v>0</v>
      </c>
      <c r="BG249" s="756">
        <f>SUM(AW249,BE249,BF249)</f>
        <v>0.5</v>
      </c>
      <c r="BI249" s="758">
        <f>SUM(AY249:BA250)</f>
        <v>0</v>
      </c>
    </row>
    <row r="250" spans="1:62" ht="15" customHeight="1">
      <c r="B250" s="807"/>
      <c r="C250" s="155"/>
      <c r="D250" s="155" t="str">
        <f>IF(C249="","",IF(C249=E249,"△",IF(C249&gt;E249,"○","●")))</f>
        <v/>
      </c>
      <c r="E250" s="156"/>
      <c r="F250" s="157"/>
      <c r="G250" s="157"/>
      <c r="H250" s="148"/>
      <c r="I250" s="141"/>
      <c r="J250" s="143"/>
      <c r="K250" s="144"/>
      <c r="L250" s="141"/>
      <c r="M250" s="142" t="str">
        <f>IF(L249="","",IF(L249=N249,"△",IF(L249&gt;N249,"○","●")))</f>
        <v/>
      </c>
      <c r="N250" s="144"/>
      <c r="O250" s="141"/>
      <c r="P250" s="142" t="str">
        <f>IF(O249="","",IF(O249=Q249,"△",IF(O249&gt;Q249,"○","●")))</f>
        <v/>
      </c>
      <c r="Q250" s="144"/>
      <c r="R250" s="145"/>
      <c r="S250" s="142" t="str">
        <f>IF(R249="","",IF(R249=T249,"△",IF(R249&gt;T249,"○","●")))</f>
        <v/>
      </c>
      <c r="T250" s="143"/>
      <c r="U250" s="141"/>
      <c r="V250" s="142" t="str">
        <f>IF(U249="","",IF(U249=W249,"△",IF(U249&gt;W249,"○","●")))</f>
        <v/>
      </c>
      <c r="W250" s="144"/>
      <c r="X250" s="141"/>
      <c r="Y250" s="142" t="str">
        <f>IF(X249="","",IF(X249=Z249,"△",IF(X249&gt;Z249,"○","●")))</f>
        <v/>
      </c>
      <c r="Z250" s="144"/>
      <c r="AA250" s="141"/>
      <c r="AB250" s="142" t="str">
        <f>IF(AA249="","",IF(AA249=AC249,"△",IF(AA249&gt;AC249,"○","●")))</f>
        <v/>
      </c>
      <c r="AC250" s="144"/>
      <c r="AD250" s="201"/>
      <c r="AE250" s="202" t="str">
        <f>IF(AD249="","",IF(AD249=AF249,"△",IF(AD249&gt;AF249,"○","●")))</f>
        <v/>
      </c>
      <c r="AF250" s="148"/>
      <c r="AG250" s="146"/>
      <c r="AH250" s="147" t="str">
        <f>IF(AG249="","",IF(AG249=AI249,"△",IF(AG249&gt;AI249,"○","●")))</f>
        <v/>
      </c>
      <c r="AI250" s="148"/>
      <c r="AJ250" s="146"/>
      <c r="AK250" s="147" t="str">
        <f>IF(AJ249="","",IF(AJ249=AL249,"△",IF(AJ249&gt;AL249,"○","●")))</f>
        <v/>
      </c>
      <c r="AL250" s="148"/>
      <c r="AM250" s="146"/>
      <c r="AN250" s="147" t="str">
        <f>IF(AM249="","",IF(AM249=AO249,"△",IF(AM249&gt;AO249,"○","●")))</f>
        <v/>
      </c>
      <c r="AO250" s="148"/>
      <c r="AP250" s="146"/>
      <c r="AQ250" s="147" t="str">
        <f>IF(AP249="","",IF(AP249=AR249,"△",IF(AP249&gt;AR249,"○","●")))</f>
        <v/>
      </c>
      <c r="AR250" s="148"/>
      <c r="AS250" s="146"/>
      <c r="AT250" s="147" t="str">
        <f>IF(AS249="","",IF(AS249=AU249,"△",IF(AS249&gt;AU249,"○","●")))</f>
        <v/>
      </c>
      <c r="AU250" s="148"/>
      <c r="AV250" s="768"/>
      <c r="AW250" s="760"/>
      <c r="AX250" s="761"/>
      <c r="AY250" s="761"/>
      <c r="AZ250" s="761"/>
      <c r="BA250" s="761"/>
      <c r="BB250" s="761"/>
      <c r="BC250" s="763"/>
      <c r="BE250" s="755"/>
      <c r="BF250" s="757"/>
      <c r="BG250" s="757"/>
      <c r="BI250" s="759"/>
    </row>
    <row r="251" spans="1:62" ht="15" customHeight="1">
      <c r="B251" s="808"/>
      <c r="C251" s="149" t="str">
        <f>IF(H247="","",H247)</f>
        <v/>
      </c>
      <c r="D251" s="150" t="s">
        <v>68</v>
      </c>
      <c r="E251" s="151" t="str">
        <f>IF(F247="","",F247)</f>
        <v/>
      </c>
      <c r="F251" s="516"/>
      <c r="G251" s="137"/>
      <c r="H251" s="171"/>
      <c r="I251" s="132"/>
      <c r="J251" s="131"/>
      <c r="K251" s="135"/>
      <c r="L251" s="133"/>
      <c r="M251" s="267"/>
      <c r="N251" s="134"/>
      <c r="O251" s="133"/>
      <c r="P251" s="131"/>
      <c r="Q251" s="134"/>
      <c r="R251" s="130"/>
      <c r="S251" s="131"/>
      <c r="T251" s="132"/>
      <c r="U251" s="133"/>
      <c r="V251" s="131"/>
      <c r="W251" s="134"/>
      <c r="X251" s="133"/>
      <c r="Y251" s="131"/>
      <c r="Z251" s="134"/>
      <c r="AA251" s="130"/>
      <c r="AB251" s="131"/>
      <c r="AC251" s="135"/>
      <c r="AD251" s="136"/>
      <c r="AE251" s="137"/>
      <c r="AF251" s="153"/>
      <c r="AG251" s="136"/>
      <c r="AH251" s="137" t="s">
        <v>67</v>
      </c>
      <c r="AI251" s="153"/>
      <c r="AJ251" s="136"/>
      <c r="AK251" s="137" t="s">
        <v>67</v>
      </c>
      <c r="AL251" s="153"/>
      <c r="AM251" s="136"/>
      <c r="AN251" s="137" t="s">
        <v>68</v>
      </c>
      <c r="AO251" s="153"/>
      <c r="AP251" s="136"/>
      <c r="AQ251" s="137" t="s">
        <v>68</v>
      </c>
      <c r="AR251" s="153"/>
      <c r="AS251" s="136"/>
      <c r="AT251" s="137" t="s">
        <v>67</v>
      </c>
      <c r="AU251" s="153"/>
      <c r="AV251" s="767"/>
      <c r="AW251" s="748"/>
      <c r="AX251" s="750"/>
      <c r="AY251" s="762"/>
      <c r="AZ251" s="762"/>
      <c r="BA251" s="750"/>
      <c r="BB251" s="750"/>
      <c r="BC251" s="752"/>
      <c r="BE251" s="754"/>
      <c r="BF251" s="756"/>
      <c r="BG251" s="756"/>
      <c r="BI251" s="758">
        <f>SUM(AY251:BA252)</f>
        <v>0</v>
      </c>
    </row>
    <row r="252" spans="1:62" ht="15" customHeight="1">
      <c r="B252" s="764"/>
      <c r="C252" s="155"/>
      <c r="D252" s="155" t="str">
        <f>IF(C251="","",IF(C251=E251,"△",IF(C251&gt;E251,"○","●")))</f>
        <v/>
      </c>
      <c r="E252" s="156"/>
      <c r="F252" s="157"/>
      <c r="G252" s="157"/>
      <c r="H252" s="148"/>
      <c r="I252" s="143"/>
      <c r="J252" s="143" t="str">
        <f>IF(I251="","",IF(I251=K251,"△",IF(I251&gt;K251,"○","●")))</f>
        <v/>
      </c>
      <c r="K252" s="144"/>
      <c r="L252" s="141"/>
      <c r="M252" s="143"/>
      <c r="N252" s="144"/>
      <c r="O252" s="141"/>
      <c r="P252" s="142" t="str">
        <f>IF(O251="","",IF(O251=Q251,"△",IF(O251&gt;Q251,"○","●")))</f>
        <v/>
      </c>
      <c r="Q252" s="144"/>
      <c r="R252" s="145"/>
      <c r="S252" s="142" t="str">
        <f>IF(R251="","",IF(R251=T251,"△",IF(R251&gt;T251,"○","●")))</f>
        <v/>
      </c>
      <c r="T252" s="143"/>
      <c r="U252" s="141"/>
      <c r="V252" s="142" t="str">
        <f>IF(U251="","",IF(U251=W251,"△",IF(U251&gt;W251,"○","●")))</f>
        <v/>
      </c>
      <c r="W252" s="144"/>
      <c r="X252" s="141"/>
      <c r="Y252" s="142" t="str">
        <f>IF(X251="","",IF(X251=Z251,"△",IF(X251&gt;Z251,"○","●")))</f>
        <v/>
      </c>
      <c r="Z252" s="144"/>
      <c r="AA252" s="141"/>
      <c r="AB252" s="142" t="str">
        <f>IF(AA251="","",IF(AA251=AC251,"△",IF(AA251&gt;AC251,"○","●")))</f>
        <v/>
      </c>
      <c r="AC252" s="144"/>
      <c r="AD252" s="201"/>
      <c r="AE252" s="202" t="str">
        <f>IF(AD251="","",IF(AD251=AF251,"△",IF(AD251&gt;AF251,"○","●")))</f>
        <v/>
      </c>
      <c r="AF252" s="148"/>
      <c r="AG252" s="146"/>
      <c r="AH252" s="147" t="str">
        <f>IF(AG251="","",IF(AG251=AI251,"△",IF(AG251&gt;AI251,"○","●")))</f>
        <v/>
      </c>
      <c r="AI252" s="148"/>
      <c r="AJ252" s="146"/>
      <c r="AK252" s="147" t="str">
        <f>IF(AJ251="","",IF(AJ251=AL251,"△",IF(AJ251&gt;AL251,"○","●")))</f>
        <v/>
      </c>
      <c r="AL252" s="148"/>
      <c r="AM252" s="146"/>
      <c r="AN252" s="147" t="str">
        <f>IF(AM251="","",IF(AM251=AO251,"△",IF(AM251&gt;AO251,"○","●")))</f>
        <v/>
      </c>
      <c r="AO252" s="148"/>
      <c r="AP252" s="146"/>
      <c r="AQ252" s="147" t="str">
        <f>IF(AP251="","",IF(AP251=AR251,"△",IF(AP251&gt;AR251,"○","●")))</f>
        <v/>
      </c>
      <c r="AR252" s="148"/>
      <c r="AS252" s="146"/>
      <c r="AT252" s="147" t="str">
        <f>IF(AS251="","",IF(AS251=AU251,"△",IF(AS251&gt;AU251,"○","●")))</f>
        <v/>
      </c>
      <c r="AU252" s="148"/>
      <c r="AV252" s="768"/>
      <c r="AW252" s="760"/>
      <c r="AX252" s="761"/>
      <c r="AY252" s="761"/>
      <c r="AZ252" s="761"/>
      <c r="BA252" s="761"/>
      <c r="BB252" s="761"/>
      <c r="BC252" s="763"/>
      <c r="BE252" s="755"/>
      <c r="BF252" s="757"/>
      <c r="BG252" s="757"/>
      <c r="BI252" s="759"/>
    </row>
    <row r="253" spans="1:62" ht="15" customHeight="1">
      <c r="A253" s="90" t="s">
        <v>70</v>
      </c>
      <c r="B253" s="809" t="str">
        <f>[1]③リーグ組分け!B142</f>
        <v>古河シ70</v>
      </c>
      <c r="C253" s="149" t="str">
        <f>IF(K245="","",K245)</f>
        <v/>
      </c>
      <c r="D253" s="150" t="s">
        <v>68</v>
      </c>
      <c r="E253" s="151" t="str">
        <f>IF(I245="","",I245)</f>
        <v/>
      </c>
      <c r="F253" s="149" t="str">
        <f>IF(K249="","",K249)</f>
        <v/>
      </c>
      <c r="G253" s="150" t="s">
        <v>67</v>
      </c>
      <c r="H253" s="151" t="str">
        <f>IF(I249="","",I249)</f>
        <v/>
      </c>
      <c r="I253" s="516" t="str">
        <f>IF(Q249="","",Q249)</f>
        <v/>
      </c>
      <c r="J253" s="137"/>
      <c r="K253" s="171" t="str">
        <f>IF(O249="","",O249)</f>
        <v/>
      </c>
      <c r="L253" s="132"/>
      <c r="M253" s="131"/>
      <c r="N253" s="135"/>
      <c r="O253" s="133"/>
      <c r="P253" s="267"/>
      <c r="Q253" s="134"/>
      <c r="R253" s="130"/>
      <c r="S253" s="131"/>
      <c r="T253" s="132"/>
      <c r="U253" s="133"/>
      <c r="V253" s="131"/>
      <c r="W253" s="134"/>
      <c r="X253" s="133"/>
      <c r="Y253" s="131"/>
      <c r="Z253" s="134"/>
      <c r="AA253" s="130"/>
      <c r="AB253" s="131"/>
      <c r="AC253" s="135"/>
      <c r="AD253" s="136"/>
      <c r="AE253" s="137"/>
      <c r="AF253" s="153"/>
      <c r="AG253" s="136"/>
      <c r="AH253" s="137" t="s">
        <v>67</v>
      </c>
      <c r="AI253" s="153"/>
      <c r="AJ253" s="136"/>
      <c r="AK253" s="137" t="s">
        <v>67</v>
      </c>
      <c r="AL253" s="153"/>
      <c r="AM253" s="136"/>
      <c r="AN253" s="137" t="s">
        <v>68</v>
      </c>
      <c r="AO253" s="153"/>
      <c r="AP253" s="136"/>
      <c r="AQ253" s="137" t="s">
        <v>68</v>
      </c>
      <c r="AR253" s="153"/>
      <c r="AS253" s="136"/>
      <c r="AT253" s="137" t="s">
        <v>67</v>
      </c>
      <c r="AU253" s="153"/>
      <c r="AV253" s="767">
        <f>RANK(BG253,BG$245:BG$260)</f>
        <v>1</v>
      </c>
      <c r="AW253" s="748">
        <f>AY253*3+BA253</f>
        <v>0</v>
      </c>
      <c r="AX253" s="750">
        <f>BB253-BC253</f>
        <v>0</v>
      </c>
      <c r="AY253" s="750">
        <f>COUNTIF($D254:$AU254,"○")</f>
        <v>0</v>
      </c>
      <c r="AZ253" s="762">
        <f>COUNTIF($D254:$AU254,"●")</f>
        <v>0</v>
      </c>
      <c r="BA253" s="750">
        <f>COUNTIF($D254:AT254,"△")</f>
        <v>0</v>
      </c>
      <c r="BB253" s="750">
        <f>SUM(C253,F253,I253,L253,O253,R253,U253,X253,AA253,AD253,AG253,AJ253,AM253,AP253,AS253)</f>
        <v>0</v>
      </c>
      <c r="BC253" s="752">
        <f>SUM(E253,H253,K253,N253,Q253,T253,W253,Z253,AC253,AF253,AI253,AL253,AO253,AR253,AU253)</f>
        <v>0</v>
      </c>
      <c r="BE253" s="754">
        <f>0.5+AX253/1000</f>
        <v>0.5</v>
      </c>
      <c r="BF253" s="756">
        <f>BB253/100000</f>
        <v>0</v>
      </c>
      <c r="BG253" s="756">
        <f>SUM(AW253,BE253,BF253)</f>
        <v>0.5</v>
      </c>
      <c r="BI253" s="758">
        <f>SUM(AY253:BA254)</f>
        <v>0</v>
      </c>
    </row>
    <row r="254" spans="1:62" ht="15" customHeight="1">
      <c r="B254" s="808"/>
      <c r="C254" s="155"/>
      <c r="D254" s="155" t="str">
        <f>IF(C253="","",IF(C253=E253,"△",IF(C253&gt;E253,"○","●")))</f>
        <v/>
      </c>
      <c r="E254" s="156"/>
      <c r="F254" s="155"/>
      <c r="G254" s="155" t="str">
        <f>IF(F253="","",IF(F253=H253,"△",IF(F253&gt;H253,"○","●")))</f>
        <v/>
      </c>
      <c r="H254" s="156"/>
      <c r="I254" s="157"/>
      <c r="J254" s="157" t="str">
        <f>IF(I253="","",IF(I253=K253,"△",IF(I253&gt;K253,"○","●")))</f>
        <v/>
      </c>
      <c r="K254" s="148"/>
      <c r="L254" s="143"/>
      <c r="M254" s="143" t="str">
        <f>IF(L253="","",IF(L253=N253,"△",IF(L253&gt;N253,"○","●")))</f>
        <v/>
      </c>
      <c r="N254" s="144"/>
      <c r="O254" s="141"/>
      <c r="P254" s="143"/>
      <c r="Q254" s="144"/>
      <c r="R254" s="141"/>
      <c r="S254" s="142" t="str">
        <f>IF(R253="","",IF(R253=T253,"△",IF(R253&gt;T253,"○","●")))</f>
        <v/>
      </c>
      <c r="T254" s="143"/>
      <c r="U254" s="141"/>
      <c r="V254" s="142" t="str">
        <f>IF(U253="","",IF(U253=W253,"△",IF(U253&gt;W253,"○","●")))</f>
        <v/>
      </c>
      <c r="W254" s="144"/>
      <c r="X254" s="141"/>
      <c r="Y254" s="142" t="str">
        <f>IF(X253="","",IF(X253=Z253,"△",IF(X253&gt;Z253,"○","●")))</f>
        <v/>
      </c>
      <c r="Z254" s="144"/>
      <c r="AA254" s="141"/>
      <c r="AB254" s="142" t="str">
        <f>IF(AA253="","",IF(AA253=AC253,"△",IF(AA253&gt;AC253,"○","●")))</f>
        <v/>
      </c>
      <c r="AC254" s="144"/>
      <c r="AD254" s="201"/>
      <c r="AE254" s="202" t="str">
        <f>IF(AD253="","",IF(AD253=AF253,"△",IF(AD253&gt;AF253,"○","●")))</f>
        <v/>
      </c>
      <c r="AF254" s="148"/>
      <c r="AG254" s="146"/>
      <c r="AH254" s="147" t="str">
        <f>IF(AG253="","",IF(AG253=AI253,"△",IF(AG253&gt;AI253,"○","●")))</f>
        <v/>
      </c>
      <c r="AI254" s="148"/>
      <c r="AJ254" s="146"/>
      <c r="AK254" s="147" t="str">
        <f>IF(AJ253="","",IF(AJ253=AL253,"△",IF(AJ253&gt;AL253,"○","●")))</f>
        <v/>
      </c>
      <c r="AL254" s="148"/>
      <c r="AM254" s="146"/>
      <c r="AN254" s="147" t="str">
        <f>IF(AM253="","",IF(AM253=AO253,"△",IF(AM253&gt;AO253,"○","●")))</f>
        <v/>
      </c>
      <c r="AO254" s="148"/>
      <c r="AP254" s="146"/>
      <c r="AQ254" s="147" t="str">
        <f>IF(AP253="","",IF(AP253=AR253,"△",IF(AP253&gt;AR253,"○","●")))</f>
        <v/>
      </c>
      <c r="AR254" s="148"/>
      <c r="AS254" s="146"/>
      <c r="AT254" s="147" t="str">
        <f>IF(AS253="","",IF(AS253=AU253,"△",IF(AS253&gt;AU253,"○","●")))</f>
        <v/>
      </c>
      <c r="AU254" s="148"/>
      <c r="AV254" s="768"/>
      <c r="AW254" s="760"/>
      <c r="AX254" s="761"/>
      <c r="AY254" s="761"/>
      <c r="AZ254" s="761"/>
      <c r="BA254" s="761"/>
      <c r="BB254" s="761"/>
      <c r="BC254" s="763"/>
      <c r="BE254" s="755"/>
      <c r="BF254" s="757"/>
      <c r="BG254" s="757"/>
      <c r="BI254" s="759"/>
    </row>
    <row r="255" spans="1:62" ht="15" customHeight="1">
      <c r="B255" s="807"/>
      <c r="C255" s="158" t="str">
        <f>IF(K247="","",K247)</f>
        <v/>
      </c>
      <c r="D255" s="159" t="s">
        <v>68</v>
      </c>
      <c r="E255" s="160" t="str">
        <f>IF(I247="","",I247)</f>
        <v/>
      </c>
      <c r="F255" s="149" t="str">
        <f>IF(K251="","",K251)</f>
        <v/>
      </c>
      <c r="G255" s="150" t="s">
        <v>67</v>
      </c>
      <c r="H255" s="151" t="str">
        <f>IF(I251="","",I251)</f>
        <v/>
      </c>
      <c r="I255" s="516" t="str">
        <f>IF(T249="","",T249)</f>
        <v/>
      </c>
      <c r="J255" s="137"/>
      <c r="K255" s="171" t="str">
        <f>IF(R249="","",R249)</f>
        <v/>
      </c>
      <c r="L255" s="132"/>
      <c r="M255" s="131"/>
      <c r="N255" s="135"/>
      <c r="O255" s="132" t="str">
        <f>IF(T253="","",T253)</f>
        <v/>
      </c>
      <c r="P255" s="131"/>
      <c r="Q255" s="135" t="str">
        <f>IF(R253="","",R253)</f>
        <v/>
      </c>
      <c r="R255" s="133"/>
      <c r="S255" s="267"/>
      <c r="T255" s="134"/>
      <c r="U255" s="133"/>
      <c r="V255" s="131"/>
      <c r="W255" s="134"/>
      <c r="X255" s="133"/>
      <c r="Y255" s="131"/>
      <c r="Z255" s="134"/>
      <c r="AA255" s="130"/>
      <c r="AB255" s="131"/>
      <c r="AC255" s="135"/>
      <c r="AD255" s="136"/>
      <c r="AE255" s="137"/>
      <c r="AF255" s="153"/>
      <c r="AG255" s="136"/>
      <c r="AH255" s="137" t="s">
        <v>67</v>
      </c>
      <c r="AI255" s="153"/>
      <c r="AJ255" s="136"/>
      <c r="AK255" s="137" t="s">
        <v>67</v>
      </c>
      <c r="AL255" s="153"/>
      <c r="AM255" s="136"/>
      <c r="AN255" s="137" t="s">
        <v>68</v>
      </c>
      <c r="AO255" s="153"/>
      <c r="AP255" s="136"/>
      <c r="AQ255" s="137" t="s">
        <v>68</v>
      </c>
      <c r="AR255" s="153"/>
      <c r="AS255" s="136"/>
      <c r="AT255" s="137" t="s">
        <v>67</v>
      </c>
      <c r="AU255" s="153"/>
      <c r="AV255" s="767"/>
      <c r="AW255" s="748"/>
      <c r="AX255" s="750"/>
      <c r="AY255" s="750"/>
      <c r="AZ255" s="762"/>
      <c r="BA255" s="750"/>
      <c r="BB255" s="750"/>
      <c r="BC255" s="752"/>
      <c r="BD255" s="138"/>
      <c r="BE255" s="754"/>
      <c r="BF255" s="756"/>
      <c r="BG255" s="756"/>
      <c r="BI255" s="758">
        <f>SUM(AY255:BA256)</f>
        <v>0</v>
      </c>
    </row>
    <row r="256" spans="1:62" ht="15" customHeight="1">
      <c r="B256" s="765"/>
      <c r="C256" s="161"/>
      <c r="D256" s="161" t="str">
        <f>IF(C255="","",IF(C255=E255,"△",IF(C255&gt;E255,"○","●")))</f>
        <v/>
      </c>
      <c r="E256" s="162"/>
      <c r="F256" s="155"/>
      <c r="G256" s="155" t="str">
        <f>IF(F255="","",IF(F255=H255,"△",IF(F255&gt;H255,"○","●")))</f>
        <v/>
      </c>
      <c r="H256" s="156"/>
      <c r="I256" s="157"/>
      <c r="J256" s="157" t="str">
        <f>IF(I255="","",IF(I255=K255,"△",IF(I255&gt;K255,"○","●")))</f>
        <v/>
      </c>
      <c r="K256" s="148"/>
      <c r="L256" s="143"/>
      <c r="M256" s="143" t="str">
        <f>IF(L255="","",IF(L255=N255,"△",IF(L255&gt;N255,"○","●")))</f>
        <v/>
      </c>
      <c r="N256" s="144"/>
      <c r="O256" s="143"/>
      <c r="P256" s="143" t="str">
        <f>IF(O255="","",IF(O255=Q255,"△",IF(O255&gt;Q255,"○","●")))</f>
        <v/>
      </c>
      <c r="Q256" s="144"/>
      <c r="R256" s="141"/>
      <c r="S256" s="143"/>
      <c r="T256" s="144"/>
      <c r="U256" s="141"/>
      <c r="V256" s="142" t="str">
        <f>IF(U255="","",IF(U255=W255,"△",IF(U255&gt;W255,"○","●")))</f>
        <v/>
      </c>
      <c r="W256" s="144"/>
      <c r="X256" s="141"/>
      <c r="Y256" s="142" t="str">
        <f>IF(X255="","",IF(X255=Z255,"△",IF(X255&gt;Z255,"○","●")))</f>
        <v/>
      </c>
      <c r="Z256" s="144"/>
      <c r="AA256" s="141"/>
      <c r="AB256" s="142" t="str">
        <f>IF(AA255="","",IF(AA255=AC255,"△",IF(AA255&gt;AC255,"○","●")))</f>
        <v/>
      </c>
      <c r="AC256" s="144"/>
      <c r="AD256" s="201"/>
      <c r="AE256" s="202" t="str">
        <f>IF(AD255="","",IF(AD255=AF255,"△",IF(AD255&gt;AF255,"○","●")))</f>
        <v/>
      </c>
      <c r="AF256" s="148"/>
      <c r="AG256" s="146"/>
      <c r="AH256" s="147" t="str">
        <f>IF(AG255="","",IF(AG255=AI255,"△",IF(AG255&gt;AI255,"○","●")))</f>
        <v/>
      </c>
      <c r="AI256" s="148"/>
      <c r="AJ256" s="146"/>
      <c r="AK256" s="147" t="str">
        <f>IF(AJ255="","",IF(AJ255=AL255,"△",IF(AJ255&gt;AL255,"○","●")))</f>
        <v/>
      </c>
      <c r="AL256" s="148"/>
      <c r="AM256" s="146"/>
      <c r="AN256" s="147" t="str">
        <f>IF(AM255="","",IF(AM255=AO255,"△",IF(AM255&gt;AO255,"○","●")))</f>
        <v/>
      </c>
      <c r="AO256" s="148"/>
      <c r="AP256" s="146"/>
      <c r="AQ256" s="147" t="str">
        <f>IF(AP255="","",IF(AP255=AR255,"△",IF(AP255&gt;AR255,"○","●")))</f>
        <v/>
      </c>
      <c r="AR256" s="148"/>
      <c r="AS256" s="146"/>
      <c r="AT256" s="147" t="str">
        <f>IF(AS255="","",IF(AS255=AU255,"△",IF(AS255&gt;AU255,"○","●")))</f>
        <v/>
      </c>
      <c r="AU256" s="148"/>
      <c r="AV256" s="768"/>
      <c r="AW256" s="760"/>
      <c r="AX256" s="761"/>
      <c r="AY256" s="761"/>
      <c r="AZ256" s="761"/>
      <c r="BA256" s="761"/>
      <c r="BB256" s="761"/>
      <c r="BC256" s="763"/>
      <c r="BD256" s="138"/>
      <c r="BE256" s="755"/>
      <c r="BF256" s="757"/>
      <c r="BG256" s="757"/>
      <c r="BI256" s="759"/>
    </row>
    <row r="257" spans="1:61" ht="15" customHeight="1">
      <c r="A257" s="90" t="s">
        <v>71</v>
      </c>
      <c r="B257" s="809" t="str">
        <f>[1]③リーグ組分け!B144</f>
        <v>千葉70</v>
      </c>
      <c r="C257" s="517" t="str">
        <f>IF(N245="","",N245)</f>
        <v/>
      </c>
      <c r="D257" s="164" t="s">
        <v>68</v>
      </c>
      <c r="E257" s="165" t="str">
        <f>IF(L245="","",L245)</f>
        <v/>
      </c>
      <c r="F257" s="149" t="str">
        <f>IF(N249="","",N249)</f>
        <v/>
      </c>
      <c r="G257" s="150" t="s">
        <v>67</v>
      </c>
      <c r="H257" s="151" t="str">
        <f>IF(L249="","",L249)</f>
        <v/>
      </c>
      <c r="I257" s="149" t="str">
        <f>IF(N253="","",N253)</f>
        <v/>
      </c>
      <c r="J257" s="150" t="s">
        <v>67</v>
      </c>
      <c r="K257" s="151" t="str">
        <f>IF(L253="","",L253)</f>
        <v/>
      </c>
      <c r="L257" s="516" t="str">
        <f>IF(W251="","",W251)</f>
        <v/>
      </c>
      <c r="M257" s="137"/>
      <c r="N257" s="171" t="str">
        <f>IF(U251="","",U251)</f>
        <v/>
      </c>
      <c r="O257" s="132" t="str">
        <f>IF(W253="","",W253)</f>
        <v/>
      </c>
      <c r="P257" s="131"/>
      <c r="Q257" s="135" t="str">
        <f>IF(U253="","",U253)</f>
        <v/>
      </c>
      <c r="R257" s="132" t="str">
        <f>IF(W255="","",W255)</f>
        <v/>
      </c>
      <c r="S257" s="131"/>
      <c r="T257" s="135" t="str">
        <f>IF(U255="","",U255)</f>
        <v/>
      </c>
      <c r="U257" s="133"/>
      <c r="V257" s="267"/>
      <c r="W257" s="134"/>
      <c r="X257" s="133"/>
      <c r="Y257" s="131"/>
      <c r="Z257" s="134"/>
      <c r="AA257" s="130"/>
      <c r="AB257" s="131"/>
      <c r="AC257" s="135"/>
      <c r="AD257" s="136"/>
      <c r="AE257" s="137"/>
      <c r="AF257" s="153"/>
      <c r="AG257" s="136"/>
      <c r="AH257" s="137" t="s">
        <v>67</v>
      </c>
      <c r="AI257" s="153"/>
      <c r="AJ257" s="136"/>
      <c r="AK257" s="137" t="s">
        <v>67</v>
      </c>
      <c r="AL257" s="153"/>
      <c r="AM257" s="136"/>
      <c r="AN257" s="137" t="s">
        <v>68</v>
      </c>
      <c r="AO257" s="153"/>
      <c r="AP257" s="136"/>
      <c r="AQ257" s="137" t="s">
        <v>68</v>
      </c>
      <c r="AR257" s="153"/>
      <c r="AS257" s="136"/>
      <c r="AT257" s="137" t="s">
        <v>67</v>
      </c>
      <c r="AU257" s="153"/>
      <c r="AV257" s="767">
        <f>RANK(BG257,BG$245:BG$260)</f>
        <v>1</v>
      </c>
      <c r="AW257" s="748">
        <f>AY257*3+BA257</f>
        <v>0</v>
      </c>
      <c r="AX257" s="750">
        <f>BB257-BC257</f>
        <v>0</v>
      </c>
      <c r="AY257" s="750">
        <f>COUNTIF($D258:$AU258,"○")</f>
        <v>0</v>
      </c>
      <c r="AZ257" s="762">
        <f>COUNTIF($D258:$AU258,"●")</f>
        <v>0</v>
      </c>
      <c r="BA257" s="750">
        <f>COUNTIF($D258:AT258,"△")</f>
        <v>0</v>
      </c>
      <c r="BB257" s="750">
        <f>SUM(C257,F257,I257,L257,O257,R257,U257,X257,AA257,AD257,AG257,AJ257,AM257,AP257,AS257)</f>
        <v>0</v>
      </c>
      <c r="BC257" s="752">
        <f>SUM(E257,H257,K257,N257,Q257,T257,W257,Z257,AC257,AF257,AI257,AL257,AO257,AR257,AU257)</f>
        <v>0</v>
      </c>
      <c r="BD257" s="138"/>
      <c r="BE257" s="754">
        <f>0.5+AX257/1000</f>
        <v>0.5</v>
      </c>
      <c r="BF257" s="756">
        <f>BB257/100000</f>
        <v>0</v>
      </c>
      <c r="BG257" s="756">
        <f>SUM(AW257,BE257,BF257)</f>
        <v>0.5</v>
      </c>
      <c r="BI257" s="758">
        <f>SUM(AY257:BA258)</f>
        <v>0</v>
      </c>
    </row>
    <row r="258" spans="1:61" ht="15" customHeight="1">
      <c r="B258" s="808"/>
      <c r="C258" s="518"/>
      <c r="D258" s="155" t="str">
        <f>IF(C257="","",IF(C257=E257,"△",IF(C257&gt;E257,"○","●")))</f>
        <v/>
      </c>
      <c r="E258" s="156"/>
      <c r="F258" s="155"/>
      <c r="G258" s="155" t="str">
        <f>IF(F257="","",IF(F257=H257,"△",IF(F257&gt;H257,"○","●")))</f>
        <v/>
      </c>
      <c r="H258" s="156"/>
      <c r="I258" s="155"/>
      <c r="J258" s="155" t="str">
        <f>IF(I257="","",IF(I257=K257,"△",IF(I257&gt;K257,"○","●")))</f>
        <v/>
      </c>
      <c r="K258" s="156"/>
      <c r="L258" s="157"/>
      <c r="M258" s="157" t="str">
        <f>IF(L257="","",IF(L257=N257,"△",IF(L257&gt;N257,"○","●")))</f>
        <v/>
      </c>
      <c r="N258" s="148"/>
      <c r="O258" s="143"/>
      <c r="P258" s="143" t="str">
        <f>IF(O257="","",IF(O257=Q257,"△",IF(O257&gt;Q257,"○","●")))</f>
        <v/>
      </c>
      <c r="Q258" s="144"/>
      <c r="R258" s="143"/>
      <c r="S258" s="143" t="str">
        <f>IF(R257="","",IF(R257=T257,"△",IF(R257&gt;T257,"○","●")))</f>
        <v/>
      </c>
      <c r="T258" s="144"/>
      <c r="U258" s="141"/>
      <c r="V258" s="143"/>
      <c r="W258" s="144"/>
      <c r="X258" s="141"/>
      <c r="Y258" s="142" t="str">
        <f>IF(X257="","",IF(X257=Z257,"△",IF(X257&gt;Z257,"○","●")))</f>
        <v/>
      </c>
      <c r="Z258" s="144"/>
      <c r="AA258" s="141"/>
      <c r="AB258" s="142" t="str">
        <f>IF(AA257="","",IF(AA257=AC257,"△",IF(AA257&gt;AC257,"○","●")))</f>
        <v/>
      </c>
      <c r="AC258" s="144"/>
      <c r="AD258" s="201"/>
      <c r="AE258" s="202" t="str">
        <f>IF(AD257="","",IF(AD257=AF257,"△",IF(AD257&gt;AF257,"○","●")))</f>
        <v/>
      </c>
      <c r="AF258" s="148"/>
      <c r="AG258" s="146"/>
      <c r="AH258" s="147" t="str">
        <f>IF(AG257="","",IF(AG257=AI257,"△",IF(AG257&gt;AI257,"○","●")))</f>
        <v/>
      </c>
      <c r="AI258" s="148"/>
      <c r="AJ258" s="146"/>
      <c r="AK258" s="147" t="str">
        <f>IF(AJ257="","",IF(AJ257=AL257,"△",IF(AJ257&gt;AL257,"○","●")))</f>
        <v/>
      </c>
      <c r="AL258" s="148"/>
      <c r="AM258" s="146"/>
      <c r="AN258" s="147" t="str">
        <f>IF(AM257="","",IF(AM257=AO257,"△",IF(AM257&gt;AO257,"○","●")))</f>
        <v/>
      </c>
      <c r="AO258" s="148"/>
      <c r="AP258" s="146"/>
      <c r="AQ258" s="147" t="str">
        <f>IF(AP257="","",IF(AP257=AR257,"△",IF(AP257&gt;AR257,"○","●")))</f>
        <v/>
      </c>
      <c r="AR258" s="148"/>
      <c r="AS258" s="146"/>
      <c r="AT258" s="147" t="str">
        <f>IF(AS257="","",IF(AS257=AU257,"△",IF(AS257&gt;AU257,"○","●")))</f>
        <v/>
      </c>
      <c r="AU258" s="148"/>
      <c r="AV258" s="768"/>
      <c r="AW258" s="760"/>
      <c r="AX258" s="761"/>
      <c r="AY258" s="761"/>
      <c r="AZ258" s="761"/>
      <c r="BA258" s="761"/>
      <c r="BB258" s="761"/>
      <c r="BC258" s="763"/>
      <c r="BE258" s="755"/>
      <c r="BF258" s="757"/>
      <c r="BG258" s="757"/>
      <c r="BI258" s="759"/>
    </row>
    <row r="259" spans="1:61" ht="15" customHeight="1">
      <c r="B259" s="808"/>
      <c r="C259" s="519" t="str">
        <f>IF(N247="","",N247)</f>
        <v/>
      </c>
      <c r="D259" s="159" t="s">
        <v>68</v>
      </c>
      <c r="E259" s="160" t="str">
        <f>IF(L247="","",L247)</f>
        <v/>
      </c>
      <c r="F259" s="149" t="str">
        <f>IF(N251="","",N251)</f>
        <v/>
      </c>
      <c r="G259" s="150" t="s">
        <v>67</v>
      </c>
      <c r="H259" s="151" t="str">
        <f>IF(L251="","",L251)</f>
        <v/>
      </c>
      <c r="I259" s="149" t="str">
        <f>IF(N255="","",N255)</f>
        <v/>
      </c>
      <c r="J259" s="150" t="s">
        <v>67</v>
      </c>
      <c r="K259" s="151" t="str">
        <f>IF(L255="","",L255)</f>
        <v/>
      </c>
      <c r="L259" s="516" t="str">
        <f>IF(Z251="","",Z251)</f>
        <v/>
      </c>
      <c r="M259" s="137"/>
      <c r="N259" s="171" t="str">
        <f>IF(X251="","",X251)</f>
        <v/>
      </c>
      <c r="O259" s="132" t="str">
        <f>IF(Z253="","",Z253)</f>
        <v/>
      </c>
      <c r="P259" s="131"/>
      <c r="Q259" s="135"/>
      <c r="R259" s="132" t="str">
        <f>IF(Z255="","",Z255)</f>
        <v/>
      </c>
      <c r="S259" s="131"/>
      <c r="T259" s="135" t="str">
        <f>IF(X255="","",X255)</f>
        <v/>
      </c>
      <c r="U259" s="132" t="str">
        <f>IF(Z257="","",Z257)</f>
        <v/>
      </c>
      <c r="V259" s="131"/>
      <c r="W259" s="135" t="str">
        <f>IF(X257="","",X257)</f>
        <v/>
      </c>
      <c r="X259" s="133"/>
      <c r="Y259" s="267"/>
      <c r="Z259" s="134"/>
      <c r="AA259" s="130"/>
      <c r="AB259" s="131"/>
      <c r="AC259" s="135"/>
      <c r="AD259" s="136"/>
      <c r="AE259" s="137"/>
      <c r="AF259" s="153"/>
      <c r="AG259" s="136"/>
      <c r="AH259" s="137" t="s">
        <v>67</v>
      </c>
      <c r="AI259" s="153"/>
      <c r="AJ259" s="136"/>
      <c r="AK259" s="137" t="s">
        <v>67</v>
      </c>
      <c r="AL259" s="153"/>
      <c r="AM259" s="136"/>
      <c r="AN259" s="137" t="s">
        <v>68</v>
      </c>
      <c r="AO259" s="153"/>
      <c r="AP259" s="136"/>
      <c r="AQ259" s="137" t="s">
        <v>68</v>
      </c>
      <c r="AR259" s="153"/>
      <c r="AS259" s="136"/>
      <c r="AT259" s="137" t="s">
        <v>67</v>
      </c>
      <c r="AU259" s="153"/>
      <c r="AV259" s="767"/>
      <c r="AW259" s="748"/>
      <c r="AX259" s="750"/>
      <c r="AY259" s="750"/>
      <c r="AZ259" s="762"/>
      <c r="BA259" s="750"/>
      <c r="BB259" s="750"/>
      <c r="BC259" s="752"/>
      <c r="BE259" s="754"/>
      <c r="BF259" s="756"/>
      <c r="BG259" s="756"/>
      <c r="BI259" s="758">
        <f>SUM(AY259:BA260)</f>
        <v>0</v>
      </c>
    </row>
    <row r="260" spans="1:61" ht="15" customHeight="1">
      <c r="B260" s="764"/>
      <c r="C260" s="520"/>
      <c r="D260" s="161" t="str">
        <f>IF(C259="","",IF(C259=E259,"△",IF(C259&gt;E259,"○","●")))</f>
        <v/>
      </c>
      <c r="E260" s="162"/>
      <c r="F260" s="155"/>
      <c r="G260" s="155" t="str">
        <f>IF(F259="","",IF(F259=H259,"△",IF(F259&gt;H259,"○","●")))</f>
        <v/>
      </c>
      <c r="H260" s="156"/>
      <c r="I260" s="155"/>
      <c r="J260" s="155" t="str">
        <f>IF(I259="","",IF(I259=K259,"△",IF(I259&gt;K259,"○","●")))</f>
        <v/>
      </c>
      <c r="K260" s="156"/>
      <c r="L260" s="157"/>
      <c r="M260" s="157" t="str">
        <f>IF(L259="","",IF(L259=N259,"△",IF(L259&gt;N259,"○","●")))</f>
        <v/>
      </c>
      <c r="N260" s="148"/>
      <c r="O260" s="143"/>
      <c r="P260" s="143" t="str">
        <f>IF(O259="","",IF(O259=Q259,"△",IF(O259&gt;Q259,"○","●")))</f>
        <v/>
      </c>
      <c r="Q260" s="144"/>
      <c r="R260" s="143"/>
      <c r="S260" s="143" t="str">
        <f>IF(R259="","",IF(R259=T259,"△",IF(R259&gt;T259,"○","●")))</f>
        <v/>
      </c>
      <c r="T260" s="144"/>
      <c r="U260" s="143"/>
      <c r="V260" s="143" t="str">
        <f>IF(U259="","",IF(U259=W259,"△",IF(U259&gt;W259,"○","●")))</f>
        <v/>
      </c>
      <c r="W260" s="144"/>
      <c r="X260" s="141"/>
      <c r="Y260" s="143"/>
      <c r="Z260" s="144"/>
      <c r="AA260" s="141"/>
      <c r="AB260" s="142" t="str">
        <f>IF(AA259="","",IF(AA259=AC259,"△",IF(AA259&gt;AC259,"○","●")))</f>
        <v/>
      </c>
      <c r="AC260" s="144"/>
      <c r="AD260" s="201"/>
      <c r="AE260" s="202" t="str">
        <f>IF(AD259="","",IF(AD259=AF259,"△",IF(AD259&gt;AF259,"○","●")))</f>
        <v/>
      </c>
      <c r="AF260" s="148"/>
      <c r="AG260" s="146"/>
      <c r="AH260" s="147" t="str">
        <f>IF(AG259="","",IF(AG259=AI259,"△",IF(AG259&gt;AI259,"○","●")))</f>
        <v/>
      </c>
      <c r="AI260" s="148"/>
      <c r="AJ260" s="146"/>
      <c r="AK260" s="147" t="str">
        <f>IF(AJ259="","",IF(AJ259=AL259,"△",IF(AJ259&gt;AL259,"○","●")))</f>
        <v/>
      </c>
      <c r="AL260" s="148"/>
      <c r="AM260" s="146"/>
      <c r="AN260" s="147" t="str">
        <f>IF(AM259="","",IF(AM259=AO259,"△",IF(AM259&gt;AO259,"○","●")))</f>
        <v/>
      </c>
      <c r="AO260" s="148"/>
      <c r="AP260" s="146"/>
      <c r="AQ260" s="147" t="str">
        <f>IF(AP259="","",IF(AP259=AR259,"△",IF(AP259&gt;AR259,"○","●")))</f>
        <v/>
      </c>
      <c r="AR260" s="148"/>
      <c r="AS260" s="146"/>
      <c r="AT260" s="147" t="str">
        <f>IF(AS259="","",IF(AS259=AU259,"△",IF(AS259&gt;AU259,"○","●")))</f>
        <v/>
      </c>
      <c r="AU260" s="148"/>
      <c r="AV260" s="768"/>
      <c r="AW260" s="760"/>
      <c r="AX260" s="761"/>
      <c r="AY260" s="761"/>
      <c r="AZ260" s="761"/>
      <c r="BA260" s="761"/>
      <c r="BB260" s="761"/>
      <c r="BC260" s="763"/>
      <c r="BE260" s="755"/>
      <c r="BF260" s="757"/>
      <c r="BG260" s="757"/>
      <c r="BI260" s="759"/>
    </row>
    <row r="261" spans="1:61" ht="16.2" customHeight="1">
      <c r="B261" s="810"/>
      <c r="C261" s="152" t="str">
        <f>IF(AC245="","",AC245)</f>
        <v/>
      </c>
      <c r="D261" s="191"/>
      <c r="E261" s="153"/>
      <c r="F261" s="152"/>
      <c r="G261" s="191"/>
      <c r="H261" s="153"/>
      <c r="I261" s="152"/>
      <c r="J261" s="191"/>
      <c r="K261" s="153"/>
      <c r="L261" s="152"/>
      <c r="M261" s="191"/>
      <c r="N261" s="153"/>
      <c r="O261" s="152"/>
      <c r="P261" s="191"/>
      <c r="Q261" s="153"/>
      <c r="R261" s="152"/>
      <c r="S261" s="191"/>
      <c r="T261" s="153"/>
      <c r="U261" s="152"/>
      <c r="V261" s="191"/>
      <c r="W261" s="153"/>
      <c r="X261" s="152"/>
      <c r="Y261" s="191"/>
      <c r="Z261" s="153" t="str">
        <f>IF(AA259="","",AA259)</f>
        <v/>
      </c>
      <c r="AA261" s="136"/>
      <c r="AB261" s="152"/>
      <c r="AC261" s="153"/>
      <c r="AD261" s="136"/>
      <c r="AE261" s="191"/>
      <c r="AF261" s="153"/>
      <c r="AG261" s="136"/>
      <c r="AH261" s="191" t="s">
        <v>67</v>
      </c>
      <c r="AI261" s="153"/>
      <c r="AJ261" s="136"/>
      <c r="AK261" s="191" t="s">
        <v>67</v>
      </c>
      <c r="AL261" s="153"/>
      <c r="AM261" s="136"/>
      <c r="AN261" s="191" t="s">
        <v>68</v>
      </c>
      <c r="AO261" s="153"/>
      <c r="AP261" s="136"/>
      <c r="AQ261" s="191" t="s">
        <v>68</v>
      </c>
      <c r="AR261" s="153"/>
      <c r="AS261" s="136"/>
      <c r="AT261" s="191" t="s">
        <v>67</v>
      </c>
      <c r="AU261" s="153"/>
      <c r="AV261" s="767"/>
      <c r="AW261" s="748">
        <f>AY261*3+BA261</f>
        <v>0</v>
      </c>
      <c r="AX261" s="750">
        <f>BB261-BC261</f>
        <v>0</v>
      </c>
      <c r="AY261" s="750">
        <f>COUNTIF($D262:$AU262,"○")</f>
        <v>0</v>
      </c>
      <c r="AZ261" s="750">
        <f>COUNTIF($D262:$AU262,"●")</f>
        <v>0</v>
      </c>
      <c r="BA261" s="750">
        <f>COUNTIF($D262:AT262,"△")</f>
        <v>0</v>
      </c>
      <c r="BB261" s="750">
        <f>SUM(C261,F261,I261,L261,O261,R261,U261,X261,AA261,AD261,AG261,AJ261,AM261,AP261,AS261)</f>
        <v>0</v>
      </c>
      <c r="BC261" s="752">
        <f>SUM(E261,H261,K261,N261,Q261,T261,W261,Z261,AC261,AF261,AI261,AL261,AO261,AR261,AU261)</f>
        <v>0</v>
      </c>
      <c r="BE261" s="754">
        <f>0.5+AX261/1000</f>
        <v>0.5</v>
      </c>
      <c r="BF261" s="756">
        <f>BB261/100000</f>
        <v>0</v>
      </c>
      <c r="BG261" s="756">
        <f>SUM(AW261,BE261,BF261)</f>
        <v>0.5</v>
      </c>
      <c r="BI261" s="758">
        <f>SUM(AY261:BA262)</f>
        <v>0</v>
      </c>
    </row>
    <row r="262" spans="1:61" ht="15" customHeight="1" thickBot="1">
      <c r="B262" s="811"/>
      <c r="C262" s="203"/>
      <c r="D262" s="203" t="str">
        <f>IF(C261="","",IF(C261=E261,"△",IF(C261&gt;E261,"○","●")))</f>
        <v/>
      </c>
      <c r="E262" s="179"/>
      <c r="F262" s="203"/>
      <c r="G262" s="203" t="str">
        <f>IF(F261="","",IF(F261=H261,"△",IF(F261&gt;H261,"○","●")))</f>
        <v/>
      </c>
      <c r="H262" s="179"/>
      <c r="I262" s="203"/>
      <c r="J262" s="203" t="str">
        <f>IF(I261="","",IF(I261=K261,"△",IF(I261&gt;K261,"○","●")))</f>
        <v/>
      </c>
      <c r="K262" s="179"/>
      <c r="L262" s="203"/>
      <c r="M262" s="203" t="str">
        <f>IF(L261="","",IF(L261=N261,"△",IF(L261&gt;N261,"○","●")))</f>
        <v/>
      </c>
      <c r="N262" s="179"/>
      <c r="O262" s="203"/>
      <c r="P262" s="203" t="str">
        <f>IF(O261="","",IF(O261=Q261,"△",IF(O261&gt;Q261,"○","●")))</f>
        <v/>
      </c>
      <c r="Q262" s="179"/>
      <c r="R262" s="203"/>
      <c r="S262" s="203" t="str">
        <f>IF(R261="","",IF(R261=T261,"△",IF(R261&gt;T261,"○","●")))</f>
        <v/>
      </c>
      <c r="T262" s="179"/>
      <c r="U262" s="203"/>
      <c r="V262" s="203" t="str">
        <f>IF(U261="","",IF(U261=W261,"△",IF(U261&gt;W261,"○","●")))</f>
        <v/>
      </c>
      <c r="W262" s="179"/>
      <c r="X262" s="203"/>
      <c r="Y262" s="203" t="str">
        <f>IF(X261="","",IF(X261=Z261,"△",IF(X261&gt;Z261,"○","●")))</f>
        <v/>
      </c>
      <c r="Z262" s="179"/>
      <c r="AA262" s="177"/>
      <c r="AB262" s="203"/>
      <c r="AC262" s="179"/>
      <c r="AD262" s="177"/>
      <c r="AE262" s="249" t="str">
        <f>IF(AD261="","",IF(AD261=AF261,"△",IF(AD261&gt;AF261,"○","●")))</f>
        <v/>
      </c>
      <c r="AF262" s="179"/>
      <c r="AG262" s="177"/>
      <c r="AH262" s="178" t="str">
        <f>IF(AG261="","",IF(AG261=AI261,"△",IF(AG261&gt;AI261,"○","●")))</f>
        <v/>
      </c>
      <c r="AI262" s="179"/>
      <c r="AJ262" s="177"/>
      <c r="AK262" s="178" t="str">
        <f>IF(AJ261="","",IF(AJ261=AL261,"△",IF(AJ261&gt;AL261,"○","●")))</f>
        <v/>
      </c>
      <c r="AL262" s="179"/>
      <c r="AM262" s="177"/>
      <c r="AN262" s="178" t="str">
        <f>IF(AM261="","",IF(AM261=AO261,"△",IF(AM261&gt;AO261,"○","●")))</f>
        <v/>
      </c>
      <c r="AO262" s="179"/>
      <c r="AP262" s="177"/>
      <c r="AQ262" s="178" t="str">
        <f>IF(AP261="","",IF(AP261=AR261,"△",IF(AP261&gt;AR261,"○","●")))</f>
        <v/>
      </c>
      <c r="AR262" s="179"/>
      <c r="AS262" s="177"/>
      <c r="AT262" s="178" t="str">
        <f>IF(AS261="","",IF(AS261=AU261,"△",IF(AS261&gt;AU261,"○","●")))</f>
        <v/>
      </c>
      <c r="AU262" s="179"/>
      <c r="AV262" s="768"/>
      <c r="AW262" s="749"/>
      <c r="AX262" s="751"/>
      <c r="AY262" s="751"/>
      <c r="AZ262" s="751"/>
      <c r="BA262" s="751"/>
      <c r="BB262" s="751"/>
      <c r="BC262" s="753"/>
      <c r="BE262" s="755"/>
      <c r="BF262" s="757"/>
      <c r="BG262" s="757"/>
      <c r="BI262" s="759"/>
    </row>
    <row r="263" spans="1:61" ht="15" customHeight="1" thickTop="1">
      <c r="AL263" s="205"/>
      <c r="AM263" s="205"/>
      <c r="AN263" s="205"/>
      <c r="AO263" s="205"/>
      <c r="AP263" s="205"/>
      <c r="AQ263" s="205"/>
      <c r="AR263" s="205"/>
      <c r="AS263" s="205"/>
      <c r="AT263" s="205"/>
      <c r="AU263" s="205"/>
      <c r="AV263" s="206"/>
      <c r="AW263" s="206"/>
      <c r="AX263" s="184">
        <f>SUM(AX245:AX262)</f>
        <v>0</v>
      </c>
      <c r="AY263" s="184">
        <f>SUM(AY245:AY262)</f>
        <v>0</v>
      </c>
      <c r="AZ263" s="184">
        <f>SUM(AZ245:AZ262)</f>
        <v>0</v>
      </c>
      <c r="BA263" s="184">
        <f>SUM(BA245:BA262)</f>
        <v>0</v>
      </c>
      <c r="BB263" s="184">
        <f>SUM(AY263:BA263)/2</f>
        <v>0</v>
      </c>
    </row>
    <row r="264" spans="1:61" ht="15" customHeight="1"/>
    <row r="265" spans="1:61" ht="15" customHeight="1"/>
    <row r="266" spans="1:61" ht="15" customHeight="1"/>
    <row r="267" spans="1:61" ht="15" customHeight="1"/>
    <row r="268" spans="1:61" ht="15" customHeight="1"/>
    <row r="269" spans="1:61" ht="15" customHeight="1"/>
    <row r="270" spans="1:61" ht="15" customHeight="1"/>
    <row r="271" spans="1:61" ht="15" customHeight="1"/>
    <row r="272" spans="1:61"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sheetData>
  <mergeCells count="1662">
    <mergeCell ref="B261:B262"/>
    <mergeCell ref="AV261:AV262"/>
    <mergeCell ref="AW261:AW262"/>
    <mergeCell ref="AX261:AX262"/>
    <mergeCell ref="AY261:AY262"/>
    <mergeCell ref="AZ261:AZ262"/>
    <mergeCell ref="BA261:BA262"/>
    <mergeCell ref="BB261:BB262"/>
    <mergeCell ref="BC261:BC262"/>
    <mergeCell ref="BE261:BE262"/>
    <mergeCell ref="BF261:BF262"/>
    <mergeCell ref="BG261:BG262"/>
    <mergeCell ref="BI261:BI262"/>
    <mergeCell ref="B257:B258"/>
    <mergeCell ref="AV257:AV258"/>
    <mergeCell ref="AW257:AW258"/>
    <mergeCell ref="AX257:AX258"/>
    <mergeCell ref="AY257:AY258"/>
    <mergeCell ref="AZ257:AZ258"/>
    <mergeCell ref="BA257:BA258"/>
    <mergeCell ref="BB257:BB258"/>
    <mergeCell ref="BC257:BC258"/>
    <mergeCell ref="BE257:BE258"/>
    <mergeCell ref="BF257:BF258"/>
    <mergeCell ref="BG257:BG258"/>
    <mergeCell ref="BI257:BI258"/>
    <mergeCell ref="B259:B260"/>
    <mergeCell ref="AV259:AV260"/>
    <mergeCell ref="AW259:AW260"/>
    <mergeCell ref="AX259:AX260"/>
    <mergeCell ref="AY259:AY260"/>
    <mergeCell ref="AZ259:AZ260"/>
    <mergeCell ref="BA259:BA260"/>
    <mergeCell ref="BB259:BB260"/>
    <mergeCell ref="BC259:BC260"/>
    <mergeCell ref="BE259:BE260"/>
    <mergeCell ref="BF259:BF260"/>
    <mergeCell ref="BG259:BG260"/>
    <mergeCell ref="BI259:BI260"/>
    <mergeCell ref="B253:B254"/>
    <mergeCell ref="AV253:AV254"/>
    <mergeCell ref="AW253:AW254"/>
    <mergeCell ref="AX253:AX254"/>
    <mergeCell ref="AY253:AY254"/>
    <mergeCell ref="AZ253:AZ254"/>
    <mergeCell ref="BA253:BA254"/>
    <mergeCell ref="BB253:BB254"/>
    <mergeCell ref="BC253:BC254"/>
    <mergeCell ref="BE253:BE254"/>
    <mergeCell ref="BF253:BF254"/>
    <mergeCell ref="BG253:BG254"/>
    <mergeCell ref="BI253:BI254"/>
    <mergeCell ref="B255:B256"/>
    <mergeCell ref="AV255:AV256"/>
    <mergeCell ref="AW255:AW256"/>
    <mergeCell ref="AX255:AX256"/>
    <mergeCell ref="AY255:AY256"/>
    <mergeCell ref="AZ255:AZ256"/>
    <mergeCell ref="BA255:BA256"/>
    <mergeCell ref="BB255:BB256"/>
    <mergeCell ref="BC255:BC256"/>
    <mergeCell ref="BE255:BE256"/>
    <mergeCell ref="BF255:BF256"/>
    <mergeCell ref="BG255:BG256"/>
    <mergeCell ref="BI255:BI256"/>
    <mergeCell ref="B249:B250"/>
    <mergeCell ref="AV249:AV250"/>
    <mergeCell ref="AW249:AW250"/>
    <mergeCell ref="AX249:AX250"/>
    <mergeCell ref="AY249:AY250"/>
    <mergeCell ref="AZ249:AZ250"/>
    <mergeCell ref="BA249:BA250"/>
    <mergeCell ref="BB249:BB250"/>
    <mergeCell ref="BC249:BC250"/>
    <mergeCell ref="BE249:BE250"/>
    <mergeCell ref="BF249:BF250"/>
    <mergeCell ref="BG249:BG250"/>
    <mergeCell ref="BI249:BI250"/>
    <mergeCell ref="B251:B252"/>
    <mergeCell ref="AV251:AV252"/>
    <mergeCell ref="AW251:AW252"/>
    <mergeCell ref="AX251:AX252"/>
    <mergeCell ref="AY251:AY252"/>
    <mergeCell ref="AZ251:AZ252"/>
    <mergeCell ref="BA251:BA252"/>
    <mergeCell ref="BB251:BB252"/>
    <mergeCell ref="BC251:BC252"/>
    <mergeCell ref="BE251:BE252"/>
    <mergeCell ref="BF251:BF252"/>
    <mergeCell ref="BG251:BG252"/>
    <mergeCell ref="BI251:BI252"/>
    <mergeCell ref="B245:B246"/>
    <mergeCell ref="AV245:AV246"/>
    <mergeCell ref="AW245:AW246"/>
    <mergeCell ref="AX245:AX246"/>
    <mergeCell ref="AY245:AY246"/>
    <mergeCell ref="AZ245:AZ246"/>
    <mergeCell ref="BA245:BA246"/>
    <mergeCell ref="BB245:BB246"/>
    <mergeCell ref="BC245:BC246"/>
    <mergeCell ref="BE245:BE246"/>
    <mergeCell ref="BF245:BF246"/>
    <mergeCell ref="BG245:BG246"/>
    <mergeCell ref="BI245:BI246"/>
    <mergeCell ref="B247:B248"/>
    <mergeCell ref="AV247:AV248"/>
    <mergeCell ref="AW247:AW248"/>
    <mergeCell ref="AX247:AX248"/>
    <mergeCell ref="AY247:AY248"/>
    <mergeCell ref="AZ247:AZ248"/>
    <mergeCell ref="BA247:BA248"/>
    <mergeCell ref="BB247:BB248"/>
    <mergeCell ref="BC247:BC248"/>
    <mergeCell ref="BE247:BE248"/>
    <mergeCell ref="BF247:BF248"/>
    <mergeCell ref="BG247:BG248"/>
    <mergeCell ref="BI247:BI248"/>
    <mergeCell ref="B172:B173"/>
    <mergeCell ref="AV172:AV173"/>
    <mergeCell ref="AW172:AW173"/>
    <mergeCell ref="AX172:AX173"/>
    <mergeCell ref="AY172:AY173"/>
    <mergeCell ref="AZ172:AZ173"/>
    <mergeCell ref="BA172:BA173"/>
    <mergeCell ref="BB172:BB173"/>
    <mergeCell ref="BC172:BC173"/>
    <mergeCell ref="BE172:BE173"/>
    <mergeCell ref="BF172:BF173"/>
    <mergeCell ref="BG172:BG173"/>
    <mergeCell ref="BI172:BI173"/>
    <mergeCell ref="V243:W243"/>
    <mergeCell ref="C244:E244"/>
    <mergeCell ref="F244:H244"/>
    <mergeCell ref="I244:K244"/>
    <mergeCell ref="L244:N244"/>
    <mergeCell ref="O244:Q244"/>
    <mergeCell ref="R244:T244"/>
    <mergeCell ref="U244:W244"/>
    <mergeCell ref="X244:Z244"/>
    <mergeCell ref="AA244:AC244"/>
    <mergeCell ref="AD244:AF244"/>
    <mergeCell ref="AG244:AI244"/>
    <mergeCell ref="AJ244:AL244"/>
    <mergeCell ref="AM244:AO244"/>
    <mergeCell ref="AP244:AR244"/>
    <mergeCell ref="AS244:AU244"/>
    <mergeCell ref="B219:B220"/>
    <mergeCell ref="AV219:AV220"/>
    <mergeCell ref="AW219:AW220"/>
    <mergeCell ref="B83:B84"/>
    <mergeCell ref="AV83:AV84"/>
    <mergeCell ref="AW83:AW84"/>
    <mergeCell ref="AX83:AX84"/>
    <mergeCell ref="AY83:AY84"/>
    <mergeCell ref="AZ83:AZ84"/>
    <mergeCell ref="BA83:BA84"/>
    <mergeCell ref="BB83:BB84"/>
    <mergeCell ref="BC83:BC84"/>
    <mergeCell ref="BE83:BE84"/>
    <mergeCell ref="BF83:BF84"/>
    <mergeCell ref="BG83:BG84"/>
    <mergeCell ref="BI83:BI84"/>
    <mergeCell ref="B85:B86"/>
    <mergeCell ref="AV85:AV86"/>
    <mergeCell ref="AW85:AW86"/>
    <mergeCell ref="AX85:AX86"/>
    <mergeCell ref="AY85:AY86"/>
    <mergeCell ref="AZ85:AZ86"/>
    <mergeCell ref="BA85:BA86"/>
    <mergeCell ref="BB85:BB86"/>
    <mergeCell ref="BC85:BC86"/>
    <mergeCell ref="BE85:BE86"/>
    <mergeCell ref="BF85:BF86"/>
    <mergeCell ref="BG85:BG86"/>
    <mergeCell ref="BI85:BI86"/>
    <mergeCell ref="AY168:AY169"/>
    <mergeCell ref="AZ168:AZ169"/>
    <mergeCell ref="BA168:BA169"/>
    <mergeCell ref="BB168:BB169"/>
    <mergeCell ref="BC168:BC169"/>
    <mergeCell ref="BE168:BE169"/>
    <mergeCell ref="BF168:BF169"/>
    <mergeCell ref="BG168:BG169"/>
    <mergeCell ref="BI168:BI169"/>
    <mergeCell ref="B217:B218"/>
    <mergeCell ref="AV217:AV218"/>
    <mergeCell ref="AW217:AW218"/>
    <mergeCell ref="AX217:AX218"/>
    <mergeCell ref="AY217:AY218"/>
    <mergeCell ref="AZ217:AZ218"/>
    <mergeCell ref="BA217:BA218"/>
    <mergeCell ref="BB217:BB218"/>
    <mergeCell ref="BC217:BC218"/>
    <mergeCell ref="BE217:BE218"/>
    <mergeCell ref="BF217:BF218"/>
    <mergeCell ref="BG217:BG218"/>
    <mergeCell ref="BI217:BI218"/>
    <mergeCell ref="BA215:BA216"/>
    <mergeCell ref="BB215:BB216"/>
    <mergeCell ref="BC215:BC216"/>
    <mergeCell ref="BE215:BE216"/>
    <mergeCell ref="BF215:BF216"/>
    <mergeCell ref="BG215:BG216"/>
    <mergeCell ref="BI215:BI216"/>
    <mergeCell ref="B209:B210"/>
    <mergeCell ref="AV209:AV210"/>
    <mergeCell ref="AW209:AW210"/>
    <mergeCell ref="AX219:AX220"/>
    <mergeCell ref="AY219:AY220"/>
    <mergeCell ref="AZ219:AZ220"/>
    <mergeCell ref="BA219:BA220"/>
    <mergeCell ref="BB219:BB220"/>
    <mergeCell ref="BC219:BC220"/>
    <mergeCell ref="BE219:BE220"/>
    <mergeCell ref="BF219:BF220"/>
    <mergeCell ref="BG219:BG220"/>
    <mergeCell ref="BI219:BI220"/>
    <mergeCell ref="B213:B214"/>
    <mergeCell ref="AV213:AV214"/>
    <mergeCell ref="AW213:AW214"/>
    <mergeCell ref="AX213:AX214"/>
    <mergeCell ref="AY213:AY214"/>
    <mergeCell ref="AZ213:AZ214"/>
    <mergeCell ref="BA213:BA214"/>
    <mergeCell ref="BB213:BB214"/>
    <mergeCell ref="BC213:BC214"/>
    <mergeCell ref="BE213:BE214"/>
    <mergeCell ref="BF213:BF214"/>
    <mergeCell ref="BG213:BG214"/>
    <mergeCell ref="BI213:BI214"/>
    <mergeCell ref="B215:B216"/>
    <mergeCell ref="AV215:AV216"/>
    <mergeCell ref="AW215:AW216"/>
    <mergeCell ref="AX215:AX216"/>
    <mergeCell ref="AY215:AY216"/>
    <mergeCell ref="AZ215:AZ216"/>
    <mergeCell ref="AX209:AX210"/>
    <mergeCell ref="AY209:AY210"/>
    <mergeCell ref="AZ209:AZ210"/>
    <mergeCell ref="BA209:BA210"/>
    <mergeCell ref="BB209:BB210"/>
    <mergeCell ref="BC209:BC210"/>
    <mergeCell ref="BE209:BE210"/>
    <mergeCell ref="BF209:BF210"/>
    <mergeCell ref="BG209:BG210"/>
    <mergeCell ref="BI209:BI210"/>
    <mergeCell ref="B211:B212"/>
    <mergeCell ref="AV211:AV212"/>
    <mergeCell ref="AW211:AW212"/>
    <mergeCell ref="AX211:AX212"/>
    <mergeCell ref="AY211:AY212"/>
    <mergeCell ref="AZ211:AZ212"/>
    <mergeCell ref="BA211:BA212"/>
    <mergeCell ref="BB211:BB212"/>
    <mergeCell ref="BC211:BC212"/>
    <mergeCell ref="BE211:BE212"/>
    <mergeCell ref="BF211:BF212"/>
    <mergeCell ref="BG211:BG212"/>
    <mergeCell ref="BI211:BI212"/>
    <mergeCell ref="B205:B206"/>
    <mergeCell ref="AV205:AV206"/>
    <mergeCell ref="AW205:AW206"/>
    <mergeCell ref="AX205:AX206"/>
    <mergeCell ref="AY205:AY206"/>
    <mergeCell ref="AZ205:AZ206"/>
    <mergeCell ref="BA205:BA206"/>
    <mergeCell ref="BB205:BB206"/>
    <mergeCell ref="BC205:BC206"/>
    <mergeCell ref="BE205:BE206"/>
    <mergeCell ref="BF205:BF206"/>
    <mergeCell ref="BG205:BG206"/>
    <mergeCell ref="BI205:BI206"/>
    <mergeCell ref="B207:B208"/>
    <mergeCell ref="AV207:AV208"/>
    <mergeCell ref="AW207:AW208"/>
    <mergeCell ref="AX207:AX208"/>
    <mergeCell ref="AY207:AY208"/>
    <mergeCell ref="AZ207:AZ208"/>
    <mergeCell ref="BA207:BA208"/>
    <mergeCell ref="BB207:BB208"/>
    <mergeCell ref="BC207:BC208"/>
    <mergeCell ref="BE207:BE208"/>
    <mergeCell ref="BF207:BF208"/>
    <mergeCell ref="BG207:BG208"/>
    <mergeCell ref="BI207:BI208"/>
    <mergeCell ref="B201:B202"/>
    <mergeCell ref="AV201:AV202"/>
    <mergeCell ref="AW201:AW202"/>
    <mergeCell ref="AX201:AX202"/>
    <mergeCell ref="AY201:AY202"/>
    <mergeCell ref="AZ201:AZ202"/>
    <mergeCell ref="BA201:BA202"/>
    <mergeCell ref="BB201:BB202"/>
    <mergeCell ref="BC201:BC202"/>
    <mergeCell ref="BE201:BE202"/>
    <mergeCell ref="BF201:BF202"/>
    <mergeCell ref="BG201:BG202"/>
    <mergeCell ref="BI201:BI202"/>
    <mergeCell ref="B203:B204"/>
    <mergeCell ref="AV203:AV204"/>
    <mergeCell ref="AW203:AW204"/>
    <mergeCell ref="AX203:AX204"/>
    <mergeCell ref="AY203:AY204"/>
    <mergeCell ref="AZ203:AZ204"/>
    <mergeCell ref="BA203:BA204"/>
    <mergeCell ref="BB203:BB204"/>
    <mergeCell ref="BC203:BC204"/>
    <mergeCell ref="BE203:BE204"/>
    <mergeCell ref="BF203:BF204"/>
    <mergeCell ref="BG203:BG204"/>
    <mergeCell ref="BI203:BI204"/>
    <mergeCell ref="V199:W199"/>
    <mergeCell ref="C200:E200"/>
    <mergeCell ref="F200:H200"/>
    <mergeCell ref="I200:K200"/>
    <mergeCell ref="L200:N200"/>
    <mergeCell ref="O200:Q200"/>
    <mergeCell ref="R200:T200"/>
    <mergeCell ref="U200:W200"/>
    <mergeCell ref="X200:Z200"/>
    <mergeCell ref="AA200:AC200"/>
    <mergeCell ref="AD200:AF200"/>
    <mergeCell ref="AG200:AI200"/>
    <mergeCell ref="AJ200:AL200"/>
    <mergeCell ref="AM200:AO200"/>
    <mergeCell ref="AP200:AR200"/>
    <mergeCell ref="AS200:AU200"/>
    <mergeCell ref="AZ178:AZ179"/>
    <mergeCell ref="AX186:AX187"/>
    <mergeCell ref="AY186:AY187"/>
    <mergeCell ref="AW180:AW181"/>
    <mergeCell ref="AX180:AX181"/>
    <mergeCell ref="AY180:AY181"/>
    <mergeCell ref="AZ180:AZ181"/>
    <mergeCell ref="AY190:AY191"/>
    <mergeCell ref="B137:B138"/>
    <mergeCell ref="AV137:AV138"/>
    <mergeCell ref="AW137:AW138"/>
    <mergeCell ref="AX137:AX138"/>
    <mergeCell ref="AY137:AY138"/>
    <mergeCell ref="AZ137:AZ138"/>
    <mergeCell ref="BA137:BA138"/>
    <mergeCell ref="BB137:BB138"/>
    <mergeCell ref="BC137:BC138"/>
    <mergeCell ref="BE137:BE138"/>
    <mergeCell ref="BF137:BF138"/>
    <mergeCell ref="BG137:BG138"/>
    <mergeCell ref="BI137:BI138"/>
    <mergeCell ref="B139:B140"/>
    <mergeCell ref="AV139:AV140"/>
    <mergeCell ref="AW139:AW140"/>
    <mergeCell ref="AX139:AX140"/>
    <mergeCell ref="AY139:AY140"/>
    <mergeCell ref="AZ139:AZ140"/>
    <mergeCell ref="BA139:BA140"/>
    <mergeCell ref="BB139:BB140"/>
    <mergeCell ref="BC139:BC140"/>
    <mergeCell ref="BE139:BE140"/>
    <mergeCell ref="BF139:BF140"/>
    <mergeCell ref="BG139:BG140"/>
    <mergeCell ref="BI139:BI140"/>
    <mergeCell ref="B133:B134"/>
    <mergeCell ref="AV133:AV134"/>
    <mergeCell ref="AW133:AW134"/>
    <mergeCell ref="AX133:AX134"/>
    <mergeCell ref="AY133:AY134"/>
    <mergeCell ref="AZ133:AZ134"/>
    <mergeCell ref="BA133:BA134"/>
    <mergeCell ref="BB133:BB134"/>
    <mergeCell ref="BC133:BC134"/>
    <mergeCell ref="BE133:BE134"/>
    <mergeCell ref="BF133:BF134"/>
    <mergeCell ref="BG133:BG134"/>
    <mergeCell ref="BI133:BI134"/>
    <mergeCell ref="B135:B136"/>
    <mergeCell ref="AV135:AV136"/>
    <mergeCell ref="AW135:AW136"/>
    <mergeCell ref="AX135:AX136"/>
    <mergeCell ref="AY135:AY136"/>
    <mergeCell ref="AZ135:AZ136"/>
    <mergeCell ref="BA135:BA136"/>
    <mergeCell ref="BB135:BB136"/>
    <mergeCell ref="BC135:BC136"/>
    <mergeCell ref="BE135:BE136"/>
    <mergeCell ref="BF135:BF136"/>
    <mergeCell ref="BG135:BG136"/>
    <mergeCell ref="BI135:BI136"/>
    <mergeCell ref="B129:B130"/>
    <mergeCell ref="AV129:AV130"/>
    <mergeCell ref="AW129:AW130"/>
    <mergeCell ref="AX129:AX130"/>
    <mergeCell ref="AY129:AY130"/>
    <mergeCell ref="AZ129:AZ130"/>
    <mergeCell ref="BA129:BA130"/>
    <mergeCell ref="BB129:BB130"/>
    <mergeCell ref="BC129:BC130"/>
    <mergeCell ref="BE129:BE130"/>
    <mergeCell ref="BF129:BF130"/>
    <mergeCell ref="BG129:BG130"/>
    <mergeCell ref="BI129:BI130"/>
    <mergeCell ref="B131:B132"/>
    <mergeCell ref="AV131:AV132"/>
    <mergeCell ref="AW131:AW132"/>
    <mergeCell ref="AX131:AX132"/>
    <mergeCell ref="AY131:AY132"/>
    <mergeCell ref="AZ131:AZ132"/>
    <mergeCell ref="BA131:BA132"/>
    <mergeCell ref="BB131:BB132"/>
    <mergeCell ref="BC131:BC132"/>
    <mergeCell ref="BE131:BE132"/>
    <mergeCell ref="BF131:BF132"/>
    <mergeCell ref="BG131:BG132"/>
    <mergeCell ref="BI131:BI132"/>
    <mergeCell ref="B125:B126"/>
    <mergeCell ref="AV125:AV126"/>
    <mergeCell ref="AW125:AW126"/>
    <mergeCell ref="AX125:AX126"/>
    <mergeCell ref="AY125:AY126"/>
    <mergeCell ref="AZ125:AZ126"/>
    <mergeCell ref="BA125:BA126"/>
    <mergeCell ref="BB125:BB126"/>
    <mergeCell ref="BC125:BC126"/>
    <mergeCell ref="BE125:BE126"/>
    <mergeCell ref="BF125:BF126"/>
    <mergeCell ref="BG125:BG126"/>
    <mergeCell ref="BI125:BI126"/>
    <mergeCell ref="B127:B128"/>
    <mergeCell ref="AV127:AV128"/>
    <mergeCell ref="AW127:AW128"/>
    <mergeCell ref="AX127:AX128"/>
    <mergeCell ref="AY127:AY128"/>
    <mergeCell ref="AZ127:AZ128"/>
    <mergeCell ref="BA127:BA128"/>
    <mergeCell ref="BB127:BB128"/>
    <mergeCell ref="BC127:BC128"/>
    <mergeCell ref="BE127:BE128"/>
    <mergeCell ref="BF127:BF128"/>
    <mergeCell ref="BG127:BG128"/>
    <mergeCell ref="BI127:BI128"/>
    <mergeCell ref="B121:B122"/>
    <mergeCell ref="AV121:AV122"/>
    <mergeCell ref="AW121:AW122"/>
    <mergeCell ref="AX121:AX122"/>
    <mergeCell ref="AY121:AY122"/>
    <mergeCell ref="AZ121:AZ122"/>
    <mergeCell ref="BA121:BA122"/>
    <mergeCell ref="BB121:BB122"/>
    <mergeCell ref="BC121:BC122"/>
    <mergeCell ref="BE121:BE122"/>
    <mergeCell ref="BF121:BF122"/>
    <mergeCell ref="BG121:BG122"/>
    <mergeCell ref="BI121:BI122"/>
    <mergeCell ref="B123:B124"/>
    <mergeCell ref="AV123:AV124"/>
    <mergeCell ref="AW123:AW124"/>
    <mergeCell ref="AX123:AX124"/>
    <mergeCell ref="AY123:AY124"/>
    <mergeCell ref="AZ123:AZ124"/>
    <mergeCell ref="BA123:BA124"/>
    <mergeCell ref="BB123:BB124"/>
    <mergeCell ref="BC123:BC124"/>
    <mergeCell ref="BE123:BE124"/>
    <mergeCell ref="BF123:BF124"/>
    <mergeCell ref="BG123:BG124"/>
    <mergeCell ref="BI123:BI124"/>
    <mergeCell ref="B117:B118"/>
    <mergeCell ref="AV117:AV118"/>
    <mergeCell ref="AW117:AW118"/>
    <mergeCell ref="AX117:AX118"/>
    <mergeCell ref="AY117:AY118"/>
    <mergeCell ref="AZ117:AZ118"/>
    <mergeCell ref="BA117:BA118"/>
    <mergeCell ref="BB117:BB118"/>
    <mergeCell ref="BC117:BC118"/>
    <mergeCell ref="BE117:BE118"/>
    <mergeCell ref="BF117:BF118"/>
    <mergeCell ref="BG117:BG118"/>
    <mergeCell ref="BI117:BI118"/>
    <mergeCell ref="B119:B120"/>
    <mergeCell ref="AV119:AV120"/>
    <mergeCell ref="AW119:AW120"/>
    <mergeCell ref="AX119:AX120"/>
    <mergeCell ref="AY119:AY120"/>
    <mergeCell ref="AZ119:AZ120"/>
    <mergeCell ref="BA119:BA120"/>
    <mergeCell ref="BB119:BB120"/>
    <mergeCell ref="BC119:BC120"/>
    <mergeCell ref="BE119:BE120"/>
    <mergeCell ref="BF119:BF120"/>
    <mergeCell ref="BG119:BG120"/>
    <mergeCell ref="BI119:BI120"/>
    <mergeCell ref="BA79:BA80"/>
    <mergeCell ref="BB79:BB80"/>
    <mergeCell ref="BC79:BC80"/>
    <mergeCell ref="BE79:BE80"/>
    <mergeCell ref="BF79:BF80"/>
    <mergeCell ref="BG79:BG80"/>
    <mergeCell ref="BI79:BI80"/>
    <mergeCell ref="B81:B82"/>
    <mergeCell ref="AV81:AV82"/>
    <mergeCell ref="AW81:AW82"/>
    <mergeCell ref="AX81:AX82"/>
    <mergeCell ref="AY81:AY82"/>
    <mergeCell ref="AZ81:AZ82"/>
    <mergeCell ref="BA81:BA82"/>
    <mergeCell ref="BB81:BB82"/>
    <mergeCell ref="BC81:BC82"/>
    <mergeCell ref="BE81:BE82"/>
    <mergeCell ref="BF81:BF82"/>
    <mergeCell ref="BG81:BG82"/>
    <mergeCell ref="BI81:BI82"/>
    <mergeCell ref="B79:B80"/>
    <mergeCell ref="AV79:AV80"/>
    <mergeCell ref="AW79:AW80"/>
    <mergeCell ref="AX79:AX80"/>
    <mergeCell ref="AY79:AY80"/>
    <mergeCell ref="AZ79:AZ80"/>
    <mergeCell ref="BA75:BA76"/>
    <mergeCell ref="BB75:BB76"/>
    <mergeCell ref="BC75:BC76"/>
    <mergeCell ref="BE75:BE76"/>
    <mergeCell ref="BF75:BF76"/>
    <mergeCell ref="BG75:BG76"/>
    <mergeCell ref="BI75:BI76"/>
    <mergeCell ref="B77:B78"/>
    <mergeCell ref="AV77:AV78"/>
    <mergeCell ref="AW77:AW78"/>
    <mergeCell ref="AX77:AX78"/>
    <mergeCell ref="AY77:AY78"/>
    <mergeCell ref="AZ77:AZ78"/>
    <mergeCell ref="BA77:BA78"/>
    <mergeCell ref="BB77:BB78"/>
    <mergeCell ref="BC77:BC78"/>
    <mergeCell ref="BE77:BE78"/>
    <mergeCell ref="BF77:BF78"/>
    <mergeCell ref="BG77:BG78"/>
    <mergeCell ref="BI77:BI78"/>
    <mergeCell ref="B75:B76"/>
    <mergeCell ref="AV75:AV76"/>
    <mergeCell ref="AW75:AW76"/>
    <mergeCell ref="AX75:AX76"/>
    <mergeCell ref="AY75:AY76"/>
    <mergeCell ref="AZ75:AZ76"/>
    <mergeCell ref="BA71:BA72"/>
    <mergeCell ref="BB71:BB72"/>
    <mergeCell ref="BC71:BC72"/>
    <mergeCell ref="BE71:BE72"/>
    <mergeCell ref="BF71:BF72"/>
    <mergeCell ref="BG71:BG72"/>
    <mergeCell ref="BI71:BI72"/>
    <mergeCell ref="B73:B74"/>
    <mergeCell ref="AV73:AV74"/>
    <mergeCell ref="AW73:AW74"/>
    <mergeCell ref="AX73:AX74"/>
    <mergeCell ref="AY73:AY74"/>
    <mergeCell ref="AZ73:AZ74"/>
    <mergeCell ref="BA73:BA74"/>
    <mergeCell ref="BB73:BB74"/>
    <mergeCell ref="BC73:BC74"/>
    <mergeCell ref="BE73:BE74"/>
    <mergeCell ref="BF73:BF74"/>
    <mergeCell ref="BG73:BG74"/>
    <mergeCell ref="BI73:BI74"/>
    <mergeCell ref="B71:B72"/>
    <mergeCell ref="AV71:AV72"/>
    <mergeCell ref="AW71:AW72"/>
    <mergeCell ref="AX71:AX72"/>
    <mergeCell ref="AY71:AY72"/>
    <mergeCell ref="AZ71:AZ72"/>
    <mergeCell ref="BA67:BA68"/>
    <mergeCell ref="BB67:BB68"/>
    <mergeCell ref="BC67:BC68"/>
    <mergeCell ref="BE67:BE68"/>
    <mergeCell ref="BF67:BF68"/>
    <mergeCell ref="BG67:BG68"/>
    <mergeCell ref="BI67:BI68"/>
    <mergeCell ref="B69:B70"/>
    <mergeCell ref="AV69:AV70"/>
    <mergeCell ref="AW69:AW70"/>
    <mergeCell ref="AX69:AX70"/>
    <mergeCell ref="AY69:AY70"/>
    <mergeCell ref="AZ69:AZ70"/>
    <mergeCell ref="BA69:BA70"/>
    <mergeCell ref="BB69:BB70"/>
    <mergeCell ref="BC69:BC70"/>
    <mergeCell ref="BE69:BE70"/>
    <mergeCell ref="BF69:BF70"/>
    <mergeCell ref="BG69:BG70"/>
    <mergeCell ref="BI69:BI70"/>
    <mergeCell ref="B67:B68"/>
    <mergeCell ref="AV67:AV68"/>
    <mergeCell ref="AW67:AW68"/>
    <mergeCell ref="AX67:AX68"/>
    <mergeCell ref="AY67:AY68"/>
    <mergeCell ref="AZ67:AZ68"/>
    <mergeCell ref="BA63:BA64"/>
    <mergeCell ref="BB63:BB64"/>
    <mergeCell ref="BC63:BC64"/>
    <mergeCell ref="BE63:BE64"/>
    <mergeCell ref="BF63:BF64"/>
    <mergeCell ref="BG63:BG64"/>
    <mergeCell ref="BI63:BI64"/>
    <mergeCell ref="B65:B66"/>
    <mergeCell ref="AV65:AV66"/>
    <mergeCell ref="AW65:AW66"/>
    <mergeCell ref="AX65:AX66"/>
    <mergeCell ref="AY65:AY66"/>
    <mergeCell ref="AZ65:AZ66"/>
    <mergeCell ref="BA65:BA66"/>
    <mergeCell ref="BB65:BB66"/>
    <mergeCell ref="BC65:BC66"/>
    <mergeCell ref="BE65:BE66"/>
    <mergeCell ref="BF65:BF66"/>
    <mergeCell ref="BG65:BG66"/>
    <mergeCell ref="BI65:BI66"/>
    <mergeCell ref="B63:B64"/>
    <mergeCell ref="AV63:AV64"/>
    <mergeCell ref="AW63:AW64"/>
    <mergeCell ref="AX63:AX64"/>
    <mergeCell ref="AY63:AY64"/>
    <mergeCell ref="AZ63:AZ64"/>
    <mergeCell ref="BC59:BC60"/>
    <mergeCell ref="BE59:BE60"/>
    <mergeCell ref="BF59:BF60"/>
    <mergeCell ref="BG59:BG60"/>
    <mergeCell ref="BI59:BI60"/>
    <mergeCell ref="B61:B62"/>
    <mergeCell ref="AV61:AV62"/>
    <mergeCell ref="AW61:AW62"/>
    <mergeCell ref="AX61:AX62"/>
    <mergeCell ref="AY61:AY62"/>
    <mergeCell ref="AZ61:AZ62"/>
    <mergeCell ref="BA61:BA62"/>
    <mergeCell ref="BB61:BB62"/>
    <mergeCell ref="BC61:BC62"/>
    <mergeCell ref="BE61:BE62"/>
    <mergeCell ref="BF61:BF62"/>
    <mergeCell ref="BG61:BG62"/>
    <mergeCell ref="BI61:BI62"/>
    <mergeCell ref="AV59:AV60"/>
    <mergeCell ref="AW59:AW60"/>
    <mergeCell ref="AX59:AX60"/>
    <mergeCell ref="AY59:AY60"/>
    <mergeCell ref="B59:B60"/>
    <mergeCell ref="AZ59:AZ60"/>
    <mergeCell ref="BB59:BB60"/>
    <mergeCell ref="V142:W142"/>
    <mergeCell ref="V88:W88"/>
    <mergeCell ref="O89:Q89"/>
    <mergeCell ref="V115:W115"/>
    <mergeCell ref="O116:Q116"/>
    <mergeCell ref="R116:T116"/>
    <mergeCell ref="U116:W116"/>
    <mergeCell ref="X116:Z116"/>
    <mergeCell ref="AA116:AC116"/>
    <mergeCell ref="AD116:AF116"/>
    <mergeCell ref="AG116:AI116"/>
    <mergeCell ref="AJ116:AL116"/>
    <mergeCell ref="AM116:AO116"/>
    <mergeCell ref="AP116:AR116"/>
    <mergeCell ref="AS116:AU116"/>
    <mergeCell ref="BG196:BG197"/>
    <mergeCell ref="BG192:BG193"/>
    <mergeCell ref="BG188:BG189"/>
    <mergeCell ref="AP143:AR143"/>
    <mergeCell ref="V176:W176"/>
    <mergeCell ref="BE178:BE179"/>
    <mergeCell ref="BF178:BF179"/>
    <mergeCell ref="BF184:BF185"/>
    <mergeCell ref="BE188:BE189"/>
    <mergeCell ref="BF188:BF189"/>
    <mergeCell ref="BE180:BE181"/>
    <mergeCell ref="BF180:BF181"/>
    <mergeCell ref="BA180:BA181"/>
    <mergeCell ref="BB180:BB181"/>
    <mergeCell ref="BA178:BA179"/>
    <mergeCell ref="AS177:AU177"/>
    <mergeCell ref="AV166:AV167"/>
    <mergeCell ref="BI196:BI197"/>
    <mergeCell ref="BG194:BG195"/>
    <mergeCell ref="BI194:BI195"/>
    <mergeCell ref="B196:B197"/>
    <mergeCell ref="AV196:AV197"/>
    <mergeCell ref="AW196:AW197"/>
    <mergeCell ref="AX196:AX197"/>
    <mergeCell ref="AY196:AY197"/>
    <mergeCell ref="AZ196:AZ197"/>
    <mergeCell ref="BA196:BA197"/>
    <mergeCell ref="BB196:BB197"/>
    <mergeCell ref="AZ194:AZ195"/>
    <mergeCell ref="BA194:BA195"/>
    <mergeCell ref="BB194:BB195"/>
    <mergeCell ref="BC194:BC195"/>
    <mergeCell ref="BE194:BE195"/>
    <mergeCell ref="BF194:BF195"/>
    <mergeCell ref="BC196:BC197"/>
    <mergeCell ref="BE196:BE197"/>
    <mergeCell ref="BF196:BF197"/>
    <mergeCell ref="BI192:BI193"/>
    <mergeCell ref="B194:B195"/>
    <mergeCell ref="AV194:AV195"/>
    <mergeCell ref="AW194:AW195"/>
    <mergeCell ref="AX194:AX195"/>
    <mergeCell ref="AY194:AY195"/>
    <mergeCell ref="BG190:BG191"/>
    <mergeCell ref="BI190:BI191"/>
    <mergeCell ref="B192:B193"/>
    <mergeCell ref="AV192:AV193"/>
    <mergeCell ref="AW192:AW193"/>
    <mergeCell ref="AX192:AX193"/>
    <mergeCell ref="AY192:AY193"/>
    <mergeCell ref="AZ192:AZ193"/>
    <mergeCell ref="BA192:BA193"/>
    <mergeCell ref="BB192:BB193"/>
    <mergeCell ref="AZ190:AZ191"/>
    <mergeCell ref="BA190:BA191"/>
    <mergeCell ref="BB190:BB191"/>
    <mergeCell ref="BC190:BC191"/>
    <mergeCell ref="BE190:BE191"/>
    <mergeCell ref="BF190:BF191"/>
    <mergeCell ref="BC192:BC193"/>
    <mergeCell ref="BE192:BE193"/>
    <mergeCell ref="BF192:BF193"/>
    <mergeCell ref="B190:B191"/>
    <mergeCell ref="AV190:AV191"/>
    <mergeCell ref="AW190:AW191"/>
    <mergeCell ref="AX190:AX191"/>
    <mergeCell ref="B182:B183"/>
    <mergeCell ref="BG180:BG181"/>
    <mergeCell ref="BI180:BI181"/>
    <mergeCell ref="BG186:BG187"/>
    <mergeCell ref="BI186:BI187"/>
    <mergeCell ref="B188:B189"/>
    <mergeCell ref="AV188:AV189"/>
    <mergeCell ref="AW188:AW189"/>
    <mergeCell ref="AX188:AX189"/>
    <mergeCell ref="AY188:AY189"/>
    <mergeCell ref="AZ188:AZ189"/>
    <mergeCell ref="BA188:BA189"/>
    <mergeCell ref="BB188:BB189"/>
    <mergeCell ref="AZ186:AZ187"/>
    <mergeCell ref="BA186:BA187"/>
    <mergeCell ref="BB186:BB187"/>
    <mergeCell ref="BC186:BC187"/>
    <mergeCell ref="BE186:BE187"/>
    <mergeCell ref="BF186:BF187"/>
    <mergeCell ref="B186:B187"/>
    <mergeCell ref="AV186:AV187"/>
    <mergeCell ref="AW186:AW187"/>
    <mergeCell ref="BC184:BC185"/>
    <mergeCell ref="BE184:BE185"/>
    <mergeCell ref="BI188:BI189"/>
    <mergeCell ref="BB144:BB145"/>
    <mergeCell ref="BC144:BC145"/>
    <mergeCell ref="C177:E177"/>
    <mergeCell ref="F177:H177"/>
    <mergeCell ref="B178:B179"/>
    <mergeCell ref="AV178:AV179"/>
    <mergeCell ref="AW178:AW179"/>
    <mergeCell ref="AX178:AX179"/>
    <mergeCell ref="AY178:AY179"/>
    <mergeCell ref="BC180:BC181"/>
    <mergeCell ref="AV182:AV183"/>
    <mergeCell ref="AW182:AW183"/>
    <mergeCell ref="AX182:AX183"/>
    <mergeCell ref="AY182:AY183"/>
    <mergeCell ref="BG182:BG183"/>
    <mergeCell ref="BI182:BI183"/>
    <mergeCell ref="B184:B185"/>
    <mergeCell ref="AV184:AV185"/>
    <mergeCell ref="AW184:AW185"/>
    <mergeCell ref="AX184:AX185"/>
    <mergeCell ref="AY184:AY185"/>
    <mergeCell ref="AZ184:AZ185"/>
    <mergeCell ref="BA184:BA185"/>
    <mergeCell ref="BB184:BB185"/>
    <mergeCell ref="AZ182:AZ183"/>
    <mergeCell ref="BA182:BA183"/>
    <mergeCell ref="BB182:BB183"/>
    <mergeCell ref="BC182:BC183"/>
    <mergeCell ref="BE182:BE183"/>
    <mergeCell ref="BF182:BF183"/>
    <mergeCell ref="B180:B181"/>
    <mergeCell ref="AV180:AV181"/>
    <mergeCell ref="O177:Q177"/>
    <mergeCell ref="R177:T177"/>
    <mergeCell ref="U177:W177"/>
    <mergeCell ref="X177:Z177"/>
    <mergeCell ref="C143:E143"/>
    <mergeCell ref="F143:H143"/>
    <mergeCell ref="I143:K143"/>
    <mergeCell ref="L143:N143"/>
    <mergeCell ref="O143:Q143"/>
    <mergeCell ref="R143:T143"/>
    <mergeCell ref="U143:W143"/>
    <mergeCell ref="X143:Z143"/>
    <mergeCell ref="AA143:AC143"/>
    <mergeCell ref="AD143:AF143"/>
    <mergeCell ref="AG143:AI143"/>
    <mergeCell ref="AJ143:AL143"/>
    <mergeCell ref="AM143:AO143"/>
    <mergeCell ref="I177:K177"/>
    <mergeCell ref="L177:N177"/>
    <mergeCell ref="BB178:BB179"/>
    <mergeCell ref="BC178:BC179"/>
    <mergeCell ref="BG178:BG179"/>
    <mergeCell ref="BI178:BI179"/>
    <mergeCell ref="BG184:BG185"/>
    <mergeCell ref="BI184:BI185"/>
    <mergeCell ref="BC188:BC189"/>
    <mergeCell ref="AS143:AU143"/>
    <mergeCell ref="BC146:BC147"/>
    <mergeCell ref="BE146:BE147"/>
    <mergeCell ref="BF146:BF147"/>
    <mergeCell ref="BG146:BG147"/>
    <mergeCell ref="BI146:BI147"/>
    <mergeCell ref="AA177:AC177"/>
    <mergeCell ref="AD177:AF177"/>
    <mergeCell ref="AG177:AI177"/>
    <mergeCell ref="AJ177:AL177"/>
    <mergeCell ref="AM177:AO177"/>
    <mergeCell ref="AP177:AR177"/>
    <mergeCell ref="BA146:BA147"/>
    <mergeCell ref="BB146:BB147"/>
    <mergeCell ref="AW166:AW167"/>
    <mergeCell ref="AX166:AX167"/>
    <mergeCell ref="AY166:AY167"/>
    <mergeCell ref="AZ166:AZ167"/>
    <mergeCell ref="BA166:BA167"/>
    <mergeCell ref="BB166:BB167"/>
    <mergeCell ref="BC166:BC167"/>
    <mergeCell ref="BE166:BE167"/>
    <mergeCell ref="BF166:BF167"/>
    <mergeCell ref="AV168:AV169"/>
    <mergeCell ref="BA144:BA145"/>
    <mergeCell ref="B144:B145"/>
    <mergeCell ref="AV144:AV145"/>
    <mergeCell ref="AW144:AW145"/>
    <mergeCell ref="AX144:AX145"/>
    <mergeCell ref="AY144:AY145"/>
    <mergeCell ref="AZ144:AZ145"/>
    <mergeCell ref="AV158:AV159"/>
    <mergeCell ref="AV156:AV157"/>
    <mergeCell ref="AV154:AV155"/>
    <mergeCell ref="AV152:AV153"/>
    <mergeCell ref="AV150:AV151"/>
    <mergeCell ref="AV148:AV149"/>
    <mergeCell ref="AV146:AV147"/>
    <mergeCell ref="BG112:BG113"/>
    <mergeCell ref="BI112:BI113"/>
    <mergeCell ref="AZ112:AZ113"/>
    <mergeCell ref="BA112:BA113"/>
    <mergeCell ref="BB112:BB113"/>
    <mergeCell ref="BC112:BC113"/>
    <mergeCell ref="BE112:BE113"/>
    <mergeCell ref="BF112:BF113"/>
    <mergeCell ref="BE144:BE145"/>
    <mergeCell ref="BF144:BF145"/>
    <mergeCell ref="BG144:BG145"/>
    <mergeCell ref="BI144:BI145"/>
    <mergeCell ref="B146:B147"/>
    <mergeCell ref="AW146:AW147"/>
    <mergeCell ref="AX146:AX147"/>
    <mergeCell ref="AY146:AY147"/>
    <mergeCell ref="AZ146:AZ147"/>
    <mergeCell ref="B148:B149"/>
    <mergeCell ref="AW148:AW149"/>
    <mergeCell ref="BC110:BC111"/>
    <mergeCell ref="BE110:BE111"/>
    <mergeCell ref="BF110:BF111"/>
    <mergeCell ref="BG110:BG111"/>
    <mergeCell ref="BI110:BI111"/>
    <mergeCell ref="C116:E116"/>
    <mergeCell ref="F116:H116"/>
    <mergeCell ref="I116:K116"/>
    <mergeCell ref="L116:N116"/>
    <mergeCell ref="B112:B113"/>
    <mergeCell ref="AV112:AV113"/>
    <mergeCell ref="AW112:AW113"/>
    <mergeCell ref="AX112:AX113"/>
    <mergeCell ref="AY112:AY113"/>
    <mergeCell ref="BG108:BG109"/>
    <mergeCell ref="BI108:BI109"/>
    <mergeCell ref="B110:B111"/>
    <mergeCell ref="AV110:AV111"/>
    <mergeCell ref="AW110:AW111"/>
    <mergeCell ref="AX110:AX111"/>
    <mergeCell ref="AY110:AY111"/>
    <mergeCell ref="AZ110:AZ111"/>
    <mergeCell ref="BA110:BA111"/>
    <mergeCell ref="BB110:BB111"/>
    <mergeCell ref="AZ108:AZ109"/>
    <mergeCell ref="BA108:BA109"/>
    <mergeCell ref="BB108:BB109"/>
    <mergeCell ref="BC108:BC109"/>
    <mergeCell ref="BE108:BE109"/>
    <mergeCell ref="BF108:BF109"/>
    <mergeCell ref="BC106:BC107"/>
    <mergeCell ref="BE106:BE107"/>
    <mergeCell ref="BF106:BF107"/>
    <mergeCell ref="BG106:BG107"/>
    <mergeCell ref="BI106:BI107"/>
    <mergeCell ref="B108:B109"/>
    <mergeCell ref="AV108:AV109"/>
    <mergeCell ref="AW108:AW109"/>
    <mergeCell ref="AX108:AX109"/>
    <mergeCell ref="AY108:AY109"/>
    <mergeCell ref="BG104:BG105"/>
    <mergeCell ref="BI104:BI105"/>
    <mergeCell ref="B106:B107"/>
    <mergeCell ref="AV106:AV107"/>
    <mergeCell ref="AW106:AW107"/>
    <mergeCell ref="AX106:AX107"/>
    <mergeCell ref="AY106:AY107"/>
    <mergeCell ref="AZ106:AZ107"/>
    <mergeCell ref="BA106:BA107"/>
    <mergeCell ref="BB106:BB107"/>
    <mergeCell ref="AZ104:AZ105"/>
    <mergeCell ref="BA104:BA105"/>
    <mergeCell ref="BB104:BB105"/>
    <mergeCell ref="BC104:BC105"/>
    <mergeCell ref="BE104:BE105"/>
    <mergeCell ref="BF104:BF105"/>
    <mergeCell ref="BC102:BC103"/>
    <mergeCell ref="BE102:BE103"/>
    <mergeCell ref="BF102:BF103"/>
    <mergeCell ref="BG102:BG103"/>
    <mergeCell ref="BI102:BI103"/>
    <mergeCell ref="B104:B105"/>
    <mergeCell ref="AV104:AV105"/>
    <mergeCell ref="AW104:AW105"/>
    <mergeCell ref="AX104:AX105"/>
    <mergeCell ref="AY104:AY105"/>
    <mergeCell ref="BG100:BG101"/>
    <mergeCell ref="BI100:BI101"/>
    <mergeCell ref="B102:B103"/>
    <mergeCell ref="AV102:AV103"/>
    <mergeCell ref="AW102:AW103"/>
    <mergeCell ref="AX102:AX103"/>
    <mergeCell ref="AY102:AY103"/>
    <mergeCell ref="AZ102:AZ103"/>
    <mergeCell ref="BA102:BA103"/>
    <mergeCell ref="BB102:BB103"/>
    <mergeCell ref="AZ100:AZ101"/>
    <mergeCell ref="BA100:BA101"/>
    <mergeCell ref="BB100:BB101"/>
    <mergeCell ref="BC100:BC101"/>
    <mergeCell ref="BE100:BE101"/>
    <mergeCell ref="BF100:BF101"/>
    <mergeCell ref="BC98:BC99"/>
    <mergeCell ref="BE98:BE99"/>
    <mergeCell ref="BF98:BF99"/>
    <mergeCell ref="BG98:BG99"/>
    <mergeCell ref="BI98:BI99"/>
    <mergeCell ref="B100:B101"/>
    <mergeCell ref="AV100:AV101"/>
    <mergeCell ref="AW100:AW101"/>
    <mergeCell ref="AX100:AX101"/>
    <mergeCell ref="AY100:AY101"/>
    <mergeCell ref="BG96:BG97"/>
    <mergeCell ref="BI96:BI97"/>
    <mergeCell ref="B98:B99"/>
    <mergeCell ref="AV98:AV99"/>
    <mergeCell ref="AW98:AW99"/>
    <mergeCell ref="AX98:AX99"/>
    <mergeCell ref="AY98:AY99"/>
    <mergeCell ref="AZ98:AZ99"/>
    <mergeCell ref="BA98:BA99"/>
    <mergeCell ref="BB98:BB99"/>
    <mergeCell ref="AZ96:AZ97"/>
    <mergeCell ref="BA96:BA97"/>
    <mergeCell ref="BB96:BB97"/>
    <mergeCell ref="BC96:BC97"/>
    <mergeCell ref="BE96:BE97"/>
    <mergeCell ref="BF96:BF97"/>
    <mergeCell ref="BC94:BC95"/>
    <mergeCell ref="BE94:BE95"/>
    <mergeCell ref="BF94:BF95"/>
    <mergeCell ref="BG94:BG95"/>
    <mergeCell ref="BI94:BI95"/>
    <mergeCell ref="B96:B97"/>
    <mergeCell ref="AV96:AV97"/>
    <mergeCell ref="AW96:AW97"/>
    <mergeCell ref="AX96:AX97"/>
    <mergeCell ref="AY96:AY97"/>
    <mergeCell ref="BG92:BG93"/>
    <mergeCell ref="BI92:BI93"/>
    <mergeCell ref="B94:B95"/>
    <mergeCell ref="AV94:AV95"/>
    <mergeCell ref="AW94:AW95"/>
    <mergeCell ref="AX94:AX95"/>
    <mergeCell ref="AY94:AY95"/>
    <mergeCell ref="AZ94:AZ95"/>
    <mergeCell ref="BA94:BA95"/>
    <mergeCell ref="BB94:BB95"/>
    <mergeCell ref="AZ92:AZ93"/>
    <mergeCell ref="BA92:BA93"/>
    <mergeCell ref="BB92:BB93"/>
    <mergeCell ref="BC92:BC93"/>
    <mergeCell ref="BE92:BE93"/>
    <mergeCell ref="BF92:BF93"/>
    <mergeCell ref="BC90:BC91"/>
    <mergeCell ref="BE90:BE91"/>
    <mergeCell ref="BF90:BF91"/>
    <mergeCell ref="BG90:BG91"/>
    <mergeCell ref="BI90:BI91"/>
    <mergeCell ref="B92:B93"/>
    <mergeCell ref="AV92:AV93"/>
    <mergeCell ref="AW92:AW93"/>
    <mergeCell ref="AX92:AX93"/>
    <mergeCell ref="AY92:AY93"/>
    <mergeCell ref="AW90:AW91"/>
    <mergeCell ref="AX90:AX91"/>
    <mergeCell ref="AY90:AY91"/>
    <mergeCell ref="AZ90:AZ91"/>
    <mergeCell ref="BA90:BA91"/>
    <mergeCell ref="BB90:BB91"/>
    <mergeCell ref="AJ89:AL89"/>
    <mergeCell ref="AM89:AO89"/>
    <mergeCell ref="AP89:AR89"/>
    <mergeCell ref="AS89:AU89"/>
    <mergeCell ref="B90:B91"/>
    <mergeCell ref="AV90:AV91"/>
    <mergeCell ref="R89:T89"/>
    <mergeCell ref="U89:W89"/>
    <mergeCell ref="X89:Z89"/>
    <mergeCell ref="AA89:AC89"/>
    <mergeCell ref="AD89:AF89"/>
    <mergeCell ref="AG89:AI89"/>
    <mergeCell ref="C89:E89"/>
    <mergeCell ref="F89:H89"/>
    <mergeCell ref="I89:K89"/>
    <mergeCell ref="L89:N89"/>
    <mergeCell ref="C58:E58"/>
    <mergeCell ref="F58:H58"/>
    <mergeCell ref="I58:K58"/>
    <mergeCell ref="L58:N58"/>
    <mergeCell ref="O58:Q58"/>
    <mergeCell ref="R58:T58"/>
    <mergeCell ref="U58:W58"/>
    <mergeCell ref="X58:Z58"/>
    <mergeCell ref="AA58:AC58"/>
    <mergeCell ref="AD58:AF58"/>
    <mergeCell ref="AG58:AI58"/>
    <mergeCell ref="V57:W57"/>
    <mergeCell ref="AJ58:AL58"/>
    <mergeCell ref="AM58:AO58"/>
    <mergeCell ref="AP58:AR58"/>
    <mergeCell ref="AS58:AU58"/>
    <mergeCell ref="BA59:BA60"/>
    <mergeCell ref="BG54:BG55"/>
    <mergeCell ref="BI54:BI55"/>
    <mergeCell ref="AZ54:AZ55"/>
    <mergeCell ref="BA54:BA55"/>
    <mergeCell ref="BB54:BB55"/>
    <mergeCell ref="BC54:BC55"/>
    <mergeCell ref="BE54:BE55"/>
    <mergeCell ref="BF54:BF55"/>
    <mergeCell ref="BC52:BC53"/>
    <mergeCell ref="BE52:BE53"/>
    <mergeCell ref="BF52:BF53"/>
    <mergeCell ref="BG52:BG53"/>
    <mergeCell ref="BI52:BI53"/>
    <mergeCell ref="B54:B55"/>
    <mergeCell ref="AV54:AV55"/>
    <mergeCell ref="AW54:AW55"/>
    <mergeCell ref="AX54:AX55"/>
    <mergeCell ref="AY54:AY55"/>
    <mergeCell ref="BG50:BG51"/>
    <mergeCell ref="BI50:BI51"/>
    <mergeCell ref="B52:B53"/>
    <mergeCell ref="AV52:AV53"/>
    <mergeCell ref="AW52:AW53"/>
    <mergeCell ref="AX52:AX53"/>
    <mergeCell ref="AY52:AY53"/>
    <mergeCell ref="AZ52:AZ53"/>
    <mergeCell ref="BA52:BA53"/>
    <mergeCell ref="BB52:BB53"/>
    <mergeCell ref="AZ50:AZ51"/>
    <mergeCell ref="BA50:BA51"/>
    <mergeCell ref="BB50:BB51"/>
    <mergeCell ref="BC50:BC51"/>
    <mergeCell ref="BE50:BE51"/>
    <mergeCell ref="BF50:BF51"/>
    <mergeCell ref="BC48:BC49"/>
    <mergeCell ref="BE48:BE49"/>
    <mergeCell ref="BF48:BF49"/>
    <mergeCell ref="BG48:BG49"/>
    <mergeCell ref="BI48:BI49"/>
    <mergeCell ref="B50:B51"/>
    <mergeCell ref="AV50:AV51"/>
    <mergeCell ref="AW50:AW51"/>
    <mergeCell ref="AX50:AX51"/>
    <mergeCell ref="AY50:AY51"/>
    <mergeCell ref="BG46:BG47"/>
    <mergeCell ref="BI46:BI47"/>
    <mergeCell ref="B48:B49"/>
    <mergeCell ref="AV48:AV49"/>
    <mergeCell ref="AW48:AW49"/>
    <mergeCell ref="AX48:AX49"/>
    <mergeCell ref="AY48:AY49"/>
    <mergeCell ref="AZ48:AZ49"/>
    <mergeCell ref="BA48:BA49"/>
    <mergeCell ref="BB48:BB49"/>
    <mergeCell ref="AZ46:AZ47"/>
    <mergeCell ref="BA46:BA47"/>
    <mergeCell ref="BB46:BB47"/>
    <mergeCell ref="BC46:BC47"/>
    <mergeCell ref="BE46:BE47"/>
    <mergeCell ref="BF46:BF47"/>
    <mergeCell ref="BC44:BC45"/>
    <mergeCell ref="BE44:BE45"/>
    <mergeCell ref="BF44:BF45"/>
    <mergeCell ref="BG44:BG45"/>
    <mergeCell ref="BI44:BI45"/>
    <mergeCell ref="B46:B47"/>
    <mergeCell ref="AV46:AV47"/>
    <mergeCell ref="AW46:AW47"/>
    <mergeCell ref="AX46:AX47"/>
    <mergeCell ref="AY46:AY47"/>
    <mergeCell ref="BG42:BG43"/>
    <mergeCell ref="BI42:BI43"/>
    <mergeCell ref="B44:B45"/>
    <mergeCell ref="AV44:AV45"/>
    <mergeCell ref="AW44:AW45"/>
    <mergeCell ref="AX44:AX45"/>
    <mergeCell ref="AY44:AY45"/>
    <mergeCell ref="AZ44:AZ45"/>
    <mergeCell ref="BA44:BA45"/>
    <mergeCell ref="BB44:BB45"/>
    <mergeCell ref="AZ42:AZ43"/>
    <mergeCell ref="BA42:BA43"/>
    <mergeCell ref="BB42:BB43"/>
    <mergeCell ref="BC42:BC43"/>
    <mergeCell ref="BE42:BE43"/>
    <mergeCell ref="BF42:BF43"/>
    <mergeCell ref="BC40:BC41"/>
    <mergeCell ref="BE40:BE41"/>
    <mergeCell ref="BF40:BF41"/>
    <mergeCell ref="BG40:BG41"/>
    <mergeCell ref="BI40:BI41"/>
    <mergeCell ref="B42:B43"/>
    <mergeCell ref="AV42:AV43"/>
    <mergeCell ref="AW42:AW43"/>
    <mergeCell ref="AX42:AX43"/>
    <mergeCell ref="AY42:AY43"/>
    <mergeCell ref="BG38:BG39"/>
    <mergeCell ref="BI38:BI39"/>
    <mergeCell ref="B40:B41"/>
    <mergeCell ref="AV40:AV41"/>
    <mergeCell ref="AW40:AW41"/>
    <mergeCell ref="AX40:AX41"/>
    <mergeCell ref="AY40:AY41"/>
    <mergeCell ref="AZ40:AZ41"/>
    <mergeCell ref="BA40:BA41"/>
    <mergeCell ref="BB40:BB41"/>
    <mergeCell ref="AZ38:AZ39"/>
    <mergeCell ref="BA38:BA39"/>
    <mergeCell ref="BB38:BB39"/>
    <mergeCell ref="BC38:BC39"/>
    <mergeCell ref="BE38:BE39"/>
    <mergeCell ref="BF38:BF39"/>
    <mergeCell ref="BC36:BC37"/>
    <mergeCell ref="BE36:BE37"/>
    <mergeCell ref="BF36:BF37"/>
    <mergeCell ref="BG36:BG37"/>
    <mergeCell ref="BI36:BI37"/>
    <mergeCell ref="B38:B39"/>
    <mergeCell ref="AV38:AV39"/>
    <mergeCell ref="AW38:AW39"/>
    <mergeCell ref="AX38:AX39"/>
    <mergeCell ref="AY38:AY39"/>
    <mergeCell ref="BG34:BG35"/>
    <mergeCell ref="BI34:BI35"/>
    <mergeCell ref="B36:B37"/>
    <mergeCell ref="AV36:AV37"/>
    <mergeCell ref="AW36:AW37"/>
    <mergeCell ref="AX36:AX37"/>
    <mergeCell ref="AY36:AY37"/>
    <mergeCell ref="AZ36:AZ37"/>
    <mergeCell ref="BA36:BA37"/>
    <mergeCell ref="BB36:BB37"/>
    <mergeCell ref="AZ34:AZ35"/>
    <mergeCell ref="BA34:BA35"/>
    <mergeCell ref="BB34:BB35"/>
    <mergeCell ref="BC34:BC35"/>
    <mergeCell ref="BE34:BE35"/>
    <mergeCell ref="BF34:BF35"/>
    <mergeCell ref="BC32:BC33"/>
    <mergeCell ref="BE32:BE33"/>
    <mergeCell ref="BF32:BF33"/>
    <mergeCell ref="BG32:BG33"/>
    <mergeCell ref="BI32:BI33"/>
    <mergeCell ref="B34:B35"/>
    <mergeCell ref="AV34:AV35"/>
    <mergeCell ref="AW34:AW35"/>
    <mergeCell ref="AX34:AX35"/>
    <mergeCell ref="AY34:AY35"/>
    <mergeCell ref="AW32:AW33"/>
    <mergeCell ref="AX32:AX33"/>
    <mergeCell ref="AY32:AY33"/>
    <mergeCell ref="AZ32:AZ33"/>
    <mergeCell ref="BA32:BA33"/>
    <mergeCell ref="BB32:BB33"/>
    <mergeCell ref="AJ31:AL31"/>
    <mergeCell ref="AM31:AO31"/>
    <mergeCell ref="AP31:AR31"/>
    <mergeCell ref="AS31:AU31"/>
    <mergeCell ref="B32:B33"/>
    <mergeCell ref="AV32:AV33"/>
    <mergeCell ref="R31:T31"/>
    <mergeCell ref="U31:W31"/>
    <mergeCell ref="X31:Z31"/>
    <mergeCell ref="AA31:AC31"/>
    <mergeCell ref="AD31:AF31"/>
    <mergeCell ref="AG31:AI31"/>
    <mergeCell ref="V30:W30"/>
    <mergeCell ref="C31:E31"/>
    <mergeCell ref="F31:H31"/>
    <mergeCell ref="I31:K31"/>
    <mergeCell ref="L31:N31"/>
    <mergeCell ref="O31:Q31"/>
    <mergeCell ref="BE27:BE28"/>
    <mergeCell ref="BF27:BF28"/>
    <mergeCell ref="BG27:BG28"/>
    <mergeCell ref="BI27:BI28"/>
    <mergeCell ref="BI25:BI26"/>
    <mergeCell ref="B27:B28"/>
    <mergeCell ref="AV27:AV28"/>
    <mergeCell ref="AW27:AW28"/>
    <mergeCell ref="AX27:AX28"/>
    <mergeCell ref="AY27:AY28"/>
    <mergeCell ref="AZ27:AZ28"/>
    <mergeCell ref="BA27:BA28"/>
    <mergeCell ref="BB27:BB28"/>
    <mergeCell ref="BC27:BC28"/>
    <mergeCell ref="BA25:BA26"/>
    <mergeCell ref="BB25:BB26"/>
    <mergeCell ref="BC25:BC26"/>
    <mergeCell ref="BE25:BE26"/>
    <mergeCell ref="BF25:BF26"/>
    <mergeCell ref="BG25:BG26"/>
    <mergeCell ref="BE23:BE24"/>
    <mergeCell ref="BF23:BF24"/>
    <mergeCell ref="BG23:BG24"/>
    <mergeCell ref="BI23:BI24"/>
    <mergeCell ref="B25:B26"/>
    <mergeCell ref="AV25:AV26"/>
    <mergeCell ref="AW25:AW26"/>
    <mergeCell ref="AX25:AX26"/>
    <mergeCell ref="AY25:AY26"/>
    <mergeCell ref="AZ25:AZ26"/>
    <mergeCell ref="BI21:BI22"/>
    <mergeCell ref="B23:B24"/>
    <mergeCell ref="AV23:AV24"/>
    <mergeCell ref="AW23:AW24"/>
    <mergeCell ref="AX23:AX24"/>
    <mergeCell ref="AY23:AY24"/>
    <mergeCell ref="AZ23:AZ24"/>
    <mergeCell ref="BA23:BA24"/>
    <mergeCell ref="BB23:BB24"/>
    <mergeCell ref="BC23:BC24"/>
    <mergeCell ref="BA21:BA22"/>
    <mergeCell ref="BB21:BB22"/>
    <mergeCell ref="BC21:BC22"/>
    <mergeCell ref="BE21:BE22"/>
    <mergeCell ref="BF21:BF22"/>
    <mergeCell ref="BG21:BG22"/>
    <mergeCell ref="BE19:BE20"/>
    <mergeCell ref="BF19:BF20"/>
    <mergeCell ref="BG19:BG20"/>
    <mergeCell ref="BI19:BI20"/>
    <mergeCell ref="B21:B22"/>
    <mergeCell ref="AV21:AV22"/>
    <mergeCell ref="AW21:AW22"/>
    <mergeCell ref="AX21:AX22"/>
    <mergeCell ref="AY21:AY22"/>
    <mergeCell ref="AZ21:AZ22"/>
    <mergeCell ref="BI17:BI18"/>
    <mergeCell ref="B19:B20"/>
    <mergeCell ref="AV19:AV20"/>
    <mergeCell ref="AW19:AW20"/>
    <mergeCell ref="AX19:AX20"/>
    <mergeCell ref="AY19:AY20"/>
    <mergeCell ref="AZ19:AZ20"/>
    <mergeCell ref="BA19:BA20"/>
    <mergeCell ref="BB19:BB20"/>
    <mergeCell ref="BC19:BC20"/>
    <mergeCell ref="BA17:BA18"/>
    <mergeCell ref="BB17:BB18"/>
    <mergeCell ref="BC17:BC18"/>
    <mergeCell ref="BE17:BE18"/>
    <mergeCell ref="BF17:BF18"/>
    <mergeCell ref="BG17:BG18"/>
    <mergeCell ref="BE15:BE16"/>
    <mergeCell ref="BF15:BF16"/>
    <mergeCell ref="BG15:BG16"/>
    <mergeCell ref="BI15:BI16"/>
    <mergeCell ref="B17:B18"/>
    <mergeCell ref="AV17:AV18"/>
    <mergeCell ref="AW17:AW18"/>
    <mergeCell ref="AX17:AX18"/>
    <mergeCell ref="AY17:AY18"/>
    <mergeCell ref="AZ17:AZ18"/>
    <mergeCell ref="BI13:BI14"/>
    <mergeCell ref="B15:B16"/>
    <mergeCell ref="AV15:AV16"/>
    <mergeCell ref="AW15:AW16"/>
    <mergeCell ref="AX15:AX16"/>
    <mergeCell ref="AY15:AY16"/>
    <mergeCell ref="AZ15:AZ16"/>
    <mergeCell ref="BA15:BA16"/>
    <mergeCell ref="BB15:BB16"/>
    <mergeCell ref="BC15:BC16"/>
    <mergeCell ref="BA13:BA14"/>
    <mergeCell ref="BB13:BB14"/>
    <mergeCell ref="BC13:BC14"/>
    <mergeCell ref="BE13:BE14"/>
    <mergeCell ref="BF13:BF14"/>
    <mergeCell ref="BG13:BG14"/>
    <mergeCell ref="BE11:BE12"/>
    <mergeCell ref="BF11:BF12"/>
    <mergeCell ref="BG11:BG12"/>
    <mergeCell ref="BI11:BI12"/>
    <mergeCell ref="B13:B14"/>
    <mergeCell ref="AV13:AV14"/>
    <mergeCell ref="AW13:AW14"/>
    <mergeCell ref="AX13:AX14"/>
    <mergeCell ref="AY13:AY14"/>
    <mergeCell ref="AZ13:AZ14"/>
    <mergeCell ref="BI9:BI10"/>
    <mergeCell ref="B11:B12"/>
    <mergeCell ref="AV11:AV12"/>
    <mergeCell ref="AW11:AW12"/>
    <mergeCell ref="AX11:AX12"/>
    <mergeCell ref="AY11:AY12"/>
    <mergeCell ref="AZ11:AZ12"/>
    <mergeCell ref="BA11:BA12"/>
    <mergeCell ref="BB11:BB12"/>
    <mergeCell ref="BC11:BC12"/>
    <mergeCell ref="BA9:BA10"/>
    <mergeCell ref="BB9:BB10"/>
    <mergeCell ref="BC9:BC10"/>
    <mergeCell ref="BE9:BE10"/>
    <mergeCell ref="BF9:BF10"/>
    <mergeCell ref="BG9:BG10"/>
    <mergeCell ref="B9:B10"/>
    <mergeCell ref="AV9:AV10"/>
    <mergeCell ref="AW9:AW10"/>
    <mergeCell ref="AX9:AX10"/>
    <mergeCell ref="AY9:AY10"/>
    <mergeCell ref="AZ9:AZ10"/>
    <mergeCell ref="BB7:BB8"/>
    <mergeCell ref="BC7:BC8"/>
    <mergeCell ref="BE7:BE8"/>
    <mergeCell ref="BF7:BF8"/>
    <mergeCell ref="BG7:BG8"/>
    <mergeCell ref="BI7:BI8"/>
    <mergeCell ref="BF5:BF6"/>
    <mergeCell ref="BG5:BG6"/>
    <mergeCell ref="BI5:BI6"/>
    <mergeCell ref="B7:B8"/>
    <mergeCell ref="AV7:AV8"/>
    <mergeCell ref="AW7:AW8"/>
    <mergeCell ref="AX7:AX8"/>
    <mergeCell ref="AY7:AY8"/>
    <mergeCell ref="AZ7:AZ8"/>
    <mergeCell ref="BA7:BA8"/>
    <mergeCell ref="AY5:AY6"/>
    <mergeCell ref="AZ5:AZ6"/>
    <mergeCell ref="BA5:BA6"/>
    <mergeCell ref="BB5:BB6"/>
    <mergeCell ref="BC5:BC6"/>
    <mergeCell ref="BE5:BE6"/>
    <mergeCell ref="Y1:Z1"/>
    <mergeCell ref="AE1:AF1"/>
    <mergeCell ref="AG1:AJ1"/>
    <mergeCell ref="AZ1:BA1"/>
    <mergeCell ref="BB1:BC1"/>
    <mergeCell ref="AE2:AF2"/>
    <mergeCell ref="AG2:AJ2"/>
    <mergeCell ref="AP4:AR4"/>
    <mergeCell ref="AS4:AU4"/>
    <mergeCell ref="B5:B6"/>
    <mergeCell ref="AV5:AV6"/>
    <mergeCell ref="AW5:AW6"/>
    <mergeCell ref="AX5:AX6"/>
    <mergeCell ref="X4:Z4"/>
    <mergeCell ref="AA4:AC4"/>
    <mergeCell ref="AD4:AF4"/>
    <mergeCell ref="AG4:AI4"/>
    <mergeCell ref="AJ4:AL4"/>
    <mergeCell ref="AM4:AO4"/>
    <mergeCell ref="V3:W3"/>
    <mergeCell ref="C4:E4"/>
    <mergeCell ref="F4:H4"/>
    <mergeCell ref="I4:K4"/>
    <mergeCell ref="L4:N4"/>
    <mergeCell ref="O4:Q4"/>
    <mergeCell ref="R4:T4"/>
    <mergeCell ref="U4:W4"/>
    <mergeCell ref="AX148:AX149"/>
    <mergeCell ref="AY148:AY149"/>
    <mergeCell ref="AZ148:AZ149"/>
    <mergeCell ref="BA148:BA149"/>
    <mergeCell ref="BB148:BB149"/>
    <mergeCell ref="BC148:BC149"/>
    <mergeCell ref="BE148:BE149"/>
    <mergeCell ref="BF148:BF149"/>
    <mergeCell ref="BG148:BG149"/>
    <mergeCell ref="BI148:BI149"/>
    <mergeCell ref="B150:B151"/>
    <mergeCell ref="AW150:AW151"/>
    <mergeCell ref="AX150:AX151"/>
    <mergeCell ref="AY150:AY151"/>
    <mergeCell ref="AZ150:AZ151"/>
    <mergeCell ref="BA150:BA151"/>
    <mergeCell ref="BB150:BB151"/>
    <mergeCell ref="BC150:BC151"/>
    <mergeCell ref="BE150:BE151"/>
    <mergeCell ref="BF150:BF151"/>
    <mergeCell ref="BG150:BG151"/>
    <mergeCell ref="BI150:BI151"/>
    <mergeCell ref="B152:B153"/>
    <mergeCell ref="AW152:AW153"/>
    <mergeCell ref="AX152:AX153"/>
    <mergeCell ref="AY152:AY153"/>
    <mergeCell ref="AZ152:AZ153"/>
    <mergeCell ref="BA152:BA153"/>
    <mergeCell ref="BB152:BB153"/>
    <mergeCell ref="BC152:BC153"/>
    <mergeCell ref="BE152:BE153"/>
    <mergeCell ref="BF152:BF153"/>
    <mergeCell ref="BG152:BG153"/>
    <mergeCell ref="BI152:BI153"/>
    <mergeCell ref="B154:B155"/>
    <mergeCell ref="AW154:AW155"/>
    <mergeCell ref="AX154:AX155"/>
    <mergeCell ref="AY154:AY155"/>
    <mergeCell ref="AZ154:AZ155"/>
    <mergeCell ref="BA154:BA155"/>
    <mergeCell ref="BB154:BB155"/>
    <mergeCell ref="BC154:BC155"/>
    <mergeCell ref="BE154:BE155"/>
    <mergeCell ref="BF154:BF155"/>
    <mergeCell ref="BG154:BG155"/>
    <mergeCell ref="BI154:BI155"/>
    <mergeCell ref="B156:B157"/>
    <mergeCell ref="AW156:AW157"/>
    <mergeCell ref="AX156:AX157"/>
    <mergeCell ref="AY156:AY157"/>
    <mergeCell ref="AZ156:AZ157"/>
    <mergeCell ref="BA156:BA157"/>
    <mergeCell ref="BB156:BB157"/>
    <mergeCell ref="BC156:BC157"/>
    <mergeCell ref="BE156:BE157"/>
    <mergeCell ref="BF156:BF157"/>
    <mergeCell ref="BG156:BG157"/>
    <mergeCell ref="BI156:BI157"/>
    <mergeCell ref="B158:B159"/>
    <mergeCell ref="AW158:AW159"/>
    <mergeCell ref="AX158:AX159"/>
    <mergeCell ref="AY158:AY159"/>
    <mergeCell ref="AZ158:AZ159"/>
    <mergeCell ref="BA158:BA159"/>
    <mergeCell ref="BB158:BB159"/>
    <mergeCell ref="BC158:BC159"/>
    <mergeCell ref="BE158:BE159"/>
    <mergeCell ref="BF158:BF159"/>
    <mergeCell ref="BG158:BG159"/>
    <mergeCell ref="BI158:BI159"/>
    <mergeCell ref="B160:B161"/>
    <mergeCell ref="AV160:AV161"/>
    <mergeCell ref="AW160:AW161"/>
    <mergeCell ref="AX160:AX161"/>
    <mergeCell ref="AY160:AY161"/>
    <mergeCell ref="AZ160:AZ161"/>
    <mergeCell ref="BA160:BA161"/>
    <mergeCell ref="BB160:BB161"/>
    <mergeCell ref="BC160:BC161"/>
    <mergeCell ref="BE160:BE161"/>
    <mergeCell ref="BF160:BF161"/>
    <mergeCell ref="BG160:BG161"/>
    <mergeCell ref="BI160:BI161"/>
    <mergeCell ref="B162:B163"/>
    <mergeCell ref="AV162:AV163"/>
    <mergeCell ref="AW162:AW163"/>
    <mergeCell ref="AX162:AX163"/>
    <mergeCell ref="AY162:AY163"/>
    <mergeCell ref="AZ162:AZ163"/>
    <mergeCell ref="BA162:BA163"/>
    <mergeCell ref="BB162:BB163"/>
    <mergeCell ref="BC162:BC163"/>
    <mergeCell ref="BE162:BE163"/>
    <mergeCell ref="BF162:BF163"/>
    <mergeCell ref="BG162:BG163"/>
    <mergeCell ref="BI162:BI163"/>
    <mergeCell ref="B164:B165"/>
    <mergeCell ref="AV164:AV165"/>
    <mergeCell ref="AW164:AW165"/>
    <mergeCell ref="AX164:AX165"/>
    <mergeCell ref="AY164:AY165"/>
    <mergeCell ref="AZ164:AZ165"/>
    <mergeCell ref="BA164:BA165"/>
    <mergeCell ref="BB164:BB165"/>
    <mergeCell ref="BC164:BC165"/>
    <mergeCell ref="BE164:BE165"/>
    <mergeCell ref="BF164:BF165"/>
    <mergeCell ref="BG164:BG165"/>
    <mergeCell ref="BI164:BI165"/>
    <mergeCell ref="B170:B171"/>
    <mergeCell ref="AV170:AV171"/>
    <mergeCell ref="AW170:AW171"/>
    <mergeCell ref="AX170:AX171"/>
    <mergeCell ref="AY170:AY171"/>
    <mergeCell ref="AZ170:AZ171"/>
    <mergeCell ref="BA170:BA171"/>
    <mergeCell ref="BB170:BB171"/>
    <mergeCell ref="BC170:BC171"/>
    <mergeCell ref="BE170:BE171"/>
    <mergeCell ref="BF170:BF171"/>
    <mergeCell ref="BG170:BG171"/>
    <mergeCell ref="BI170:BI171"/>
    <mergeCell ref="B166:B167"/>
    <mergeCell ref="BG166:BG167"/>
    <mergeCell ref="BI166:BI167"/>
    <mergeCell ref="B168:B169"/>
    <mergeCell ref="AW168:AW169"/>
    <mergeCell ref="AX168:AX169"/>
    <mergeCell ref="AV240:AV241"/>
    <mergeCell ref="V222:W222"/>
    <mergeCell ref="C223:E223"/>
    <mergeCell ref="F223:H223"/>
    <mergeCell ref="AP223:AR223"/>
    <mergeCell ref="AS223:AU223"/>
    <mergeCell ref="I223:K223"/>
    <mergeCell ref="L223:N223"/>
    <mergeCell ref="O223:Q223"/>
    <mergeCell ref="R223:T223"/>
    <mergeCell ref="U223:W223"/>
    <mergeCell ref="X223:Z223"/>
    <mergeCell ref="AA223:AC223"/>
    <mergeCell ref="AD223:AF223"/>
    <mergeCell ref="AG223:AI223"/>
    <mergeCell ref="AJ223:AL223"/>
    <mergeCell ref="AM223:AO223"/>
    <mergeCell ref="B224:B225"/>
    <mergeCell ref="AV224:AV225"/>
    <mergeCell ref="AW224:AW225"/>
    <mergeCell ref="AX224:AX225"/>
    <mergeCell ref="AY224:AY225"/>
    <mergeCell ref="AZ224:AZ225"/>
    <mergeCell ref="BA224:BA225"/>
    <mergeCell ref="BB224:BB225"/>
    <mergeCell ref="BC224:BC225"/>
    <mergeCell ref="BE224:BE225"/>
    <mergeCell ref="BF224:BF225"/>
    <mergeCell ref="BG224:BG225"/>
    <mergeCell ref="BI224:BI225"/>
    <mergeCell ref="B226:B227"/>
    <mergeCell ref="AW226:AW227"/>
    <mergeCell ref="AX226:AX227"/>
    <mergeCell ref="AY226:AY227"/>
    <mergeCell ref="AZ226:AZ227"/>
    <mergeCell ref="BA226:BA227"/>
    <mergeCell ref="BB226:BB227"/>
    <mergeCell ref="BC226:BC227"/>
    <mergeCell ref="BE226:BE227"/>
    <mergeCell ref="BF226:BF227"/>
    <mergeCell ref="BG226:BG227"/>
    <mergeCell ref="BI226:BI227"/>
    <mergeCell ref="AV226:AV227"/>
    <mergeCell ref="B228:B229"/>
    <mergeCell ref="AW228:AW229"/>
    <mergeCell ref="AX228:AX229"/>
    <mergeCell ref="AY228:AY229"/>
    <mergeCell ref="AZ228:AZ229"/>
    <mergeCell ref="BA228:BA229"/>
    <mergeCell ref="BB228:BB229"/>
    <mergeCell ref="BC228:BC229"/>
    <mergeCell ref="BE228:BE229"/>
    <mergeCell ref="BF228:BF229"/>
    <mergeCell ref="BG228:BG229"/>
    <mergeCell ref="BI228:BI229"/>
    <mergeCell ref="B230:B231"/>
    <mergeCell ref="AW230:AW231"/>
    <mergeCell ref="AX230:AX231"/>
    <mergeCell ref="AY230:AY231"/>
    <mergeCell ref="AZ230:AZ231"/>
    <mergeCell ref="BA230:BA231"/>
    <mergeCell ref="BB230:BB231"/>
    <mergeCell ref="BC230:BC231"/>
    <mergeCell ref="BE230:BE231"/>
    <mergeCell ref="BF230:BF231"/>
    <mergeCell ref="BG230:BG231"/>
    <mergeCell ref="BI230:BI231"/>
    <mergeCell ref="AV228:AV229"/>
    <mergeCell ref="AV230:AV231"/>
    <mergeCell ref="BE238:BE239"/>
    <mergeCell ref="BF238:BF239"/>
    <mergeCell ref="BG238:BG239"/>
    <mergeCell ref="BI238:BI239"/>
    <mergeCell ref="B232:B233"/>
    <mergeCell ref="AW232:AW233"/>
    <mergeCell ref="AX232:AX233"/>
    <mergeCell ref="AY232:AY233"/>
    <mergeCell ref="AZ232:AZ233"/>
    <mergeCell ref="BA232:BA233"/>
    <mergeCell ref="BB232:BB233"/>
    <mergeCell ref="BC232:BC233"/>
    <mergeCell ref="BE232:BE233"/>
    <mergeCell ref="BF232:BF233"/>
    <mergeCell ref="BG232:BG233"/>
    <mergeCell ref="BI232:BI233"/>
    <mergeCell ref="B234:B235"/>
    <mergeCell ref="AW234:AW235"/>
    <mergeCell ref="AX234:AX235"/>
    <mergeCell ref="AY234:AY235"/>
    <mergeCell ref="AZ234:AZ235"/>
    <mergeCell ref="BA234:BA235"/>
    <mergeCell ref="BB234:BB235"/>
    <mergeCell ref="BC234:BC235"/>
    <mergeCell ref="BE234:BE235"/>
    <mergeCell ref="BF234:BF235"/>
    <mergeCell ref="BG234:BG235"/>
    <mergeCell ref="BI234:BI235"/>
    <mergeCell ref="AV232:AV233"/>
    <mergeCell ref="AV234:AV235"/>
    <mergeCell ref="AV236:AV237"/>
    <mergeCell ref="AV238:AV239"/>
    <mergeCell ref="B240:B241"/>
    <mergeCell ref="AW240:AW241"/>
    <mergeCell ref="AX240:AX241"/>
    <mergeCell ref="AY240:AY241"/>
    <mergeCell ref="AZ240:AZ241"/>
    <mergeCell ref="BA240:BA241"/>
    <mergeCell ref="BB240:BB241"/>
    <mergeCell ref="BC240:BC241"/>
    <mergeCell ref="BE240:BE241"/>
    <mergeCell ref="BF240:BF241"/>
    <mergeCell ref="BG240:BG241"/>
    <mergeCell ref="BI240:BI241"/>
    <mergeCell ref="B236:B237"/>
    <mergeCell ref="AW236:AW237"/>
    <mergeCell ref="AX236:AX237"/>
    <mergeCell ref="AY236:AY237"/>
    <mergeCell ref="AZ236:AZ237"/>
    <mergeCell ref="BA236:BA237"/>
    <mergeCell ref="BB236:BB237"/>
    <mergeCell ref="BC236:BC237"/>
    <mergeCell ref="BE236:BE237"/>
    <mergeCell ref="BF236:BF237"/>
    <mergeCell ref="BG236:BG237"/>
    <mergeCell ref="BI236:BI237"/>
    <mergeCell ref="B238:B239"/>
    <mergeCell ref="AW238:AW239"/>
    <mergeCell ref="AX238:AX239"/>
    <mergeCell ref="AY238:AY239"/>
    <mergeCell ref="AZ238:AZ239"/>
    <mergeCell ref="BA238:BA239"/>
    <mergeCell ref="BB238:BB239"/>
    <mergeCell ref="BC238:BC239"/>
  </mergeCells>
  <phoneticPr fontId="23"/>
  <dataValidations count="1">
    <dataValidation imeMode="halfAlpha" allowBlank="1" showInputMessage="1" showErrorMessage="1" sqref="BE3 BE88 BE30 AG1:AJ2 BE142 BE222 BE57 BE115 BE176 BE199 BE243" xr:uid="{6951A60E-C7E8-472B-9D62-49D15598BB75}"/>
  </dataValidations>
  <printOptions horizontalCentered="1"/>
  <pageMargins left="0" right="0" top="0" bottom="0" header="0.51181102362204722" footer="0.51181102362204722"/>
  <pageSetup paperSize="9" scale="62" fitToHeight="0" orientation="portrait" horizontalDpi="4294967293" r:id="rId1"/>
  <headerFooter alignWithMargins="0"/>
  <rowBreaks count="2" manualBreakCount="2">
    <brk id="87" max="47" man="1"/>
    <brk id="174" max="4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CF28-43BE-4008-9051-63CFCAA8AAB1}">
  <sheetPr>
    <tabColor rgb="FFFF0000"/>
  </sheetPr>
  <dimension ref="A1:IV209"/>
  <sheetViews>
    <sheetView zoomScale="85" zoomScaleNormal="85" workbookViewId="0">
      <pane xSplit="5" ySplit="9" topLeftCell="F10" activePane="bottomRight" state="frozen"/>
      <selection sqref="A1:XFD1048576"/>
      <selection pane="topRight" sqref="A1:XFD1048576"/>
      <selection pane="bottomLeft" sqref="A1:XFD1048576"/>
      <selection pane="bottomRight" sqref="A1:J1"/>
    </sheetView>
  </sheetViews>
  <sheetFormatPr defaultColWidth="10.33203125" defaultRowHeight="15"/>
  <cols>
    <col min="1" max="1" width="4.44140625" style="620" customWidth="1"/>
    <col min="2" max="3" width="6.5546875" style="621" customWidth="1"/>
    <col min="4" max="4" width="7.44140625" style="695" customWidth="1"/>
    <col min="5" max="5" width="7.109375" style="695" customWidth="1"/>
    <col min="6" max="6" width="19.33203125" style="633" customWidth="1"/>
    <col min="7" max="7" width="17" style="628" customWidth="1"/>
    <col min="8" max="8" width="14.109375" style="620" customWidth="1"/>
    <col min="9" max="9" width="7.44140625" style="695" customWidth="1"/>
    <col min="10" max="10" width="55.33203125" style="696" customWidth="1"/>
    <col min="11" max="11" width="14.44140625" style="695" customWidth="1"/>
    <col min="12" max="256" width="10.33203125" style="620"/>
    <col min="257" max="257" width="4.44140625" style="620" customWidth="1"/>
    <col min="258" max="259" width="6.5546875" style="620" customWidth="1"/>
    <col min="260" max="260" width="7.44140625" style="620" customWidth="1"/>
    <col min="261" max="261" width="7.109375" style="620" customWidth="1"/>
    <col min="262" max="262" width="19.33203125" style="620" customWidth="1"/>
    <col min="263" max="263" width="17" style="620" customWidth="1"/>
    <col min="264" max="264" width="14.109375" style="620" customWidth="1"/>
    <col min="265" max="265" width="7.44140625" style="620" customWidth="1"/>
    <col min="266" max="266" width="55.33203125" style="620" customWidth="1"/>
    <col min="267" max="267" width="14.44140625" style="620" customWidth="1"/>
    <col min="268" max="512" width="10.33203125" style="620"/>
    <col min="513" max="513" width="4.44140625" style="620" customWidth="1"/>
    <col min="514" max="515" width="6.5546875" style="620" customWidth="1"/>
    <col min="516" max="516" width="7.44140625" style="620" customWidth="1"/>
    <col min="517" max="517" width="7.109375" style="620" customWidth="1"/>
    <col min="518" max="518" width="19.33203125" style="620" customWidth="1"/>
    <col min="519" max="519" width="17" style="620" customWidth="1"/>
    <col min="520" max="520" width="14.109375" style="620" customWidth="1"/>
    <col min="521" max="521" width="7.44140625" style="620" customWidth="1"/>
    <col min="522" max="522" width="55.33203125" style="620" customWidth="1"/>
    <col min="523" max="523" width="14.44140625" style="620" customWidth="1"/>
    <col min="524" max="768" width="10.33203125" style="620"/>
    <col min="769" max="769" width="4.44140625" style="620" customWidth="1"/>
    <col min="770" max="771" width="6.5546875" style="620" customWidth="1"/>
    <col min="772" max="772" width="7.44140625" style="620" customWidth="1"/>
    <col min="773" max="773" width="7.109375" style="620" customWidth="1"/>
    <col min="774" max="774" width="19.33203125" style="620" customWidth="1"/>
    <col min="775" max="775" width="17" style="620" customWidth="1"/>
    <col min="776" max="776" width="14.109375" style="620" customWidth="1"/>
    <col min="777" max="777" width="7.44140625" style="620" customWidth="1"/>
    <col min="778" max="778" width="55.33203125" style="620" customWidth="1"/>
    <col min="779" max="779" width="14.44140625" style="620" customWidth="1"/>
    <col min="780" max="1024" width="10.33203125" style="620"/>
    <col min="1025" max="1025" width="4.44140625" style="620" customWidth="1"/>
    <col min="1026" max="1027" width="6.5546875" style="620" customWidth="1"/>
    <col min="1028" max="1028" width="7.44140625" style="620" customWidth="1"/>
    <col min="1029" max="1029" width="7.109375" style="620" customWidth="1"/>
    <col min="1030" max="1030" width="19.33203125" style="620" customWidth="1"/>
    <col min="1031" max="1031" width="17" style="620" customWidth="1"/>
    <col min="1032" max="1032" width="14.109375" style="620" customWidth="1"/>
    <col min="1033" max="1033" width="7.44140625" style="620" customWidth="1"/>
    <col min="1034" max="1034" width="55.33203125" style="620" customWidth="1"/>
    <col min="1035" max="1035" width="14.44140625" style="620" customWidth="1"/>
    <col min="1036" max="1280" width="10.33203125" style="620"/>
    <col min="1281" max="1281" width="4.44140625" style="620" customWidth="1"/>
    <col min="1282" max="1283" width="6.5546875" style="620" customWidth="1"/>
    <col min="1284" max="1284" width="7.44140625" style="620" customWidth="1"/>
    <col min="1285" max="1285" width="7.109375" style="620" customWidth="1"/>
    <col min="1286" max="1286" width="19.33203125" style="620" customWidth="1"/>
    <col min="1287" max="1287" width="17" style="620" customWidth="1"/>
    <col min="1288" max="1288" width="14.109375" style="620" customWidth="1"/>
    <col min="1289" max="1289" width="7.44140625" style="620" customWidth="1"/>
    <col min="1290" max="1290" width="55.33203125" style="620" customWidth="1"/>
    <col min="1291" max="1291" width="14.44140625" style="620" customWidth="1"/>
    <col min="1292" max="1536" width="10.33203125" style="620"/>
    <col min="1537" max="1537" width="4.44140625" style="620" customWidth="1"/>
    <col min="1538" max="1539" width="6.5546875" style="620" customWidth="1"/>
    <col min="1540" max="1540" width="7.44140625" style="620" customWidth="1"/>
    <col min="1541" max="1541" width="7.109375" style="620" customWidth="1"/>
    <col min="1542" max="1542" width="19.33203125" style="620" customWidth="1"/>
    <col min="1543" max="1543" width="17" style="620" customWidth="1"/>
    <col min="1544" max="1544" width="14.109375" style="620" customWidth="1"/>
    <col min="1545" max="1545" width="7.44140625" style="620" customWidth="1"/>
    <col min="1546" max="1546" width="55.33203125" style="620" customWidth="1"/>
    <col min="1547" max="1547" width="14.44140625" style="620" customWidth="1"/>
    <col min="1548" max="1792" width="10.33203125" style="620"/>
    <col min="1793" max="1793" width="4.44140625" style="620" customWidth="1"/>
    <col min="1794" max="1795" width="6.5546875" style="620" customWidth="1"/>
    <col min="1796" max="1796" width="7.44140625" style="620" customWidth="1"/>
    <col min="1797" max="1797" width="7.109375" style="620" customWidth="1"/>
    <col min="1798" max="1798" width="19.33203125" style="620" customWidth="1"/>
    <col min="1799" max="1799" width="17" style="620" customWidth="1"/>
    <col min="1800" max="1800" width="14.109375" style="620" customWidth="1"/>
    <col min="1801" max="1801" width="7.44140625" style="620" customWidth="1"/>
    <col min="1802" max="1802" width="55.33203125" style="620" customWidth="1"/>
    <col min="1803" max="1803" width="14.44140625" style="620" customWidth="1"/>
    <col min="1804" max="2048" width="10.33203125" style="620"/>
    <col min="2049" max="2049" width="4.44140625" style="620" customWidth="1"/>
    <col min="2050" max="2051" width="6.5546875" style="620" customWidth="1"/>
    <col min="2052" max="2052" width="7.44140625" style="620" customWidth="1"/>
    <col min="2053" max="2053" width="7.109375" style="620" customWidth="1"/>
    <col min="2054" max="2054" width="19.33203125" style="620" customWidth="1"/>
    <col min="2055" max="2055" width="17" style="620" customWidth="1"/>
    <col min="2056" max="2056" width="14.109375" style="620" customWidth="1"/>
    <col min="2057" max="2057" width="7.44140625" style="620" customWidth="1"/>
    <col min="2058" max="2058" width="55.33203125" style="620" customWidth="1"/>
    <col min="2059" max="2059" width="14.44140625" style="620" customWidth="1"/>
    <col min="2060" max="2304" width="10.33203125" style="620"/>
    <col min="2305" max="2305" width="4.44140625" style="620" customWidth="1"/>
    <col min="2306" max="2307" width="6.5546875" style="620" customWidth="1"/>
    <col min="2308" max="2308" width="7.44140625" style="620" customWidth="1"/>
    <col min="2309" max="2309" width="7.109375" style="620" customWidth="1"/>
    <col min="2310" max="2310" width="19.33203125" style="620" customWidth="1"/>
    <col min="2311" max="2311" width="17" style="620" customWidth="1"/>
    <col min="2312" max="2312" width="14.109375" style="620" customWidth="1"/>
    <col min="2313" max="2313" width="7.44140625" style="620" customWidth="1"/>
    <col min="2314" max="2314" width="55.33203125" style="620" customWidth="1"/>
    <col min="2315" max="2315" width="14.44140625" style="620" customWidth="1"/>
    <col min="2316" max="2560" width="10.33203125" style="620"/>
    <col min="2561" max="2561" width="4.44140625" style="620" customWidth="1"/>
    <col min="2562" max="2563" width="6.5546875" style="620" customWidth="1"/>
    <col min="2564" max="2564" width="7.44140625" style="620" customWidth="1"/>
    <col min="2565" max="2565" width="7.109375" style="620" customWidth="1"/>
    <col min="2566" max="2566" width="19.33203125" style="620" customWidth="1"/>
    <col min="2567" max="2567" width="17" style="620" customWidth="1"/>
    <col min="2568" max="2568" width="14.109375" style="620" customWidth="1"/>
    <col min="2569" max="2569" width="7.44140625" style="620" customWidth="1"/>
    <col min="2570" max="2570" width="55.33203125" style="620" customWidth="1"/>
    <col min="2571" max="2571" width="14.44140625" style="620" customWidth="1"/>
    <col min="2572" max="2816" width="10.33203125" style="620"/>
    <col min="2817" max="2817" width="4.44140625" style="620" customWidth="1"/>
    <col min="2818" max="2819" width="6.5546875" style="620" customWidth="1"/>
    <col min="2820" max="2820" width="7.44140625" style="620" customWidth="1"/>
    <col min="2821" max="2821" width="7.109375" style="620" customWidth="1"/>
    <col min="2822" max="2822" width="19.33203125" style="620" customWidth="1"/>
    <col min="2823" max="2823" width="17" style="620" customWidth="1"/>
    <col min="2824" max="2824" width="14.109375" style="620" customWidth="1"/>
    <col min="2825" max="2825" width="7.44140625" style="620" customWidth="1"/>
    <col min="2826" max="2826" width="55.33203125" style="620" customWidth="1"/>
    <col min="2827" max="2827" width="14.44140625" style="620" customWidth="1"/>
    <col min="2828" max="3072" width="10.33203125" style="620"/>
    <col min="3073" max="3073" width="4.44140625" style="620" customWidth="1"/>
    <col min="3074" max="3075" width="6.5546875" style="620" customWidth="1"/>
    <col min="3076" max="3076" width="7.44140625" style="620" customWidth="1"/>
    <col min="3077" max="3077" width="7.109375" style="620" customWidth="1"/>
    <col min="3078" max="3078" width="19.33203125" style="620" customWidth="1"/>
    <col min="3079" max="3079" width="17" style="620" customWidth="1"/>
    <col min="3080" max="3080" width="14.109375" style="620" customWidth="1"/>
    <col min="3081" max="3081" width="7.44140625" style="620" customWidth="1"/>
    <col min="3082" max="3082" width="55.33203125" style="620" customWidth="1"/>
    <col min="3083" max="3083" width="14.44140625" style="620" customWidth="1"/>
    <col min="3084" max="3328" width="10.33203125" style="620"/>
    <col min="3329" max="3329" width="4.44140625" style="620" customWidth="1"/>
    <col min="3330" max="3331" width="6.5546875" style="620" customWidth="1"/>
    <col min="3332" max="3332" width="7.44140625" style="620" customWidth="1"/>
    <col min="3333" max="3333" width="7.109375" style="620" customWidth="1"/>
    <col min="3334" max="3334" width="19.33203125" style="620" customWidth="1"/>
    <col min="3335" max="3335" width="17" style="620" customWidth="1"/>
    <col min="3336" max="3336" width="14.109375" style="620" customWidth="1"/>
    <col min="3337" max="3337" width="7.44140625" style="620" customWidth="1"/>
    <col min="3338" max="3338" width="55.33203125" style="620" customWidth="1"/>
    <col min="3339" max="3339" width="14.44140625" style="620" customWidth="1"/>
    <col min="3340" max="3584" width="10.33203125" style="620"/>
    <col min="3585" max="3585" width="4.44140625" style="620" customWidth="1"/>
    <col min="3586" max="3587" width="6.5546875" style="620" customWidth="1"/>
    <col min="3588" max="3588" width="7.44140625" style="620" customWidth="1"/>
    <col min="3589" max="3589" width="7.109375" style="620" customWidth="1"/>
    <col min="3590" max="3590" width="19.33203125" style="620" customWidth="1"/>
    <col min="3591" max="3591" width="17" style="620" customWidth="1"/>
    <col min="3592" max="3592" width="14.109375" style="620" customWidth="1"/>
    <col min="3593" max="3593" width="7.44140625" style="620" customWidth="1"/>
    <col min="3594" max="3594" width="55.33203125" style="620" customWidth="1"/>
    <col min="3595" max="3595" width="14.44140625" style="620" customWidth="1"/>
    <col min="3596" max="3840" width="10.33203125" style="620"/>
    <col min="3841" max="3841" width="4.44140625" style="620" customWidth="1"/>
    <col min="3842" max="3843" width="6.5546875" style="620" customWidth="1"/>
    <col min="3844" max="3844" width="7.44140625" style="620" customWidth="1"/>
    <col min="3845" max="3845" width="7.109375" style="620" customWidth="1"/>
    <col min="3846" max="3846" width="19.33203125" style="620" customWidth="1"/>
    <col min="3847" max="3847" width="17" style="620" customWidth="1"/>
    <col min="3848" max="3848" width="14.109375" style="620" customWidth="1"/>
    <col min="3849" max="3849" width="7.44140625" style="620" customWidth="1"/>
    <col min="3850" max="3850" width="55.33203125" style="620" customWidth="1"/>
    <col min="3851" max="3851" width="14.44140625" style="620" customWidth="1"/>
    <col min="3852" max="4096" width="10.33203125" style="620"/>
    <col min="4097" max="4097" width="4.44140625" style="620" customWidth="1"/>
    <col min="4098" max="4099" width="6.5546875" style="620" customWidth="1"/>
    <col min="4100" max="4100" width="7.44140625" style="620" customWidth="1"/>
    <col min="4101" max="4101" width="7.109375" style="620" customWidth="1"/>
    <col min="4102" max="4102" width="19.33203125" style="620" customWidth="1"/>
    <col min="4103" max="4103" width="17" style="620" customWidth="1"/>
    <col min="4104" max="4104" width="14.109375" style="620" customWidth="1"/>
    <col min="4105" max="4105" width="7.44140625" style="620" customWidth="1"/>
    <col min="4106" max="4106" width="55.33203125" style="620" customWidth="1"/>
    <col min="4107" max="4107" width="14.44140625" style="620" customWidth="1"/>
    <col min="4108" max="4352" width="10.33203125" style="620"/>
    <col min="4353" max="4353" width="4.44140625" style="620" customWidth="1"/>
    <col min="4354" max="4355" width="6.5546875" style="620" customWidth="1"/>
    <col min="4356" max="4356" width="7.44140625" style="620" customWidth="1"/>
    <col min="4357" max="4357" width="7.109375" style="620" customWidth="1"/>
    <col min="4358" max="4358" width="19.33203125" style="620" customWidth="1"/>
    <col min="4359" max="4359" width="17" style="620" customWidth="1"/>
    <col min="4360" max="4360" width="14.109375" style="620" customWidth="1"/>
    <col min="4361" max="4361" width="7.44140625" style="620" customWidth="1"/>
    <col min="4362" max="4362" width="55.33203125" style="620" customWidth="1"/>
    <col min="4363" max="4363" width="14.44140625" style="620" customWidth="1"/>
    <col min="4364" max="4608" width="10.33203125" style="620"/>
    <col min="4609" max="4609" width="4.44140625" style="620" customWidth="1"/>
    <col min="4610" max="4611" width="6.5546875" style="620" customWidth="1"/>
    <col min="4612" max="4612" width="7.44140625" style="620" customWidth="1"/>
    <col min="4613" max="4613" width="7.109375" style="620" customWidth="1"/>
    <col min="4614" max="4614" width="19.33203125" style="620" customWidth="1"/>
    <col min="4615" max="4615" width="17" style="620" customWidth="1"/>
    <col min="4616" max="4616" width="14.109375" style="620" customWidth="1"/>
    <col min="4617" max="4617" width="7.44140625" style="620" customWidth="1"/>
    <col min="4618" max="4618" width="55.33203125" style="620" customWidth="1"/>
    <col min="4619" max="4619" width="14.44140625" style="620" customWidth="1"/>
    <col min="4620" max="4864" width="10.33203125" style="620"/>
    <col min="4865" max="4865" width="4.44140625" style="620" customWidth="1"/>
    <col min="4866" max="4867" width="6.5546875" style="620" customWidth="1"/>
    <col min="4868" max="4868" width="7.44140625" style="620" customWidth="1"/>
    <col min="4869" max="4869" width="7.109375" style="620" customWidth="1"/>
    <col min="4870" max="4870" width="19.33203125" style="620" customWidth="1"/>
    <col min="4871" max="4871" width="17" style="620" customWidth="1"/>
    <col min="4872" max="4872" width="14.109375" style="620" customWidth="1"/>
    <col min="4873" max="4873" width="7.44140625" style="620" customWidth="1"/>
    <col min="4874" max="4874" width="55.33203125" style="620" customWidth="1"/>
    <col min="4875" max="4875" width="14.44140625" style="620" customWidth="1"/>
    <col min="4876" max="5120" width="10.33203125" style="620"/>
    <col min="5121" max="5121" width="4.44140625" style="620" customWidth="1"/>
    <col min="5122" max="5123" width="6.5546875" style="620" customWidth="1"/>
    <col min="5124" max="5124" width="7.44140625" style="620" customWidth="1"/>
    <col min="5125" max="5125" width="7.109375" style="620" customWidth="1"/>
    <col min="5126" max="5126" width="19.33203125" style="620" customWidth="1"/>
    <col min="5127" max="5127" width="17" style="620" customWidth="1"/>
    <col min="5128" max="5128" width="14.109375" style="620" customWidth="1"/>
    <col min="5129" max="5129" width="7.44140625" style="620" customWidth="1"/>
    <col min="5130" max="5130" width="55.33203125" style="620" customWidth="1"/>
    <col min="5131" max="5131" width="14.44140625" style="620" customWidth="1"/>
    <col min="5132" max="5376" width="10.33203125" style="620"/>
    <col min="5377" max="5377" width="4.44140625" style="620" customWidth="1"/>
    <col min="5378" max="5379" width="6.5546875" style="620" customWidth="1"/>
    <col min="5380" max="5380" width="7.44140625" style="620" customWidth="1"/>
    <col min="5381" max="5381" width="7.109375" style="620" customWidth="1"/>
    <col min="5382" max="5382" width="19.33203125" style="620" customWidth="1"/>
    <col min="5383" max="5383" width="17" style="620" customWidth="1"/>
    <col min="5384" max="5384" width="14.109375" style="620" customWidth="1"/>
    <col min="5385" max="5385" width="7.44140625" style="620" customWidth="1"/>
    <col min="5386" max="5386" width="55.33203125" style="620" customWidth="1"/>
    <col min="5387" max="5387" width="14.44140625" style="620" customWidth="1"/>
    <col min="5388" max="5632" width="10.33203125" style="620"/>
    <col min="5633" max="5633" width="4.44140625" style="620" customWidth="1"/>
    <col min="5634" max="5635" width="6.5546875" style="620" customWidth="1"/>
    <col min="5636" max="5636" width="7.44140625" style="620" customWidth="1"/>
    <col min="5637" max="5637" width="7.109375" style="620" customWidth="1"/>
    <col min="5638" max="5638" width="19.33203125" style="620" customWidth="1"/>
    <col min="5639" max="5639" width="17" style="620" customWidth="1"/>
    <col min="5640" max="5640" width="14.109375" style="620" customWidth="1"/>
    <col min="5641" max="5641" width="7.44140625" style="620" customWidth="1"/>
    <col min="5642" max="5642" width="55.33203125" style="620" customWidth="1"/>
    <col min="5643" max="5643" width="14.44140625" style="620" customWidth="1"/>
    <col min="5644" max="5888" width="10.33203125" style="620"/>
    <col min="5889" max="5889" width="4.44140625" style="620" customWidth="1"/>
    <col min="5890" max="5891" width="6.5546875" style="620" customWidth="1"/>
    <col min="5892" max="5892" width="7.44140625" style="620" customWidth="1"/>
    <col min="5893" max="5893" width="7.109375" style="620" customWidth="1"/>
    <col min="5894" max="5894" width="19.33203125" style="620" customWidth="1"/>
    <col min="5895" max="5895" width="17" style="620" customWidth="1"/>
    <col min="5896" max="5896" width="14.109375" style="620" customWidth="1"/>
    <col min="5897" max="5897" width="7.44140625" style="620" customWidth="1"/>
    <col min="5898" max="5898" width="55.33203125" style="620" customWidth="1"/>
    <col min="5899" max="5899" width="14.44140625" style="620" customWidth="1"/>
    <col min="5900" max="6144" width="10.33203125" style="620"/>
    <col min="6145" max="6145" width="4.44140625" style="620" customWidth="1"/>
    <col min="6146" max="6147" width="6.5546875" style="620" customWidth="1"/>
    <col min="6148" max="6148" width="7.44140625" style="620" customWidth="1"/>
    <col min="6149" max="6149" width="7.109375" style="620" customWidth="1"/>
    <col min="6150" max="6150" width="19.33203125" style="620" customWidth="1"/>
    <col min="6151" max="6151" width="17" style="620" customWidth="1"/>
    <col min="6152" max="6152" width="14.109375" style="620" customWidth="1"/>
    <col min="6153" max="6153" width="7.44140625" style="620" customWidth="1"/>
    <col min="6154" max="6154" width="55.33203125" style="620" customWidth="1"/>
    <col min="6155" max="6155" width="14.44140625" style="620" customWidth="1"/>
    <col min="6156" max="6400" width="10.33203125" style="620"/>
    <col min="6401" max="6401" width="4.44140625" style="620" customWidth="1"/>
    <col min="6402" max="6403" width="6.5546875" style="620" customWidth="1"/>
    <col min="6404" max="6404" width="7.44140625" style="620" customWidth="1"/>
    <col min="6405" max="6405" width="7.109375" style="620" customWidth="1"/>
    <col min="6406" max="6406" width="19.33203125" style="620" customWidth="1"/>
    <col min="6407" max="6407" width="17" style="620" customWidth="1"/>
    <col min="6408" max="6408" width="14.109375" style="620" customWidth="1"/>
    <col min="6409" max="6409" width="7.44140625" style="620" customWidth="1"/>
    <col min="6410" max="6410" width="55.33203125" style="620" customWidth="1"/>
    <col min="6411" max="6411" width="14.44140625" style="620" customWidth="1"/>
    <col min="6412" max="6656" width="10.33203125" style="620"/>
    <col min="6657" max="6657" width="4.44140625" style="620" customWidth="1"/>
    <col min="6658" max="6659" width="6.5546875" style="620" customWidth="1"/>
    <col min="6660" max="6660" width="7.44140625" style="620" customWidth="1"/>
    <col min="6661" max="6661" width="7.109375" style="620" customWidth="1"/>
    <col min="6662" max="6662" width="19.33203125" style="620" customWidth="1"/>
    <col min="6663" max="6663" width="17" style="620" customWidth="1"/>
    <col min="6664" max="6664" width="14.109375" style="620" customWidth="1"/>
    <col min="6665" max="6665" width="7.44140625" style="620" customWidth="1"/>
    <col min="6666" max="6666" width="55.33203125" style="620" customWidth="1"/>
    <col min="6667" max="6667" width="14.44140625" style="620" customWidth="1"/>
    <col min="6668" max="6912" width="10.33203125" style="620"/>
    <col min="6913" max="6913" width="4.44140625" style="620" customWidth="1"/>
    <col min="6914" max="6915" width="6.5546875" style="620" customWidth="1"/>
    <col min="6916" max="6916" width="7.44140625" style="620" customWidth="1"/>
    <col min="6917" max="6917" width="7.109375" style="620" customWidth="1"/>
    <col min="6918" max="6918" width="19.33203125" style="620" customWidth="1"/>
    <col min="6919" max="6919" width="17" style="620" customWidth="1"/>
    <col min="6920" max="6920" width="14.109375" style="620" customWidth="1"/>
    <col min="6921" max="6921" width="7.44140625" style="620" customWidth="1"/>
    <col min="6922" max="6922" width="55.33203125" style="620" customWidth="1"/>
    <col min="6923" max="6923" width="14.44140625" style="620" customWidth="1"/>
    <col min="6924" max="7168" width="10.33203125" style="620"/>
    <col min="7169" max="7169" width="4.44140625" style="620" customWidth="1"/>
    <col min="7170" max="7171" width="6.5546875" style="620" customWidth="1"/>
    <col min="7172" max="7172" width="7.44140625" style="620" customWidth="1"/>
    <col min="7173" max="7173" width="7.109375" style="620" customWidth="1"/>
    <col min="7174" max="7174" width="19.33203125" style="620" customWidth="1"/>
    <col min="7175" max="7175" width="17" style="620" customWidth="1"/>
    <col min="7176" max="7176" width="14.109375" style="620" customWidth="1"/>
    <col min="7177" max="7177" width="7.44140625" style="620" customWidth="1"/>
    <col min="7178" max="7178" width="55.33203125" style="620" customWidth="1"/>
    <col min="7179" max="7179" width="14.44140625" style="620" customWidth="1"/>
    <col min="7180" max="7424" width="10.33203125" style="620"/>
    <col min="7425" max="7425" width="4.44140625" style="620" customWidth="1"/>
    <col min="7426" max="7427" width="6.5546875" style="620" customWidth="1"/>
    <col min="7428" max="7428" width="7.44140625" style="620" customWidth="1"/>
    <col min="7429" max="7429" width="7.109375" style="620" customWidth="1"/>
    <col min="7430" max="7430" width="19.33203125" style="620" customWidth="1"/>
    <col min="7431" max="7431" width="17" style="620" customWidth="1"/>
    <col min="7432" max="7432" width="14.109375" style="620" customWidth="1"/>
    <col min="7433" max="7433" width="7.44140625" style="620" customWidth="1"/>
    <col min="7434" max="7434" width="55.33203125" style="620" customWidth="1"/>
    <col min="7435" max="7435" width="14.44140625" style="620" customWidth="1"/>
    <col min="7436" max="7680" width="10.33203125" style="620"/>
    <col min="7681" max="7681" width="4.44140625" style="620" customWidth="1"/>
    <col min="7682" max="7683" width="6.5546875" style="620" customWidth="1"/>
    <col min="7684" max="7684" width="7.44140625" style="620" customWidth="1"/>
    <col min="7685" max="7685" width="7.109375" style="620" customWidth="1"/>
    <col min="7686" max="7686" width="19.33203125" style="620" customWidth="1"/>
    <col min="7687" max="7687" width="17" style="620" customWidth="1"/>
    <col min="7688" max="7688" width="14.109375" style="620" customWidth="1"/>
    <col min="7689" max="7689" width="7.44140625" style="620" customWidth="1"/>
    <col min="7690" max="7690" width="55.33203125" style="620" customWidth="1"/>
    <col min="7691" max="7691" width="14.44140625" style="620" customWidth="1"/>
    <col min="7692" max="7936" width="10.33203125" style="620"/>
    <col min="7937" max="7937" width="4.44140625" style="620" customWidth="1"/>
    <col min="7938" max="7939" width="6.5546875" style="620" customWidth="1"/>
    <col min="7940" max="7940" width="7.44140625" style="620" customWidth="1"/>
    <col min="7941" max="7941" width="7.109375" style="620" customWidth="1"/>
    <col min="7942" max="7942" width="19.33203125" style="620" customWidth="1"/>
    <col min="7943" max="7943" width="17" style="620" customWidth="1"/>
    <col min="7944" max="7944" width="14.109375" style="620" customWidth="1"/>
    <col min="7945" max="7945" width="7.44140625" style="620" customWidth="1"/>
    <col min="7946" max="7946" width="55.33203125" style="620" customWidth="1"/>
    <col min="7947" max="7947" width="14.44140625" style="620" customWidth="1"/>
    <col min="7948" max="8192" width="10.33203125" style="620"/>
    <col min="8193" max="8193" width="4.44140625" style="620" customWidth="1"/>
    <col min="8194" max="8195" width="6.5546875" style="620" customWidth="1"/>
    <col min="8196" max="8196" width="7.44140625" style="620" customWidth="1"/>
    <col min="8197" max="8197" width="7.109375" style="620" customWidth="1"/>
    <col min="8198" max="8198" width="19.33203125" style="620" customWidth="1"/>
    <col min="8199" max="8199" width="17" style="620" customWidth="1"/>
    <col min="8200" max="8200" width="14.109375" style="620" customWidth="1"/>
    <col min="8201" max="8201" width="7.44140625" style="620" customWidth="1"/>
    <col min="8202" max="8202" width="55.33203125" style="620" customWidth="1"/>
    <col min="8203" max="8203" width="14.44140625" style="620" customWidth="1"/>
    <col min="8204" max="8448" width="10.33203125" style="620"/>
    <col min="8449" max="8449" width="4.44140625" style="620" customWidth="1"/>
    <col min="8450" max="8451" width="6.5546875" style="620" customWidth="1"/>
    <col min="8452" max="8452" width="7.44140625" style="620" customWidth="1"/>
    <col min="8453" max="8453" width="7.109375" style="620" customWidth="1"/>
    <col min="8454" max="8454" width="19.33203125" style="620" customWidth="1"/>
    <col min="8455" max="8455" width="17" style="620" customWidth="1"/>
    <col min="8456" max="8456" width="14.109375" style="620" customWidth="1"/>
    <col min="8457" max="8457" width="7.44140625" style="620" customWidth="1"/>
    <col min="8458" max="8458" width="55.33203125" style="620" customWidth="1"/>
    <col min="8459" max="8459" width="14.44140625" style="620" customWidth="1"/>
    <col min="8460" max="8704" width="10.33203125" style="620"/>
    <col min="8705" max="8705" width="4.44140625" style="620" customWidth="1"/>
    <col min="8706" max="8707" width="6.5546875" style="620" customWidth="1"/>
    <col min="8708" max="8708" width="7.44140625" style="620" customWidth="1"/>
    <col min="8709" max="8709" width="7.109375" style="620" customWidth="1"/>
    <col min="8710" max="8710" width="19.33203125" style="620" customWidth="1"/>
    <col min="8711" max="8711" width="17" style="620" customWidth="1"/>
    <col min="8712" max="8712" width="14.109375" style="620" customWidth="1"/>
    <col min="8713" max="8713" width="7.44140625" style="620" customWidth="1"/>
    <col min="8714" max="8714" width="55.33203125" style="620" customWidth="1"/>
    <col min="8715" max="8715" width="14.44140625" style="620" customWidth="1"/>
    <col min="8716" max="8960" width="10.33203125" style="620"/>
    <col min="8961" max="8961" width="4.44140625" style="620" customWidth="1"/>
    <col min="8962" max="8963" width="6.5546875" style="620" customWidth="1"/>
    <col min="8964" max="8964" width="7.44140625" style="620" customWidth="1"/>
    <col min="8965" max="8965" width="7.109375" style="620" customWidth="1"/>
    <col min="8966" max="8966" width="19.33203125" style="620" customWidth="1"/>
    <col min="8967" max="8967" width="17" style="620" customWidth="1"/>
    <col min="8968" max="8968" width="14.109375" style="620" customWidth="1"/>
    <col min="8969" max="8969" width="7.44140625" style="620" customWidth="1"/>
    <col min="8970" max="8970" width="55.33203125" style="620" customWidth="1"/>
    <col min="8971" max="8971" width="14.44140625" style="620" customWidth="1"/>
    <col min="8972" max="9216" width="10.33203125" style="620"/>
    <col min="9217" max="9217" width="4.44140625" style="620" customWidth="1"/>
    <col min="9218" max="9219" width="6.5546875" style="620" customWidth="1"/>
    <col min="9220" max="9220" width="7.44140625" style="620" customWidth="1"/>
    <col min="9221" max="9221" width="7.109375" style="620" customWidth="1"/>
    <col min="9222" max="9222" width="19.33203125" style="620" customWidth="1"/>
    <col min="9223" max="9223" width="17" style="620" customWidth="1"/>
    <col min="9224" max="9224" width="14.109375" style="620" customWidth="1"/>
    <col min="9225" max="9225" width="7.44140625" style="620" customWidth="1"/>
    <col min="9226" max="9226" width="55.33203125" style="620" customWidth="1"/>
    <col min="9227" max="9227" width="14.44140625" style="620" customWidth="1"/>
    <col min="9228" max="9472" width="10.33203125" style="620"/>
    <col min="9473" max="9473" width="4.44140625" style="620" customWidth="1"/>
    <col min="9474" max="9475" width="6.5546875" style="620" customWidth="1"/>
    <col min="9476" max="9476" width="7.44140625" style="620" customWidth="1"/>
    <col min="9477" max="9477" width="7.109375" style="620" customWidth="1"/>
    <col min="9478" max="9478" width="19.33203125" style="620" customWidth="1"/>
    <col min="9479" max="9479" width="17" style="620" customWidth="1"/>
    <col min="9480" max="9480" width="14.109375" style="620" customWidth="1"/>
    <col min="9481" max="9481" width="7.44140625" style="620" customWidth="1"/>
    <col min="9482" max="9482" width="55.33203125" style="620" customWidth="1"/>
    <col min="9483" max="9483" width="14.44140625" style="620" customWidth="1"/>
    <col min="9484" max="9728" width="10.33203125" style="620"/>
    <col min="9729" max="9729" width="4.44140625" style="620" customWidth="1"/>
    <col min="9730" max="9731" width="6.5546875" style="620" customWidth="1"/>
    <col min="9732" max="9732" width="7.44140625" style="620" customWidth="1"/>
    <col min="9733" max="9733" width="7.109375" style="620" customWidth="1"/>
    <col min="9734" max="9734" width="19.33203125" style="620" customWidth="1"/>
    <col min="9735" max="9735" width="17" style="620" customWidth="1"/>
    <col min="9736" max="9736" width="14.109375" style="620" customWidth="1"/>
    <col min="9737" max="9737" width="7.44140625" style="620" customWidth="1"/>
    <col min="9738" max="9738" width="55.33203125" style="620" customWidth="1"/>
    <col min="9739" max="9739" width="14.44140625" style="620" customWidth="1"/>
    <col min="9740" max="9984" width="10.33203125" style="620"/>
    <col min="9985" max="9985" width="4.44140625" style="620" customWidth="1"/>
    <col min="9986" max="9987" width="6.5546875" style="620" customWidth="1"/>
    <col min="9988" max="9988" width="7.44140625" style="620" customWidth="1"/>
    <col min="9989" max="9989" width="7.109375" style="620" customWidth="1"/>
    <col min="9990" max="9990" width="19.33203125" style="620" customWidth="1"/>
    <col min="9991" max="9991" width="17" style="620" customWidth="1"/>
    <col min="9992" max="9992" width="14.109375" style="620" customWidth="1"/>
    <col min="9993" max="9993" width="7.44140625" style="620" customWidth="1"/>
    <col min="9994" max="9994" width="55.33203125" style="620" customWidth="1"/>
    <col min="9995" max="9995" width="14.44140625" style="620" customWidth="1"/>
    <col min="9996" max="10240" width="10.33203125" style="620"/>
    <col min="10241" max="10241" width="4.44140625" style="620" customWidth="1"/>
    <col min="10242" max="10243" width="6.5546875" style="620" customWidth="1"/>
    <col min="10244" max="10244" width="7.44140625" style="620" customWidth="1"/>
    <col min="10245" max="10245" width="7.109375" style="620" customWidth="1"/>
    <col min="10246" max="10246" width="19.33203125" style="620" customWidth="1"/>
    <col min="10247" max="10247" width="17" style="620" customWidth="1"/>
    <col min="10248" max="10248" width="14.109375" style="620" customWidth="1"/>
    <col min="10249" max="10249" width="7.44140625" style="620" customWidth="1"/>
    <col min="10250" max="10250" width="55.33203125" style="620" customWidth="1"/>
    <col min="10251" max="10251" width="14.44140625" style="620" customWidth="1"/>
    <col min="10252" max="10496" width="10.33203125" style="620"/>
    <col min="10497" max="10497" width="4.44140625" style="620" customWidth="1"/>
    <col min="10498" max="10499" width="6.5546875" style="620" customWidth="1"/>
    <col min="10500" max="10500" width="7.44140625" style="620" customWidth="1"/>
    <col min="10501" max="10501" width="7.109375" style="620" customWidth="1"/>
    <col min="10502" max="10502" width="19.33203125" style="620" customWidth="1"/>
    <col min="10503" max="10503" width="17" style="620" customWidth="1"/>
    <col min="10504" max="10504" width="14.109375" style="620" customWidth="1"/>
    <col min="10505" max="10505" width="7.44140625" style="620" customWidth="1"/>
    <col min="10506" max="10506" width="55.33203125" style="620" customWidth="1"/>
    <col min="10507" max="10507" width="14.44140625" style="620" customWidth="1"/>
    <col min="10508" max="10752" width="10.33203125" style="620"/>
    <col min="10753" max="10753" width="4.44140625" style="620" customWidth="1"/>
    <col min="10754" max="10755" width="6.5546875" style="620" customWidth="1"/>
    <col min="10756" max="10756" width="7.44140625" style="620" customWidth="1"/>
    <col min="10757" max="10757" width="7.109375" style="620" customWidth="1"/>
    <col min="10758" max="10758" width="19.33203125" style="620" customWidth="1"/>
    <col min="10759" max="10759" width="17" style="620" customWidth="1"/>
    <col min="10760" max="10760" width="14.109375" style="620" customWidth="1"/>
    <col min="10761" max="10761" width="7.44140625" style="620" customWidth="1"/>
    <col min="10762" max="10762" width="55.33203125" style="620" customWidth="1"/>
    <col min="10763" max="10763" width="14.44140625" style="620" customWidth="1"/>
    <col min="10764" max="11008" width="10.33203125" style="620"/>
    <col min="11009" max="11009" width="4.44140625" style="620" customWidth="1"/>
    <col min="11010" max="11011" width="6.5546875" style="620" customWidth="1"/>
    <col min="11012" max="11012" width="7.44140625" style="620" customWidth="1"/>
    <col min="11013" max="11013" width="7.109375" style="620" customWidth="1"/>
    <col min="11014" max="11014" width="19.33203125" style="620" customWidth="1"/>
    <col min="11015" max="11015" width="17" style="620" customWidth="1"/>
    <col min="11016" max="11016" width="14.109375" style="620" customWidth="1"/>
    <col min="11017" max="11017" width="7.44140625" style="620" customWidth="1"/>
    <col min="11018" max="11018" width="55.33203125" style="620" customWidth="1"/>
    <col min="11019" max="11019" width="14.44140625" style="620" customWidth="1"/>
    <col min="11020" max="11264" width="10.33203125" style="620"/>
    <col min="11265" max="11265" width="4.44140625" style="620" customWidth="1"/>
    <col min="11266" max="11267" width="6.5546875" style="620" customWidth="1"/>
    <col min="11268" max="11268" width="7.44140625" style="620" customWidth="1"/>
    <col min="11269" max="11269" width="7.109375" style="620" customWidth="1"/>
    <col min="11270" max="11270" width="19.33203125" style="620" customWidth="1"/>
    <col min="11271" max="11271" width="17" style="620" customWidth="1"/>
    <col min="11272" max="11272" width="14.109375" style="620" customWidth="1"/>
    <col min="11273" max="11273" width="7.44140625" style="620" customWidth="1"/>
    <col min="11274" max="11274" width="55.33203125" style="620" customWidth="1"/>
    <col min="11275" max="11275" width="14.44140625" style="620" customWidth="1"/>
    <col min="11276" max="11520" width="10.33203125" style="620"/>
    <col min="11521" max="11521" width="4.44140625" style="620" customWidth="1"/>
    <col min="11522" max="11523" width="6.5546875" style="620" customWidth="1"/>
    <col min="11524" max="11524" width="7.44140625" style="620" customWidth="1"/>
    <col min="11525" max="11525" width="7.109375" style="620" customWidth="1"/>
    <col min="11526" max="11526" width="19.33203125" style="620" customWidth="1"/>
    <col min="11527" max="11527" width="17" style="620" customWidth="1"/>
    <col min="11528" max="11528" width="14.109375" style="620" customWidth="1"/>
    <col min="11529" max="11529" width="7.44140625" style="620" customWidth="1"/>
    <col min="11530" max="11530" width="55.33203125" style="620" customWidth="1"/>
    <col min="11531" max="11531" width="14.44140625" style="620" customWidth="1"/>
    <col min="11532" max="11776" width="10.33203125" style="620"/>
    <col min="11777" max="11777" width="4.44140625" style="620" customWidth="1"/>
    <col min="11778" max="11779" width="6.5546875" style="620" customWidth="1"/>
    <col min="11780" max="11780" width="7.44140625" style="620" customWidth="1"/>
    <col min="11781" max="11781" width="7.109375" style="620" customWidth="1"/>
    <col min="11782" max="11782" width="19.33203125" style="620" customWidth="1"/>
    <col min="11783" max="11783" width="17" style="620" customWidth="1"/>
    <col min="11784" max="11784" width="14.109375" style="620" customWidth="1"/>
    <col min="11785" max="11785" width="7.44140625" style="620" customWidth="1"/>
    <col min="11786" max="11786" width="55.33203125" style="620" customWidth="1"/>
    <col min="11787" max="11787" width="14.44140625" style="620" customWidth="1"/>
    <col min="11788" max="12032" width="10.33203125" style="620"/>
    <col min="12033" max="12033" width="4.44140625" style="620" customWidth="1"/>
    <col min="12034" max="12035" width="6.5546875" style="620" customWidth="1"/>
    <col min="12036" max="12036" width="7.44140625" style="620" customWidth="1"/>
    <col min="12037" max="12037" width="7.109375" style="620" customWidth="1"/>
    <col min="12038" max="12038" width="19.33203125" style="620" customWidth="1"/>
    <col min="12039" max="12039" width="17" style="620" customWidth="1"/>
    <col min="12040" max="12040" width="14.109375" style="620" customWidth="1"/>
    <col min="12041" max="12041" width="7.44140625" style="620" customWidth="1"/>
    <col min="12042" max="12042" width="55.33203125" style="620" customWidth="1"/>
    <col min="12043" max="12043" width="14.44140625" style="620" customWidth="1"/>
    <col min="12044" max="12288" width="10.33203125" style="620"/>
    <col min="12289" max="12289" width="4.44140625" style="620" customWidth="1"/>
    <col min="12290" max="12291" width="6.5546875" style="620" customWidth="1"/>
    <col min="12292" max="12292" width="7.44140625" style="620" customWidth="1"/>
    <col min="12293" max="12293" width="7.109375" style="620" customWidth="1"/>
    <col min="12294" max="12294" width="19.33203125" style="620" customWidth="1"/>
    <col min="12295" max="12295" width="17" style="620" customWidth="1"/>
    <col min="12296" max="12296" width="14.109375" style="620" customWidth="1"/>
    <col min="12297" max="12297" width="7.44140625" style="620" customWidth="1"/>
    <col min="12298" max="12298" width="55.33203125" style="620" customWidth="1"/>
    <col min="12299" max="12299" width="14.44140625" style="620" customWidth="1"/>
    <col min="12300" max="12544" width="10.33203125" style="620"/>
    <col min="12545" max="12545" width="4.44140625" style="620" customWidth="1"/>
    <col min="12546" max="12547" width="6.5546875" style="620" customWidth="1"/>
    <col min="12548" max="12548" width="7.44140625" style="620" customWidth="1"/>
    <col min="12549" max="12549" width="7.109375" style="620" customWidth="1"/>
    <col min="12550" max="12550" width="19.33203125" style="620" customWidth="1"/>
    <col min="12551" max="12551" width="17" style="620" customWidth="1"/>
    <col min="12552" max="12552" width="14.109375" style="620" customWidth="1"/>
    <col min="12553" max="12553" width="7.44140625" style="620" customWidth="1"/>
    <col min="12554" max="12554" width="55.33203125" style="620" customWidth="1"/>
    <col min="12555" max="12555" width="14.44140625" style="620" customWidth="1"/>
    <col min="12556" max="12800" width="10.33203125" style="620"/>
    <col min="12801" max="12801" width="4.44140625" style="620" customWidth="1"/>
    <col min="12802" max="12803" width="6.5546875" style="620" customWidth="1"/>
    <col min="12804" max="12804" width="7.44140625" style="620" customWidth="1"/>
    <col min="12805" max="12805" width="7.109375" style="620" customWidth="1"/>
    <col min="12806" max="12806" width="19.33203125" style="620" customWidth="1"/>
    <col min="12807" max="12807" width="17" style="620" customWidth="1"/>
    <col min="12808" max="12808" width="14.109375" style="620" customWidth="1"/>
    <col min="12809" max="12809" width="7.44140625" style="620" customWidth="1"/>
    <col min="12810" max="12810" width="55.33203125" style="620" customWidth="1"/>
    <col min="12811" max="12811" width="14.44140625" style="620" customWidth="1"/>
    <col min="12812" max="13056" width="10.33203125" style="620"/>
    <col min="13057" max="13057" width="4.44140625" style="620" customWidth="1"/>
    <col min="13058" max="13059" width="6.5546875" style="620" customWidth="1"/>
    <col min="13060" max="13060" width="7.44140625" style="620" customWidth="1"/>
    <col min="13061" max="13061" width="7.109375" style="620" customWidth="1"/>
    <col min="13062" max="13062" width="19.33203125" style="620" customWidth="1"/>
    <col min="13063" max="13063" width="17" style="620" customWidth="1"/>
    <col min="13064" max="13064" width="14.109375" style="620" customWidth="1"/>
    <col min="13065" max="13065" width="7.44140625" style="620" customWidth="1"/>
    <col min="13066" max="13066" width="55.33203125" style="620" customWidth="1"/>
    <col min="13067" max="13067" width="14.44140625" style="620" customWidth="1"/>
    <col min="13068" max="13312" width="10.33203125" style="620"/>
    <col min="13313" max="13313" width="4.44140625" style="620" customWidth="1"/>
    <col min="13314" max="13315" width="6.5546875" style="620" customWidth="1"/>
    <col min="13316" max="13316" width="7.44140625" style="620" customWidth="1"/>
    <col min="13317" max="13317" width="7.109375" style="620" customWidth="1"/>
    <col min="13318" max="13318" width="19.33203125" style="620" customWidth="1"/>
    <col min="13319" max="13319" width="17" style="620" customWidth="1"/>
    <col min="13320" max="13320" width="14.109375" style="620" customWidth="1"/>
    <col min="13321" max="13321" width="7.44140625" style="620" customWidth="1"/>
    <col min="13322" max="13322" width="55.33203125" style="620" customWidth="1"/>
    <col min="13323" max="13323" width="14.44140625" style="620" customWidth="1"/>
    <col min="13324" max="13568" width="10.33203125" style="620"/>
    <col min="13569" max="13569" width="4.44140625" style="620" customWidth="1"/>
    <col min="13570" max="13571" width="6.5546875" style="620" customWidth="1"/>
    <col min="13572" max="13572" width="7.44140625" style="620" customWidth="1"/>
    <col min="13573" max="13573" width="7.109375" style="620" customWidth="1"/>
    <col min="13574" max="13574" width="19.33203125" style="620" customWidth="1"/>
    <col min="13575" max="13575" width="17" style="620" customWidth="1"/>
    <col min="13576" max="13576" width="14.109375" style="620" customWidth="1"/>
    <col min="13577" max="13577" width="7.44140625" style="620" customWidth="1"/>
    <col min="13578" max="13578" width="55.33203125" style="620" customWidth="1"/>
    <col min="13579" max="13579" width="14.44140625" style="620" customWidth="1"/>
    <col min="13580" max="13824" width="10.33203125" style="620"/>
    <col min="13825" max="13825" width="4.44140625" style="620" customWidth="1"/>
    <col min="13826" max="13827" width="6.5546875" style="620" customWidth="1"/>
    <col min="13828" max="13828" width="7.44140625" style="620" customWidth="1"/>
    <col min="13829" max="13829" width="7.109375" style="620" customWidth="1"/>
    <col min="13830" max="13830" width="19.33203125" style="620" customWidth="1"/>
    <col min="13831" max="13831" width="17" style="620" customWidth="1"/>
    <col min="13832" max="13832" width="14.109375" style="620" customWidth="1"/>
    <col min="13833" max="13833" width="7.44140625" style="620" customWidth="1"/>
    <col min="13834" max="13834" width="55.33203125" style="620" customWidth="1"/>
    <col min="13835" max="13835" width="14.44140625" style="620" customWidth="1"/>
    <col min="13836" max="14080" width="10.33203125" style="620"/>
    <col min="14081" max="14081" width="4.44140625" style="620" customWidth="1"/>
    <col min="14082" max="14083" width="6.5546875" style="620" customWidth="1"/>
    <col min="14084" max="14084" width="7.44140625" style="620" customWidth="1"/>
    <col min="14085" max="14085" width="7.109375" style="620" customWidth="1"/>
    <col min="14086" max="14086" width="19.33203125" style="620" customWidth="1"/>
    <col min="14087" max="14087" width="17" style="620" customWidth="1"/>
    <col min="14088" max="14088" width="14.109375" style="620" customWidth="1"/>
    <col min="14089" max="14089" width="7.44140625" style="620" customWidth="1"/>
    <col min="14090" max="14090" width="55.33203125" style="620" customWidth="1"/>
    <col min="14091" max="14091" width="14.44140625" style="620" customWidth="1"/>
    <col min="14092" max="14336" width="10.33203125" style="620"/>
    <col min="14337" max="14337" width="4.44140625" style="620" customWidth="1"/>
    <col min="14338" max="14339" width="6.5546875" style="620" customWidth="1"/>
    <col min="14340" max="14340" width="7.44140625" style="620" customWidth="1"/>
    <col min="14341" max="14341" width="7.109375" style="620" customWidth="1"/>
    <col min="14342" max="14342" width="19.33203125" style="620" customWidth="1"/>
    <col min="14343" max="14343" width="17" style="620" customWidth="1"/>
    <col min="14344" max="14344" width="14.109375" style="620" customWidth="1"/>
    <col min="14345" max="14345" width="7.44140625" style="620" customWidth="1"/>
    <col min="14346" max="14346" width="55.33203125" style="620" customWidth="1"/>
    <col min="14347" max="14347" width="14.44140625" style="620" customWidth="1"/>
    <col min="14348" max="14592" width="10.33203125" style="620"/>
    <col min="14593" max="14593" width="4.44140625" style="620" customWidth="1"/>
    <col min="14594" max="14595" width="6.5546875" style="620" customWidth="1"/>
    <col min="14596" max="14596" width="7.44140625" style="620" customWidth="1"/>
    <col min="14597" max="14597" width="7.109375" style="620" customWidth="1"/>
    <col min="14598" max="14598" width="19.33203125" style="620" customWidth="1"/>
    <col min="14599" max="14599" width="17" style="620" customWidth="1"/>
    <col min="14600" max="14600" width="14.109375" style="620" customWidth="1"/>
    <col min="14601" max="14601" width="7.44140625" style="620" customWidth="1"/>
    <col min="14602" max="14602" width="55.33203125" style="620" customWidth="1"/>
    <col min="14603" max="14603" width="14.44140625" style="620" customWidth="1"/>
    <col min="14604" max="14848" width="10.33203125" style="620"/>
    <col min="14849" max="14849" width="4.44140625" style="620" customWidth="1"/>
    <col min="14850" max="14851" width="6.5546875" style="620" customWidth="1"/>
    <col min="14852" max="14852" width="7.44140625" style="620" customWidth="1"/>
    <col min="14853" max="14853" width="7.109375" style="620" customWidth="1"/>
    <col min="14854" max="14854" width="19.33203125" style="620" customWidth="1"/>
    <col min="14855" max="14855" width="17" style="620" customWidth="1"/>
    <col min="14856" max="14856" width="14.109375" style="620" customWidth="1"/>
    <col min="14857" max="14857" width="7.44140625" style="620" customWidth="1"/>
    <col min="14858" max="14858" width="55.33203125" style="620" customWidth="1"/>
    <col min="14859" max="14859" width="14.44140625" style="620" customWidth="1"/>
    <col min="14860" max="15104" width="10.33203125" style="620"/>
    <col min="15105" max="15105" width="4.44140625" style="620" customWidth="1"/>
    <col min="15106" max="15107" width="6.5546875" style="620" customWidth="1"/>
    <col min="15108" max="15108" width="7.44140625" style="620" customWidth="1"/>
    <col min="15109" max="15109" width="7.109375" style="620" customWidth="1"/>
    <col min="15110" max="15110" width="19.33203125" style="620" customWidth="1"/>
    <col min="15111" max="15111" width="17" style="620" customWidth="1"/>
    <col min="15112" max="15112" width="14.109375" style="620" customWidth="1"/>
    <col min="15113" max="15113" width="7.44140625" style="620" customWidth="1"/>
    <col min="15114" max="15114" width="55.33203125" style="620" customWidth="1"/>
    <col min="15115" max="15115" width="14.44140625" style="620" customWidth="1"/>
    <col min="15116" max="15360" width="10.33203125" style="620"/>
    <col min="15361" max="15361" width="4.44140625" style="620" customWidth="1"/>
    <col min="15362" max="15363" width="6.5546875" style="620" customWidth="1"/>
    <col min="15364" max="15364" width="7.44140625" style="620" customWidth="1"/>
    <col min="15365" max="15365" width="7.109375" style="620" customWidth="1"/>
    <col min="15366" max="15366" width="19.33203125" style="620" customWidth="1"/>
    <col min="15367" max="15367" width="17" style="620" customWidth="1"/>
    <col min="15368" max="15368" width="14.109375" style="620" customWidth="1"/>
    <col min="15369" max="15369" width="7.44140625" style="620" customWidth="1"/>
    <col min="15370" max="15370" width="55.33203125" style="620" customWidth="1"/>
    <col min="15371" max="15371" width="14.44140625" style="620" customWidth="1"/>
    <col min="15372" max="15616" width="10.33203125" style="620"/>
    <col min="15617" max="15617" width="4.44140625" style="620" customWidth="1"/>
    <col min="15618" max="15619" width="6.5546875" style="620" customWidth="1"/>
    <col min="15620" max="15620" width="7.44140625" style="620" customWidth="1"/>
    <col min="15621" max="15621" width="7.109375" style="620" customWidth="1"/>
    <col min="15622" max="15622" width="19.33203125" style="620" customWidth="1"/>
    <col min="15623" max="15623" width="17" style="620" customWidth="1"/>
    <col min="15624" max="15624" width="14.109375" style="620" customWidth="1"/>
    <col min="15625" max="15625" width="7.44140625" style="620" customWidth="1"/>
    <col min="15626" max="15626" width="55.33203125" style="620" customWidth="1"/>
    <col min="15627" max="15627" width="14.44140625" style="620" customWidth="1"/>
    <col min="15628" max="15872" width="10.33203125" style="620"/>
    <col min="15873" max="15873" width="4.44140625" style="620" customWidth="1"/>
    <col min="15874" max="15875" width="6.5546875" style="620" customWidth="1"/>
    <col min="15876" max="15876" width="7.44140625" style="620" customWidth="1"/>
    <col min="15877" max="15877" width="7.109375" style="620" customWidth="1"/>
    <col min="15878" max="15878" width="19.33203125" style="620" customWidth="1"/>
    <col min="15879" max="15879" width="17" style="620" customWidth="1"/>
    <col min="15880" max="15880" width="14.109375" style="620" customWidth="1"/>
    <col min="15881" max="15881" width="7.44140625" style="620" customWidth="1"/>
    <col min="15882" max="15882" width="55.33203125" style="620" customWidth="1"/>
    <col min="15883" max="15883" width="14.44140625" style="620" customWidth="1"/>
    <col min="15884" max="16128" width="10.33203125" style="620"/>
    <col min="16129" max="16129" width="4.44140625" style="620" customWidth="1"/>
    <col min="16130" max="16131" width="6.5546875" style="620" customWidth="1"/>
    <col min="16132" max="16132" width="7.44140625" style="620" customWidth="1"/>
    <col min="16133" max="16133" width="7.109375" style="620" customWidth="1"/>
    <col min="16134" max="16134" width="19.33203125" style="620" customWidth="1"/>
    <col min="16135" max="16135" width="17" style="620" customWidth="1"/>
    <col min="16136" max="16136" width="14.109375" style="620" customWidth="1"/>
    <col min="16137" max="16137" width="7.44140625" style="620" customWidth="1"/>
    <col min="16138" max="16138" width="55.33203125" style="620" customWidth="1"/>
    <col min="16139" max="16139" width="14.44140625" style="620" customWidth="1"/>
    <col min="16140" max="16384" width="10.33203125" style="620"/>
  </cols>
  <sheetData>
    <row r="1" spans="1:256" ht="16.2">
      <c r="A1" s="812" t="s">
        <v>556</v>
      </c>
      <c r="B1" s="813"/>
      <c r="C1" s="813"/>
      <c r="D1" s="813"/>
      <c r="E1" s="813"/>
      <c r="F1" s="813"/>
      <c r="G1" s="813"/>
      <c r="H1" s="813"/>
      <c r="I1" s="813"/>
      <c r="J1" s="814"/>
      <c r="K1" s="619"/>
    </row>
    <row r="2" spans="1:256" ht="16.2">
      <c r="D2" s="622"/>
      <c r="E2" s="622"/>
      <c r="F2" s="623" t="s">
        <v>557</v>
      </c>
      <c r="G2" s="622"/>
      <c r="H2" s="624"/>
      <c r="I2" s="625"/>
      <c r="J2" s="626" t="s">
        <v>558</v>
      </c>
      <c r="K2" s="627"/>
    </row>
    <row r="3" spans="1:256" ht="16.2">
      <c r="A3" s="628"/>
      <c r="B3" s="629"/>
      <c r="C3" s="629"/>
      <c r="D3" s="622"/>
      <c r="E3" s="622"/>
      <c r="F3" s="630" t="s">
        <v>559</v>
      </c>
      <c r="G3" s="631" t="s">
        <v>560</v>
      </c>
      <c r="H3" s="632"/>
      <c r="I3" s="633" t="s">
        <v>561</v>
      </c>
      <c r="J3" s="634" t="s">
        <v>562</v>
      </c>
      <c r="K3" s="635"/>
    </row>
    <row r="4" spans="1:256" ht="16.2">
      <c r="A4" s="628"/>
      <c r="B4" s="629"/>
      <c r="C4" s="629"/>
      <c r="D4" s="622"/>
      <c r="E4" s="622"/>
      <c r="F4" s="630"/>
      <c r="G4" s="631"/>
      <c r="H4" s="632"/>
      <c r="I4" s="633" t="s">
        <v>563</v>
      </c>
      <c r="J4" s="634" t="s">
        <v>564</v>
      </c>
      <c r="K4" s="635"/>
    </row>
    <row r="5" spans="1:256">
      <c r="B5" s="636"/>
      <c r="C5" s="637" t="s">
        <v>565</v>
      </c>
      <c r="D5" s="638"/>
      <c r="E5" s="639"/>
      <c r="F5" s="636" t="s">
        <v>566</v>
      </c>
      <c r="G5" s="640"/>
      <c r="H5" s="636"/>
      <c r="I5" s="641" t="s">
        <v>567</v>
      </c>
      <c r="J5" s="642">
        <v>45881</v>
      </c>
      <c r="K5" s="636"/>
    </row>
    <row r="6" spans="1:256">
      <c r="B6" s="636"/>
      <c r="C6" s="643" t="s">
        <v>568</v>
      </c>
      <c r="D6" s="638"/>
      <c r="E6" s="639"/>
      <c r="F6" s="636" t="s">
        <v>569</v>
      </c>
      <c r="G6" s="640"/>
      <c r="H6" s="636"/>
      <c r="I6" s="638"/>
      <c r="J6" s="644"/>
      <c r="K6" s="636"/>
      <c r="M6" s="645"/>
    </row>
    <row r="7" spans="1:256">
      <c r="B7" s="636"/>
      <c r="C7" s="646" t="s">
        <v>570</v>
      </c>
      <c r="D7" s="647"/>
      <c r="E7" s="639"/>
      <c r="F7" s="636" t="s">
        <v>571</v>
      </c>
      <c r="G7" s="640"/>
      <c r="H7" s="648" t="s">
        <v>572</v>
      </c>
      <c r="I7" s="644"/>
      <c r="J7" s="644"/>
      <c r="K7" s="636"/>
      <c r="M7" s="645"/>
    </row>
    <row r="8" spans="1:256">
      <c r="A8" s="649" t="s">
        <v>573</v>
      </c>
      <c r="B8" s="650" t="s">
        <v>574</v>
      </c>
      <c r="C8" s="650" t="s">
        <v>575</v>
      </c>
      <c r="D8" s="651" t="s">
        <v>576</v>
      </c>
      <c r="E8" s="652" t="s">
        <v>577</v>
      </c>
      <c r="F8" s="653" t="s">
        <v>578</v>
      </c>
      <c r="G8" s="651" t="s">
        <v>579</v>
      </c>
      <c r="H8" s="654" t="s">
        <v>580</v>
      </c>
      <c r="I8" s="651" t="s">
        <v>581</v>
      </c>
      <c r="J8" s="655" t="s">
        <v>582</v>
      </c>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6"/>
      <c r="AZ8" s="656"/>
      <c r="BA8" s="656"/>
      <c r="BB8" s="656"/>
      <c r="BC8" s="656"/>
      <c r="BD8" s="656"/>
      <c r="BE8" s="656"/>
      <c r="BF8" s="656"/>
      <c r="BG8" s="656"/>
      <c r="BH8" s="656"/>
      <c r="BI8" s="656"/>
      <c r="BJ8" s="656"/>
      <c r="BK8" s="656"/>
      <c r="BL8" s="656"/>
      <c r="BM8" s="656"/>
      <c r="BN8" s="656"/>
      <c r="BO8" s="656"/>
      <c r="BP8" s="656"/>
      <c r="BQ8" s="656"/>
      <c r="BR8" s="656"/>
      <c r="BS8" s="656"/>
      <c r="BT8" s="656"/>
      <c r="BU8" s="656"/>
      <c r="BV8" s="656"/>
      <c r="BW8" s="656"/>
      <c r="BX8" s="656"/>
      <c r="BY8" s="656"/>
      <c r="BZ8" s="656"/>
      <c r="CA8" s="656"/>
      <c r="CB8" s="656"/>
      <c r="CC8" s="656"/>
      <c r="CD8" s="656"/>
      <c r="CE8" s="656"/>
      <c r="CF8" s="656"/>
      <c r="CG8" s="656"/>
      <c r="CH8" s="656"/>
      <c r="CI8" s="656"/>
      <c r="CJ8" s="656"/>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56"/>
      <c r="DO8" s="656"/>
      <c r="DP8" s="656"/>
      <c r="DQ8" s="656"/>
      <c r="DR8" s="656"/>
      <c r="DS8" s="656"/>
      <c r="DT8" s="656"/>
      <c r="DU8" s="656"/>
      <c r="DV8" s="656"/>
      <c r="DW8" s="656"/>
      <c r="DX8" s="656"/>
      <c r="DY8" s="656"/>
      <c r="DZ8" s="656"/>
      <c r="EA8" s="656"/>
      <c r="EB8" s="656"/>
      <c r="EC8" s="656"/>
      <c r="ED8" s="656"/>
      <c r="EE8" s="656"/>
      <c r="EF8" s="656"/>
      <c r="EG8" s="656"/>
      <c r="EH8" s="656"/>
      <c r="EI8" s="656"/>
      <c r="EJ8" s="656"/>
      <c r="EK8" s="656"/>
      <c r="EL8" s="656"/>
      <c r="EM8" s="656"/>
      <c r="EN8" s="656"/>
      <c r="EO8" s="656"/>
      <c r="EP8" s="656"/>
      <c r="EQ8" s="656"/>
      <c r="ER8" s="656"/>
      <c r="ES8" s="656"/>
      <c r="ET8" s="656"/>
      <c r="EU8" s="656"/>
      <c r="EV8" s="656"/>
      <c r="EW8" s="656"/>
      <c r="EX8" s="656"/>
      <c r="EY8" s="656"/>
      <c r="EZ8" s="656"/>
      <c r="FA8" s="656"/>
      <c r="FB8" s="656"/>
      <c r="FC8" s="656"/>
      <c r="FD8" s="656"/>
      <c r="FE8" s="656"/>
      <c r="FF8" s="656"/>
      <c r="FG8" s="656"/>
      <c r="FH8" s="656"/>
      <c r="FI8" s="656"/>
      <c r="FJ8" s="656"/>
      <c r="FK8" s="656"/>
      <c r="FL8" s="656"/>
      <c r="FM8" s="656"/>
      <c r="FN8" s="656"/>
      <c r="FO8" s="656"/>
      <c r="FP8" s="656"/>
      <c r="FQ8" s="656"/>
      <c r="FR8" s="656"/>
      <c r="FS8" s="656"/>
      <c r="FT8" s="656"/>
      <c r="FU8" s="656"/>
      <c r="FV8" s="656"/>
      <c r="FW8" s="656"/>
      <c r="FX8" s="656"/>
      <c r="FY8" s="656"/>
      <c r="FZ8" s="656"/>
      <c r="GA8" s="656"/>
      <c r="GB8" s="656"/>
      <c r="GC8" s="656"/>
      <c r="GD8" s="656"/>
      <c r="GE8" s="656"/>
      <c r="GF8" s="656"/>
      <c r="GG8" s="656"/>
      <c r="GH8" s="656"/>
      <c r="GI8" s="656"/>
      <c r="GJ8" s="656"/>
      <c r="GK8" s="656"/>
      <c r="GL8" s="656"/>
      <c r="GM8" s="656"/>
      <c r="GN8" s="656"/>
      <c r="GO8" s="656"/>
      <c r="GP8" s="656"/>
      <c r="GQ8" s="656"/>
      <c r="GR8" s="656"/>
      <c r="GS8" s="656"/>
      <c r="GT8" s="656"/>
      <c r="GU8" s="656"/>
      <c r="GV8" s="656"/>
      <c r="GW8" s="656"/>
      <c r="GX8" s="656"/>
      <c r="GY8" s="656"/>
      <c r="GZ8" s="656"/>
      <c r="HA8" s="656"/>
      <c r="HB8" s="656"/>
      <c r="HC8" s="656"/>
      <c r="HD8" s="656"/>
      <c r="HE8" s="656"/>
      <c r="HF8" s="656"/>
      <c r="HG8" s="656"/>
      <c r="HH8" s="656"/>
      <c r="HI8" s="656"/>
      <c r="HJ8" s="656"/>
      <c r="HK8" s="656"/>
      <c r="HL8" s="656"/>
      <c r="HM8" s="656"/>
      <c r="HN8" s="656"/>
      <c r="HO8" s="656"/>
      <c r="HP8" s="656"/>
      <c r="HQ8" s="656"/>
      <c r="HR8" s="656"/>
      <c r="HS8" s="656"/>
      <c r="HT8" s="656"/>
      <c r="HU8" s="656"/>
      <c r="HV8" s="656"/>
      <c r="HW8" s="656"/>
      <c r="HX8" s="656"/>
      <c r="HY8" s="656"/>
      <c r="HZ8" s="656"/>
      <c r="IA8" s="656"/>
      <c r="IB8" s="656"/>
      <c r="IC8" s="656"/>
      <c r="ID8" s="656"/>
      <c r="IE8" s="656"/>
      <c r="IF8" s="656"/>
      <c r="IG8" s="656"/>
      <c r="IH8" s="656"/>
      <c r="II8" s="656"/>
      <c r="IJ8" s="656"/>
      <c r="IK8" s="656"/>
      <c r="IL8" s="656"/>
      <c r="IM8" s="656"/>
      <c r="IN8" s="656"/>
      <c r="IO8" s="656"/>
      <c r="IP8" s="656"/>
      <c r="IQ8" s="656"/>
      <c r="IR8" s="656"/>
      <c r="IS8" s="656"/>
      <c r="IT8" s="656"/>
      <c r="IU8" s="656"/>
      <c r="IV8" s="656"/>
    </row>
    <row r="9" spans="1:256" ht="18.75" customHeight="1">
      <c r="A9" s="657"/>
      <c r="B9" s="658"/>
      <c r="C9" s="658"/>
      <c r="D9" s="659"/>
      <c r="E9" s="659"/>
      <c r="F9" s="659"/>
      <c r="G9" s="659"/>
      <c r="H9" s="659"/>
      <c r="I9" s="659"/>
      <c r="J9" s="660"/>
      <c r="K9" s="620"/>
    </row>
    <row r="10" spans="1:256">
      <c r="A10" s="661">
        <f>ROW()-9</f>
        <v>1</v>
      </c>
      <c r="B10" s="662"/>
      <c r="C10" s="643"/>
      <c r="D10" s="663"/>
      <c r="E10" s="664"/>
      <c r="F10" s="665"/>
      <c r="G10" s="666"/>
      <c r="H10" s="667"/>
      <c r="I10" s="664"/>
      <c r="J10" s="668"/>
      <c r="K10" s="620"/>
    </row>
    <row r="11" spans="1:256">
      <c r="A11" s="661">
        <f t="shared" ref="A11:A74" si="0">ROW()-9</f>
        <v>2</v>
      </c>
      <c r="B11" s="662"/>
      <c r="C11" s="643"/>
      <c r="D11" s="663"/>
      <c r="E11" s="669"/>
      <c r="F11" s="670"/>
      <c r="G11" s="671"/>
      <c r="H11" s="672"/>
      <c r="I11" s="673"/>
      <c r="J11" s="674"/>
      <c r="K11" s="620"/>
    </row>
    <row r="12" spans="1:256">
      <c r="A12" s="661">
        <f t="shared" si="0"/>
        <v>3</v>
      </c>
      <c r="B12" s="662"/>
      <c r="C12" s="643"/>
      <c r="D12" s="663"/>
      <c r="E12" s="675"/>
      <c r="F12" s="670"/>
      <c r="G12" s="666"/>
      <c r="H12" s="676"/>
      <c r="I12" s="664"/>
      <c r="J12" s="668"/>
      <c r="K12" s="620"/>
    </row>
    <row r="13" spans="1:256">
      <c r="A13" s="661">
        <f t="shared" si="0"/>
        <v>4</v>
      </c>
      <c r="B13" s="662"/>
      <c r="C13" s="643"/>
      <c r="D13" s="663"/>
      <c r="E13" s="669"/>
      <c r="F13" s="670"/>
      <c r="G13" s="670"/>
      <c r="H13" s="676"/>
      <c r="I13" s="664"/>
      <c r="J13" s="668"/>
      <c r="K13" s="620"/>
    </row>
    <row r="14" spans="1:256">
      <c r="A14" s="661">
        <f t="shared" si="0"/>
        <v>5</v>
      </c>
      <c r="B14" s="662"/>
      <c r="C14" s="643"/>
      <c r="D14" s="663"/>
      <c r="E14" s="669"/>
      <c r="F14" s="665"/>
      <c r="G14" s="677"/>
      <c r="H14" s="665"/>
      <c r="I14" s="664"/>
      <c r="J14" s="668"/>
      <c r="K14" s="620"/>
    </row>
    <row r="15" spans="1:256">
      <c r="A15" s="661">
        <f t="shared" si="0"/>
        <v>6</v>
      </c>
      <c r="B15" s="662"/>
      <c r="C15" s="643"/>
      <c r="D15" s="663"/>
      <c r="E15" s="669"/>
      <c r="F15" s="678"/>
      <c r="G15" s="677"/>
      <c r="H15" s="665"/>
      <c r="I15" s="664"/>
      <c r="J15" s="668"/>
      <c r="K15" s="620"/>
    </row>
    <row r="16" spans="1:256">
      <c r="A16" s="661">
        <f t="shared" si="0"/>
        <v>7</v>
      </c>
      <c r="B16" s="662"/>
      <c r="C16" s="643"/>
      <c r="D16" s="663"/>
      <c r="E16" s="669"/>
      <c r="F16" s="670"/>
      <c r="G16" s="679"/>
      <c r="H16" s="676"/>
      <c r="I16" s="664"/>
      <c r="J16" s="680"/>
      <c r="K16" s="620"/>
    </row>
    <row r="17" spans="1:11">
      <c r="A17" s="661">
        <f t="shared" si="0"/>
        <v>8</v>
      </c>
      <c r="B17" s="662"/>
      <c r="C17" s="643"/>
      <c r="D17" s="663"/>
      <c r="E17" s="669"/>
      <c r="F17" s="670"/>
      <c r="G17" s="666"/>
      <c r="H17" s="667"/>
      <c r="I17" s="664"/>
      <c r="J17" s="668"/>
      <c r="K17" s="620"/>
    </row>
    <row r="18" spans="1:11">
      <c r="A18" s="661">
        <f t="shared" si="0"/>
        <v>9</v>
      </c>
      <c r="B18" s="662"/>
      <c r="C18" s="643"/>
      <c r="D18" s="663"/>
      <c r="E18" s="669"/>
      <c r="F18" s="670"/>
      <c r="G18" s="666"/>
      <c r="H18" s="676"/>
      <c r="I18" s="664"/>
      <c r="J18" s="680"/>
      <c r="K18" s="620"/>
    </row>
    <row r="19" spans="1:11">
      <c r="A19" s="661">
        <f t="shared" si="0"/>
        <v>10</v>
      </c>
      <c r="B19" s="662"/>
      <c r="C19" s="643"/>
      <c r="D19" s="663"/>
      <c r="E19" s="669"/>
      <c r="F19" s="670"/>
      <c r="G19" s="666"/>
      <c r="H19" s="676"/>
      <c r="I19" s="664"/>
      <c r="J19" s="668"/>
      <c r="K19" s="620"/>
    </row>
    <row r="20" spans="1:11">
      <c r="A20" s="661">
        <f t="shared" si="0"/>
        <v>11</v>
      </c>
      <c r="B20" s="662"/>
      <c r="C20" s="643"/>
      <c r="D20" s="663"/>
      <c r="E20" s="675"/>
      <c r="F20" s="681"/>
      <c r="G20" s="682"/>
      <c r="H20" s="683"/>
      <c r="I20" s="664"/>
      <c r="J20" s="668"/>
      <c r="K20" s="620"/>
    </row>
    <row r="21" spans="1:11">
      <c r="A21" s="661">
        <f t="shared" si="0"/>
        <v>12</v>
      </c>
      <c r="B21" s="662"/>
      <c r="C21" s="643"/>
      <c r="D21" s="663"/>
      <c r="E21" s="675"/>
      <c r="F21" s="682"/>
      <c r="G21" s="682"/>
      <c r="H21" s="683"/>
      <c r="I21" s="664"/>
      <c r="J21" s="668"/>
      <c r="K21" s="620"/>
    </row>
    <row r="22" spans="1:11">
      <c r="A22" s="661">
        <f t="shared" si="0"/>
        <v>13</v>
      </c>
      <c r="B22" s="662"/>
      <c r="C22" s="643"/>
      <c r="D22" s="663"/>
      <c r="E22" s="675"/>
      <c r="F22" s="682"/>
      <c r="G22" s="681"/>
      <c r="H22" s="683"/>
      <c r="I22" s="664"/>
      <c r="J22" s="680"/>
      <c r="K22" s="620"/>
    </row>
    <row r="23" spans="1:11">
      <c r="A23" s="661">
        <f t="shared" si="0"/>
        <v>14</v>
      </c>
      <c r="B23" s="662"/>
      <c r="C23" s="643"/>
      <c r="D23" s="663"/>
      <c r="E23" s="675"/>
      <c r="F23" s="681"/>
      <c r="G23" s="682"/>
      <c r="H23" s="683"/>
      <c r="I23" s="664"/>
      <c r="J23" s="668"/>
      <c r="K23" s="684"/>
    </row>
    <row r="24" spans="1:11">
      <c r="A24" s="661">
        <f t="shared" si="0"/>
        <v>15</v>
      </c>
      <c r="B24" s="662"/>
      <c r="C24" s="643"/>
      <c r="D24" s="663"/>
      <c r="E24" s="675"/>
      <c r="F24" s="681"/>
      <c r="G24" s="682"/>
      <c r="H24" s="676"/>
      <c r="I24" s="664"/>
      <c r="J24" s="680"/>
      <c r="K24" s="620"/>
    </row>
    <row r="25" spans="1:11">
      <c r="A25" s="661">
        <f t="shared" si="0"/>
        <v>16</v>
      </c>
      <c r="B25" s="662"/>
      <c r="C25" s="643"/>
      <c r="D25" s="663"/>
      <c r="E25" s="669"/>
      <c r="F25" s="685"/>
      <c r="G25" s="666"/>
      <c r="H25" s="676"/>
      <c r="I25" s="664"/>
      <c r="J25" s="668"/>
      <c r="K25" s="620"/>
    </row>
    <row r="26" spans="1:11">
      <c r="A26" s="661">
        <f t="shared" si="0"/>
        <v>17</v>
      </c>
      <c r="B26" s="662"/>
      <c r="C26" s="643"/>
      <c r="D26" s="663"/>
      <c r="E26" s="686"/>
      <c r="F26" s="676"/>
      <c r="G26" s="687"/>
      <c r="H26" s="685"/>
      <c r="I26" s="664"/>
      <c r="J26" s="680"/>
      <c r="K26" s="620"/>
    </row>
    <row r="27" spans="1:11">
      <c r="A27" s="661">
        <f t="shared" si="0"/>
        <v>18</v>
      </c>
      <c r="B27" s="662"/>
      <c r="C27" s="643"/>
      <c r="D27" s="663"/>
      <c r="E27" s="686"/>
      <c r="F27" s="676"/>
      <c r="G27" s="688"/>
      <c r="H27" s="685"/>
      <c r="I27" s="664"/>
      <c r="J27" s="680"/>
      <c r="K27" s="620"/>
    </row>
    <row r="28" spans="1:11">
      <c r="A28" s="661">
        <f t="shared" si="0"/>
        <v>19</v>
      </c>
      <c r="B28" s="662"/>
      <c r="C28" s="643"/>
      <c r="D28" s="663"/>
      <c r="E28" s="686"/>
      <c r="F28" s="687"/>
      <c r="G28" s="688"/>
      <c r="H28" s="676"/>
      <c r="I28" s="664"/>
      <c r="J28" s="680"/>
      <c r="K28" s="620"/>
    </row>
    <row r="29" spans="1:11">
      <c r="A29" s="661">
        <f t="shared" si="0"/>
        <v>20</v>
      </c>
      <c r="B29" s="662"/>
      <c r="C29" s="643"/>
      <c r="D29" s="663"/>
      <c r="E29" s="689"/>
      <c r="F29" s="670"/>
      <c r="G29" s="690"/>
      <c r="H29" s="676"/>
      <c r="I29" s="664"/>
      <c r="J29" s="668"/>
      <c r="K29" s="620"/>
    </row>
    <row r="30" spans="1:11">
      <c r="A30" s="661">
        <f t="shared" si="0"/>
        <v>21</v>
      </c>
      <c r="B30" s="662"/>
      <c r="C30" s="643"/>
      <c r="D30" s="663"/>
      <c r="E30" s="689"/>
      <c r="F30" s="670"/>
      <c r="G30" s="690"/>
      <c r="H30" s="676"/>
      <c r="I30" s="664"/>
      <c r="J30" s="680"/>
      <c r="K30" s="620"/>
    </row>
    <row r="31" spans="1:11">
      <c r="A31" s="661">
        <f t="shared" si="0"/>
        <v>22</v>
      </c>
      <c r="B31" s="662"/>
      <c r="C31" s="643"/>
      <c r="D31" s="663"/>
      <c r="E31" s="689"/>
      <c r="F31" s="670"/>
      <c r="G31" s="690"/>
      <c r="H31" s="676"/>
      <c r="I31" s="664"/>
      <c r="J31" s="680"/>
      <c r="K31" s="620"/>
    </row>
    <row r="32" spans="1:11">
      <c r="A32" s="661">
        <f t="shared" si="0"/>
        <v>23</v>
      </c>
      <c r="B32" s="662"/>
      <c r="C32" s="643"/>
      <c r="D32" s="663"/>
      <c r="E32" s="689"/>
      <c r="F32" s="670"/>
      <c r="G32" s="690"/>
      <c r="H32" s="676"/>
      <c r="I32" s="664"/>
      <c r="J32" s="668"/>
      <c r="K32" s="620"/>
    </row>
    <row r="33" spans="1:13">
      <c r="A33" s="661">
        <f t="shared" si="0"/>
        <v>24</v>
      </c>
      <c r="B33" s="662"/>
      <c r="C33" s="643"/>
      <c r="D33" s="663"/>
      <c r="E33" s="689"/>
      <c r="F33" s="670"/>
      <c r="G33" s="690"/>
      <c r="H33" s="683"/>
      <c r="I33" s="664"/>
      <c r="J33" s="668"/>
      <c r="K33" s="620"/>
    </row>
    <row r="34" spans="1:13" ht="16.2">
      <c r="A34" s="661">
        <f t="shared" si="0"/>
        <v>25</v>
      </c>
      <c r="B34" s="662"/>
      <c r="C34" s="643"/>
      <c r="D34" s="663"/>
      <c r="E34" s="689"/>
      <c r="F34" s="670"/>
      <c r="G34" s="690"/>
      <c r="H34" s="683"/>
      <c r="I34" s="664"/>
      <c r="J34" s="680"/>
      <c r="K34" s="691"/>
      <c r="L34" s="692"/>
      <c r="M34" s="692"/>
    </row>
    <row r="35" spans="1:13" ht="16.2">
      <c r="A35" s="661">
        <f t="shared" si="0"/>
        <v>26</v>
      </c>
      <c r="B35" s="662"/>
      <c r="C35" s="643"/>
      <c r="D35" s="663"/>
      <c r="E35" s="689"/>
      <c r="F35" s="670"/>
      <c r="G35" s="690"/>
      <c r="H35" s="683"/>
      <c r="I35" s="664"/>
      <c r="J35" s="680"/>
      <c r="K35" s="691"/>
      <c r="L35" s="692"/>
      <c r="M35" s="692"/>
    </row>
    <row r="36" spans="1:13" ht="16.2">
      <c r="A36" s="661">
        <f t="shared" si="0"/>
        <v>27</v>
      </c>
      <c r="B36" s="662"/>
      <c r="C36" s="643"/>
      <c r="D36" s="663"/>
      <c r="E36" s="689"/>
      <c r="F36" s="670"/>
      <c r="G36" s="690"/>
      <c r="H36" s="683"/>
      <c r="I36" s="664"/>
      <c r="J36" s="680"/>
      <c r="K36" s="691"/>
      <c r="L36" s="692"/>
      <c r="M36" s="692"/>
    </row>
    <row r="37" spans="1:13">
      <c r="A37" s="661">
        <f t="shared" si="0"/>
        <v>28</v>
      </c>
      <c r="B37" s="662"/>
      <c r="C37" s="643"/>
      <c r="D37" s="663"/>
      <c r="E37" s="689"/>
      <c r="F37" s="670"/>
      <c r="G37" s="693"/>
      <c r="H37" s="683"/>
      <c r="I37" s="673"/>
      <c r="J37" s="674"/>
      <c r="K37" s="620"/>
    </row>
    <row r="38" spans="1:13">
      <c r="A38" s="661">
        <f t="shared" si="0"/>
        <v>29</v>
      </c>
      <c r="B38" s="662"/>
      <c r="C38" s="643"/>
      <c r="D38" s="663"/>
      <c r="E38" s="689"/>
      <c r="F38" s="670"/>
      <c r="G38" s="693"/>
      <c r="H38" s="683"/>
      <c r="I38" s="673"/>
      <c r="J38" s="674"/>
      <c r="K38" s="620"/>
    </row>
    <row r="39" spans="1:13">
      <c r="A39" s="661">
        <f t="shared" si="0"/>
        <v>30</v>
      </c>
      <c r="B39" s="662"/>
      <c r="C39" s="643"/>
      <c r="D39" s="663"/>
      <c r="E39" s="689"/>
      <c r="F39" s="670"/>
      <c r="G39" s="693"/>
      <c r="H39" s="683"/>
      <c r="I39" s="673"/>
      <c r="J39" s="674"/>
      <c r="K39" s="620"/>
    </row>
    <row r="40" spans="1:13">
      <c r="A40" s="661">
        <f t="shared" si="0"/>
        <v>31</v>
      </c>
      <c r="B40" s="662"/>
      <c r="C40" s="643"/>
      <c r="D40" s="663"/>
      <c r="E40" s="689"/>
      <c r="F40" s="670"/>
      <c r="G40" s="693"/>
      <c r="H40" s="683"/>
      <c r="I40" s="673"/>
      <c r="J40" s="668"/>
      <c r="K40" s="620"/>
    </row>
    <row r="41" spans="1:13">
      <c r="A41" s="661">
        <f t="shared" si="0"/>
        <v>32</v>
      </c>
      <c r="B41" s="662"/>
      <c r="C41" s="643"/>
      <c r="D41" s="663"/>
      <c r="E41" s="689"/>
      <c r="F41" s="670"/>
      <c r="G41" s="693"/>
      <c r="H41" s="683"/>
      <c r="I41" s="673"/>
      <c r="J41" s="674"/>
      <c r="K41" s="620"/>
    </row>
    <row r="42" spans="1:13">
      <c r="A42" s="661">
        <f t="shared" si="0"/>
        <v>33</v>
      </c>
      <c r="B42" s="662"/>
      <c r="C42" s="643"/>
      <c r="D42" s="663"/>
      <c r="E42" s="689"/>
      <c r="F42" s="670"/>
      <c r="G42" s="693"/>
      <c r="H42" s="683"/>
      <c r="I42" s="673"/>
      <c r="J42" s="668"/>
      <c r="K42" s="620"/>
    </row>
    <row r="43" spans="1:13">
      <c r="A43" s="661">
        <f t="shared" si="0"/>
        <v>34</v>
      </c>
      <c r="B43" s="662"/>
      <c r="C43" s="643"/>
      <c r="D43" s="663"/>
      <c r="E43" s="689"/>
      <c r="F43" s="670"/>
      <c r="G43" s="693"/>
      <c r="H43" s="683"/>
      <c r="I43" s="673"/>
      <c r="J43" s="674"/>
      <c r="K43" s="620"/>
    </row>
    <row r="44" spans="1:13">
      <c r="A44" s="661">
        <f t="shared" si="0"/>
        <v>35</v>
      </c>
      <c r="B44" s="662"/>
      <c r="C44" s="643"/>
      <c r="D44" s="663"/>
      <c r="E44" s="689"/>
      <c r="F44" s="670"/>
      <c r="G44" s="693"/>
      <c r="H44" s="683"/>
      <c r="I44" s="673"/>
      <c r="J44" s="668"/>
      <c r="K44" s="694"/>
    </row>
    <row r="45" spans="1:13">
      <c r="A45" s="661">
        <f t="shared" si="0"/>
        <v>36</v>
      </c>
      <c r="B45" s="662"/>
      <c r="C45" s="643"/>
      <c r="D45" s="663"/>
      <c r="E45" s="689"/>
      <c r="F45" s="670"/>
      <c r="G45" s="693"/>
      <c r="H45" s="683"/>
      <c r="I45" s="673"/>
      <c r="J45" s="674"/>
    </row>
    <row r="46" spans="1:13">
      <c r="A46" s="661">
        <f t="shared" si="0"/>
        <v>37</v>
      </c>
      <c r="B46" s="662"/>
      <c r="C46" s="643"/>
      <c r="D46" s="663"/>
      <c r="E46" s="689"/>
      <c r="F46" s="670"/>
      <c r="G46" s="693"/>
      <c r="H46" s="683"/>
      <c r="I46" s="673"/>
      <c r="J46" s="668"/>
    </row>
    <row r="47" spans="1:13">
      <c r="A47" s="661">
        <f t="shared" si="0"/>
        <v>38</v>
      </c>
      <c r="B47" s="662"/>
      <c r="C47" s="643"/>
      <c r="D47" s="663"/>
      <c r="E47" s="689"/>
      <c r="F47" s="670"/>
      <c r="G47" s="693"/>
      <c r="H47" s="683"/>
      <c r="I47" s="673"/>
      <c r="J47" s="674"/>
    </row>
    <row r="48" spans="1:13">
      <c r="A48" s="661">
        <f t="shared" si="0"/>
        <v>39</v>
      </c>
      <c r="B48" s="662"/>
      <c r="C48" s="643"/>
      <c r="D48" s="663"/>
      <c r="E48" s="689"/>
      <c r="F48" s="670"/>
      <c r="G48" s="693"/>
      <c r="H48" s="683"/>
      <c r="I48" s="673"/>
      <c r="J48" s="668"/>
    </row>
    <row r="49" spans="1:10">
      <c r="A49" s="661">
        <f t="shared" si="0"/>
        <v>40</v>
      </c>
      <c r="B49" s="662"/>
      <c r="C49" s="643"/>
      <c r="D49" s="663"/>
      <c r="E49" s="689"/>
      <c r="F49" s="670"/>
      <c r="G49" s="693"/>
      <c r="H49" s="683"/>
      <c r="I49" s="673"/>
      <c r="J49" s="674"/>
    </row>
    <row r="50" spans="1:10">
      <c r="A50" s="661">
        <f t="shared" si="0"/>
        <v>41</v>
      </c>
      <c r="B50" s="662"/>
      <c r="C50" s="643"/>
      <c r="D50" s="663"/>
      <c r="E50" s="689"/>
      <c r="F50" s="670"/>
      <c r="G50" s="693"/>
      <c r="H50" s="683"/>
      <c r="I50" s="673"/>
      <c r="J50" s="668"/>
    </row>
    <row r="51" spans="1:10">
      <c r="A51" s="661">
        <f t="shared" si="0"/>
        <v>42</v>
      </c>
      <c r="B51" s="662"/>
      <c r="C51" s="643"/>
      <c r="D51" s="663"/>
      <c r="E51" s="689"/>
      <c r="F51" s="670"/>
      <c r="G51" s="693"/>
      <c r="H51" s="683"/>
      <c r="I51" s="673"/>
      <c r="J51" s="674"/>
    </row>
    <row r="52" spans="1:10">
      <c r="A52" s="661">
        <f t="shared" si="0"/>
        <v>43</v>
      </c>
      <c r="B52" s="662"/>
      <c r="C52" s="643"/>
      <c r="D52" s="663"/>
      <c r="E52" s="689"/>
      <c r="F52" s="670"/>
      <c r="G52" s="693"/>
      <c r="H52" s="683"/>
      <c r="I52" s="673"/>
      <c r="J52" s="668"/>
    </row>
    <row r="53" spans="1:10">
      <c r="A53" s="661">
        <f t="shared" si="0"/>
        <v>44</v>
      </c>
      <c r="B53" s="662"/>
      <c r="C53" s="643"/>
      <c r="D53" s="663"/>
      <c r="E53" s="689"/>
      <c r="F53" s="670"/>
      <c r="G53" s="693"/>
      <c r="H53" s="683"/>
      <c r="I53" s="673"/>
      <c r="J53" s="674"/>
    </row>
    <row r="54" spans="1:10">
      <c r="A54" s="661">
        <f t="shared" si="0"/>
        <v>45</v>
      </c>
      <c r="B54" s="662"/>
      <c r="C54" s="643"/>
      <c r="D54" s="663"/>
      <c r="E54" s="689"/>
      <c r="F54" s="670"/>
      <c r="G54" s="693"/>
      <c r="H54" s="683"/>
      <c r="I54" s="673"/>
      <c r="J54" s="668"/>
    </row>
    <row r="55" spans="1:10">
      <c r="A55" s="661">
        <f t="shared" si="0"/>
        <v>46</v>
      </c>
      <c r="B55" s="662"/>
      <c r="C55" s="643"/>
      <c r="D55" s="663"/>
      <c r="E55" s="689"/>
      <c r="F55" s="670"/>
      <c r="G55" s="693"/>
      <c r="H55" s="683"/>
      <c r="I55" s="673"/>
      <c r="J55" s="674"/>
    </row>
    <row r="56" spans="1:10">
      <c r="A56" s="661">
        <f t="shared" si="0"/>
        <v>47</v>
      </c>
      <c r="B56" s="662"/>
      <c r="C56" s="643"/>
      <c r="D56" s="663"/>
      <c r="E56" s="689"/>
      <c r="F56" s="670"/>
      <c r="G56" s="693"/>
      <c r="H56" s="683"/>
      <c r="I56" s="673"/>
      <c r="J56" s="668"/>
    </row>
    <row r="57" spans="1:10">
      <c r="A57" s="661">
        <f t="shared" si="0"/>
        <v>48</v>
      </c>
      <c r="B57" s="662"/>
      <c r="C57" s="643"/>
      <c r="D57" s="663"/>
      <c r="E57" s="689"/>
      <c r="F57" s="670"/>
      <c r="G57" s="693"/>
      <c r="H57" s="683"/>
      <c r="I57" s="673"/>
      <c r="J57" s="674"/>
    </row>
    <row r="58" spans="1:10">
      <c r="A58" s="661">
        <f t="shared" si="0"/>
        <v>49</v>
      </c>
      <c r="B58" s="662"/>
      <c r="C58" s="643"/>
      <c r="D58" s="663"/>
      <c r="E58" s="689"/>
      <c r="F58" s="670"/>
      <c r="G58" s="693"/>
      <c r="H58" s="683"/>
      <c r="I58" s="673"/>
      <c r="J58" s="668"/>
    </row>
    <row r="59" spans="1:10">
      <c r="A59" s="661">
        <f t="shared" si="0"/>
        <v>50</v>
      </c>
      <c r="B59" s="662"/>
      <c r="C59" s="643"/>
      <c r="D59" s="663"/>
      <c r="E59" s="689"/>
      <c r="F59" s="670"/>
      <c r="G59" s="693"/>
      <c r="H59" s="683"/>
      <c r="I59" s="673"/>
      <c r="J59" s="674"/>
    </row>
    <row r="60" spans="1:10">
      <c r="A60" s="661">
        <f t="shared" si="0"/>
        <v>51</v>
      </c>
      <c r="B60" s="662"/>
      <c r="C60" s="643"/>
      <c r="D60" s="663"/>
      <c r="E60" s="689"/>
      <c r="F60" s="670"/>
      <c r="G60" s="693"/>
      <c r="H60" s="683"/>
      <c r="I60" s="673"/>
      <c r="J60" s="668"/>
    </row>
    <row r="61" spans="1:10">
      <c r="A61" s="661">
        <f t="shared" si="0"/>
        <v>52</v>
      </c>
      <c r="B61" s="662"/>
      <c r="C61" s="643"/>
      <c r="D61" s="663"/>
      <c r="E61" s="689"/>
      <c r="F61" s="670"/>
      <c r="G61" s="693"/>
      <c r="H61" s="683"/>
      <c r="I61" s="673"/>
      <c r="J61" s="674"/>
    </row>
    <row r="62" spans="1:10">
      <c r="A62" s="661">
        <f t="shared" si="0"/>
        <v>53</v>
      </c>
      <c r="B62" s="662"/>
      <c r="C62" s="643"/>
      <c r="D62" s="663"/>
      <c r="E62" s="689"/>
      <c r="F62" s="670"/>
      <c r="G62" s="693"/>
      <c r="H62" s="683"/>
      <c r="I62" s="673"/>
      <c r="J62" s="668"/>
    </row>
    <row r="63" spans="1:10">
      <c r="A63" s="661">
        <f t="shared" si="0"/>
        <v>54</v>
      </c>
      <c r="B63" s="662"/>
      <c r="C63" s="643"/>
      <c r="D63" s="663"/>
      <c r="E63" s="689"/>
      <c r="F63" s="670"/>
      <c r="G63" s="693"/>
      <c r="H63" s="683"/>
      <c r="I63" s="673"/>
      <c r="J63" s="674"/>
    </row>
    <row r="64" spans="1:10">
      <c r="A64" s="661">
        <f t="shared" si="0"/>
        <v>55</v>
      </c>
      <c r="B64" s="662"/>
      <c r="C64" s="643"/>
      <c r="D64" s="663"/>
      <c r="E64" s="689"/>
      <c r="F64" s="670"/>
      <c r="G64" s="693"/>
      <c r="H64" s="683"/>
      <c r="I64" s="673"/>
      <c r="J64" s="668"/>
    </row>
    <row r="65" spans="1:10">
      <c r="A65" s="661">
        <f t="shared" si="0"/>
        <v>56</v>
      </c>
      <c r="B65" s="662"/>
      <c r="C65" s="643"/>
      <c r="D65" s="663"/>
      <c r="E65" s="689"/>
      <c r="F65" s="670"/>
      <c r="G65" s="693"/>
      <c r="H65" s="683"/>
      <c r="I65" s="673"/>
      <c r="J65" s="674"/>
    </row>
    <row r="66" spans="1:10">
      <c r="A66" s="661">
        <f t="shared" si="0"/>
        <v>57</v>
      </c>
      <c r="B66" s="662"/>
      <c r="C66" s="643"/>
      <c r="D66" s="663"/>
      <c r="E66" s="689"/>
      <c r="F66" s="670"/>
      <c r="G66" s="693"/>
      <c r="H66" s="683"/>
      <c r="I66" s="673"/>
      <c r="J66" s="668"/>
    </row>
    <row r="67" spans="1:10">
      <c r="A67" s="661">
        <f t="shared" si="0"/>
        <v>58</v>
      </c>
      <c r="B67" s="662"/>
      <c r="C67" s="643"/>
      <c r="D67" s="663"/>
      <c r="E67" s="689"/>
      <c r="F67" s="670"/>
      <c r="G67" s="693"/>
      <c r="H67" s="683"/>
      <c r="I67" s="673"/>
      <c r="J67" s="674"/>
    </row>
    <row r="68" spans="1:10">
      <c r="A68" s="661">
        <f t="shared" si="0"/>
        <v>59</v>
      </c>
      <c r="B68" s="662"/>
      <c r="C68" s="643"/>
      <c r="D68" s="663"/>
      <c r="E68" s="689"/>
      <c r="F68" s="670"/>
      <c r="G68" s="693"/>
      <c r="H68" s="683"/>
      <c r="I68" s="673"/>
      <c r="J68" s="668"/>
    </row>
    <row r="69" spans="1:10">
      <c r="A69" s="661">
        <f t="shared" si="0"/>
        <v>60</v>
      </c>
      <c r="B69" s="662"/>
      <c r="C69" s="643"/>
      <c r="D69" s="663"/>
      <c r="E69" s="689"/>
      <c r="F69" s="670"/>
      <c r="G69" s="693"/>
      <c r="H69" s="683"/>
      <c r="I69" s="673"/>
      <c r="J69" s="674"/>
    </row>
    <row r="70" spans="1:10">
      <c r="A70" s="661">
        <f t="shared" si="0"/>
        <v>61</v>
      </c>
      <c r="B70" s="662"/>
      <c r="C70" s="643"/>
      <c r="D70" s="663"/>
      <c r="E70" s="689"/>
      <c r="F70" s="670"/>
      <c r="G70" s="693"/>
      <c r="H70" s="683"/>
      <c r="I70" s="673"/>
      <c r="J70" s="668"/>
    </row>
    <row r="71" spans="1:10">
      <c r="A71" s="661">
        <f t="shared" si="0"/>
        <v>62</v>
      </c>
      <c r="B71" s="662"/>
      <c r="C71" s="643"/>
      <c r="D71" s="663"/>
      <c r="E71" s="689"/>
      <c r="F71" s="670"/>
      <c r="G71" s="693"/>
      <c r="H71" s="683"/>
      <c r="I71" s="673"/>
      <c r="J71" s="674"/>
    </row>
    <row r="72" spans="1:10">
      <c r="A72" s="661">
        <f t="shared" si="0"/>
        <v>63</v>
      </c>
      <c r="B72" s="662"/>
      <c r="C72" s="643"/>
      <c r="D72" s="663"/>
      <c r="E72" s="689"/>
      <c r="F72" s="670"/>
      <c r="G72" s="693"/>
      <c r="H72" s="683"/>
      <c r="I72" s="673"/>
      <c r="J72" s="668"/>
    </row>
    <row r="73" spans="1:10">
      <c r="A73" s="661">
        <f t="shared" si="0"/>
        <v>64</v>
      </c>
      <c r="B73" s="662"/>
      <c r="C73" s="643"/>
      <c r="D73" s="663"/>
      <c r="E73" s="689"/>
      <c r="F73" s="670"/>
      <c r="G73" s="693"/>
      <c r="H73" s="683"/>
      <c r="I73" s="673"/>
      <c r="J73" s="674"/>
    </row>
    <row r="74" spans="1:10">
      <c r="A74" s="661">
        <f t="shared" si="0"/>
        <v>65</v>
      </c>
      <c r="B74" s="662"/>
      <c r="C74" s="643"/>
      <c r="D74" s="663"/>
      <c r="E74" s="689"/>
      <c r="F74" s="670"/>
      <c r="G74" s="693"/>
      <c r="H74" s="683"/>
      <c r="I74" s="673"/>
      <c r="J74" s="668"/>
    </row>
    <row r="75" spans="1:10">
      <c r="A75" s="661">
        <f t="shared" ref="A75:A138" si="1">ROW()-9</f>
        <v>66</v>
      </c>
      <c r="B75" s="662"/>
      <c r="C75" s="643"/>
      <c r="D75" s="663"/>
      <c r="E75" s="689"/>
      <c r="F75" s="670"/>
      <c r="G75" s="693"/>
      <c r="H75" s="683"/>
      <c r="I75" s="673"/>
      <c r="J75" s="674"/>
    </row>
    <row r="76" spans="1:10">
      <c r="A76" s="661">
        <f t="shared" si="1"/>
        <v>67</v>
      </c>
      <c r="B76" s="662"/>
      <c r="C76" s="643"/>
      <c r="D76" s="663"/>
      <c r="E76" s="689"/>
      <c r="F76" s="670"/>
      <c r="G76" s="693"/>
      <c r="H76" s="683"/>
      <c r="I76" s="673"/>
      <c r="J76" s="668"/>
    </row>
    <row r="77" spans="1:10">
      <c r="A77" s="661">
        <f t="shared" si="1"/>
        <v>68</v>
      </c>
      <c r="B77" s="662"/>
      <c r="C77" s="643"/>
      <c r="D77" s="663"/>
      <c r="E77" s="689"/>
      <c r="F77" s="670"/>
      <c r="G77" s="693"/>
      <c r="H77" s="683"/>
      <c r="I77" s="673"/>
      <c r="J77" s="674"/>
    </row>
    <row r="78" spans="1:10">
      <c r="A78" s="661">
        <f t="shared" si="1"/>
        <v>69</v>
      </c>
      <c r="B78" s="662"/>
      <c r="C78" s="643"/>
      <c r="D78" s="663"/>
      <c r="E78" s="689"/>
      <c r="F78" s="670"/>
      <c r="G78" s="693"/>
      <c r="H78" s="683"/>
      <c r="I78" s="673"/>
      <c r="J78" s="668"/>
    </row>
    <row r="79" spans="1:10">
      <c r="A79" s="661">
        <f t="shared" si="1"/>
        <v>70</v>
      </c>
      <c r="B79" s="662"/>
      <c r="C79" s="643"/>
      <c r="D79" s="663"/>
      <c r="E79" s="689"/>
      <c r="F79" s="670"/>
      <c r="G79" s="693"/>
      <c r="H79" s="683"/>
      <c r="I79" s="673"/>
      <c r="J79" s="674"/>
    </row>
    <row r="80" spans="1:10">
      <c r="A80" s="661">
        <f t="shared" si="1"/>
        <v>71</v>
      </c>
      <c r="B80" s="662"/>
      <c r="C80" s="643"/>
      <c r="D80" s="663"/>
      <c r="E80" s="689"/>
      <c r="F80" s="670"/>
      <c r="G80" s="693"/>
      <c r="H80" s="683"/>
      <c r="I80" s="673"/>
      <c r="J80" s="668"/>
    </row>
    <row r="81" spans="1:10">
      <c r="A81" s="661">
        <f t="shared" si="1"/>
        <v>72</v>
      </c>
      <c r="B81" s="662"/>
      <c r="C81" s="643"/>
      <c r="D81" s="663"/>
      <c r="E81" s="689"/>
      <c r="F81" s="670"/>
      <c r="G81" s="693"/>
      <c r="H81" s="683"/>
      <c r="I81" s="673"/>
      <c r="J81" s="674"/>
    </row>
    <row r="82" spans="1:10">
      <c r="A82" s="661">
        <f t="shared" si="1"/>
        <v>73</v>
      </c>
      <c r="B82" s="662"/>
      <c r="C82" s="643"/>
      <c r="D82" s="663"/>
      <c r="E82" s="689"/>
      <c r="F82" s="670"/>
      <c r="G82" s="693"/>
      <c r="H82" s="683"/>
      <c r="I82" s="673"/>
      <c r="J82" s="668"/>
    </row>
    <row r="83" spans="1:10">
      <c r="A83" s="661">
        <f t="shared" si="1"/>
        <v>74</v>
      </c>
      <c r="B83" s="662"/>
      <c r="C83" s="643"/>
      <c r="D83" s="663"/>
      <c r="E83" s="689"/>
      <c r="F83" s="670"/>
      <c r="G83" s="693"/>
      <c r="H83" s="683"/>
      <c r="I83" s="673"/>
      <c r="J83" s="674"/>
    </row>
    <row r="84" spans="1:10">
      <c r="A84" s="661">
        <f t="shared" si="1"/>
        <v>75</v>
      </c>
      <c r="B84" s="662"/>
      <c r="C84" s="643"/>
      <c r="D84" s="663"/>
      <c r="E84" s="689"/>
      <c r="F84" s="670"/>
      <c r="G84" s="693"/>
      <c r="H84" s="683"/>
      <c r="I84" s="673"/>
      <c r="J84" s="668"/>
    </row>
    <row r="85" spans="1:10">
      <c r="A85" s="661">
        <f t="shared" si="1"/>
        <v>76</v>
      </c>
      <c r="B85" s="662"/>
      <c r="C85" s="643"/>
      <c r="D85" s="663"/>
      <c r="E85" s="689"/>
      <c r="F85" s="670"/>
      <c r="G85" s="693"/>
      <c r="H85" s="683"/>
      <c r="I85" s="673"/>
      <c r="J85" s="674"/>
    </row>
    <row r="86" spans="1:10">
      <c r="A86" s="661">
        <f t="shared" si="1"/>
        <v>77</v>
      </c>
      <c r="B86" s="662"/>
      <c r="C86" s="643"/>
      <c r="D86" s="663"/>
      <c r="E86" s="689"/>
      <c r="F86" s="670"/>
      <c r="G86" s="693"/>
      <c r="H86" s="683"/>
      <c r="I86" s="673"/>
      <c r="J86" s="668"/>
    </row>
    <row r="87" spans="1:10">
      <c r="A87" s="661">
        <f t="shared" si="1"/>
        <v>78</v>
      </c>
      <c r="B87" s="662"/>
      <c r="C87" s="643"/>
      <c r="D87" s="663"/>
      <c r="E87" s="689"/>
      <c r="F87" s="670"/>
      <c r="G87" s="693"/>
      <c r="H87" s="683"/>
      <c r="I87" s="673"/>
      <c r="J87" s="674"/>
    </row>
    <row r="88" spans="1:10">
      <c r="A88" s="661">
        <f t="shared" si="1"/>
        <v>79</v>
      </c>
      <c r="B88" s="662"/>
      <c r="C88" s="643"/>
      <c r="D88" s="663"/>
      <c r="E88" s="689"/>
      <c r="F88" s="670"/>
      <c r="G88" s="693"/>
      <c r="H88" s="683"/>
      <c r="I88" s="673"/>
      <c r="J88" s="668"/>
    </row>
    <row r="89" spans="1:10">
      <c r="A89" s="661">
        <f t="shared" si="1"/>
        <v>80</v>
      </c>
      <c r="B89" s="662"/>
      <c r="C89" s="643"/>
      <c r="D89" s="663"/>
      <c r="E89" s="689"/>
      <c r="F89" s="670"/>
      <c r="G89" s="693"/>
      <c r="H89" s="683"/>
      <c r="I89" s="673"/>
      <c r="J89" s="674"/>
    </row>
    <row r="90" spans="1:10">
      <c r="A90" s="661">
        <f t="shared" si="1"/>
        <v>81</v>
      </c>
      <c r="B90" s="662"/>
      <c r="C90" s="643"/>
      <c r="D90" s="663"/>
      <c r="E90" s="689"/>
      <c r="F90" s="670"/>
      <c r="G90" s="693"/>
      <c r="H90" s="683"/>
      <c r="I90" s="673"/>
      <c r="J90" s="668"/>
    </row>
    <row r="91" spans="1:10">
      <c r="A91" s="661">
        <f t="shared" si="1"/>
        <v>82</v>
      </c>
      <c r="B91" s="662"/>
      <c r="C91" s="643"/>
      <c r="D91" s="663"/>
      <c r="E91" s="689"/>
      <c r="F91" s="670"/>
      <c r="G91" s="693"/>
      <c r="H91" s="683"/>
      <c r="I91" s="673"/>
      <c r="J91" s="674"/>
    </row>
    <row r="92" spans="1:10">
      <c r="A92" s="661">
        <f t="shared" si="1"/>
        <v>83</v>
      </c>
      <c r="B92" s="662"/>
      <c r="C92" s="643"/>
      <c r="D92" s="663"/>
      <c r="E92" s="689"/>
      <c r="F92" s="670"/>
      <c r="G92" s="693"/>
      <c r="H92" s="683"/>
      <c r="I92" s="673"/>
      <c r="J92" s="668"/>
    </row>
    <row r="93" spans="1:10">
      <c r="A93" s="661">
        <f t="shared" si="1"/>
        <v>84</v>
      </c>
      <c r="B93" s="662"/>
      <c r="C93" s="643"/>
      <c r="D93" s="663"/>
      <c r="E93" s="689"/>
      <c r="F93" s="670"/>
      <c r="G93" s="693"/>
      <c r="H93" s="683"/>
      <c r="I93" s="673"/>
      <c r="J93" s="674"/>
    </row>
    <row r="94" spans="1:10">
      <c r="A94" s="661">
        <f t="shared" si="1"/>
        <v>85</v>
      </c>
      <c r="B94" s="662"/>
      <c r="C94" s="643"/>
      <c r="D94" s="663"/>
      <c r="E94" s="689"/>
      <c r="F94" s="670"/>
      <c r="G94" s="693"/>
      <c r="H94" s="683"/>
      <c r="I94" s="673"/>
      <c r="J94" s="668"/>
    </row>
    <row r="95" spans="1:10">
      <c r="A95" s="661">
        <f t="shared" si="1"/>
        <v>86</v>
      </c>
      <c r="B95" s="662"/>
      <c r="C95" s="643"/>
      <c r="D95" s="663"/>
      <c r="E95" s="689"/>
      <c r="F95" s="670"/>
      <c r="G95" s="693"/>
      <c r="H95" s="683"/>
      <c r="I95" s="673"/>
      <c r="J95" s="674"/>
    </row>
    <row r="96" spans="1:10">
      <c r="A96" s="661">
        <f t="shared" si="1"/>
        <v>87</v>
      </c>
      <c r="B96" s="662"/>
      <c r="C96" s="643"/>
      <c r="D96" s="663"/>
      <c r="E96" s="689"/>
      <c r="F96" s="670"/>
      <c r="G96" s="693"/>
      <c r="H96" s="683"/>
      <c r="I96" s="673"/>
      <c r="J96" s="668"/>
    </row>
    <row r="97" spans="1:10">
      <c r="A97" s="661">
        <f t="shared" si="1"/>
        <v>88</v>
      </c>
      <c r="B97" s="662"/>
      <c r="C97" s="643"/>
      <c r="D97" s="663"/>
      <c r="E97" s="689"/>
      <c r="F97" s="670"/>
      <c r="G97" s="693"/>
      <c r="H97" s="683"/>
      <c r="I97" s="673"/>
      <c r="J97" s="674"/>
    </row>
    <row r="98" spans="1:10">
      <c r="A98" s="661">
        <f t="shared" si="1"/>
        <v>89</v>
      </c>
      <c r="B98" s="662"/>
      <c r="C98" s="643"/>
      <c r="D98" s="663"/>
      <c r="E98" s="689"/>
      <c r="F98" s="670"/>
      <c r="G98" s="693"/>
      <c r="H98" s="683"/>
      <c r="I98" s="673"/>
      <c r="J98" s="668"/>
    </row>
    <row r="99" spans="1:10">
      <c r="A99" s="661">
        <f t="shared" si="1"/>
        <v>90</v>
      </c>
      <c r="B99" s="662"/>
      <c r="C99" s="643"/>
      <c r="D99" s="663"/>
      <c r="E99" s="689"/>
      <c r="F99" s="670"/>
      <c r="G99" s="693"/>
      <c r="H99" s="683"/>
      <c r="I99" s="673"/>
      <c r="J99" s="674"/>
    </row>
    <row r="100" spans="1:10">
      <c r="A100" s="661">
        <f t="shared" si="1"/>
        <v>91</v>
      </c>
      <c r="B100" s="662"/>
      <c r="C100" s="643"/>
      <c r="D100" s="663"/>
      <c r="E100" s="689"/>
      <c r="F100" s="670"/>
      <c r="G100" s="693"/>
      <c r="H100" s="683"/>
      <c r="I100" s="673"/>
      <c r="J100" s="668"/>
    </row>
    <row r="101" spans="1:10">
      <c r="A101" s="661">
        <f t="shared" si="1"/>
        <v>92</v>
      </c>
      <c r="B101" s="662"/>
      <c r="C101" s="643"/>
      <c r="D101" s="663"/>
      <c r="E101" s="689"/>
      <c r="F101" s="670"/>
      <c r="G101" s="693"/>
      <c r="H101" s="683"/>
      <c r="I101" s="673"/>
      <c r="J101" s="674"/>
    </row>
    <row r="102" spans="1:10">
      <c r="A102" s="661">
        <f t="shared" si="1"/>
        <v>93</v>
      </c>
      <c r="B102" s="662"/>
      <c r="C102" s="643"/>
      <c r="D102" s="663"/>
      <c r="E102" s="689"/>
      <c r="F102" s="670"/>
      <c r="G102" s="693"/>
      <c r="H102" s="683"/>
      <c r="I102" s="673"/>
      <c r="J102" s="668"/>
    </row>
    <row r="103" spans="1:10">
      <c r="A103" s="661">
        <f t="shared" si="1"/>
        <v>94</v>
      </c>
      <c r="B103" s="662"/>
      <c r="C103" s="643"/>
      <c r="D103" s="663"/>
      <c r="E103" s="689"/>
      <c r="F103" s="670"/>
      <c r="G103" s="693"/>
      <c r="H103" s="683"/>
      <c r="I103" s="673"/>
      <c r="J103" s="674"/>
    </row>
    <row r="104" spans="1:10">
      <c r="A104" s="661">
        <f t="shared" si="1"/>
        <v>95</v>
      </c>
      <c r="B104" s="662"/>
      <c r="C104" s="643"/>
      <c r="D104" s="663"/>
      <c r="E104" s="689"/>
      <c r="F104" s="670"/>
      <c r="G104" s="693"/>
      <c r="H104" s="683"/>
      <c r="I104" s="673"/>
      <c r="J104" s="668"/>
    </row>
    <row r="105" spans="1:10">
      <c r="A105" s="661">
        <f t="shared" si="1"/>
        <v>96</v>
      </c>
      <c r="B105" s="662"/>
      <c r="C105" s="643"/>
      <c r="D105" s="663"/>
      <c r="E105" s="689"/>
      <c r="F105" s="670"/>
      <c r="G105" s="693"/>
      <c r="H105" s="683"/>
      <c r="I105" s="673"/>
      <c r="J105" s="674"/>
    </row>
    <row r="106" spans="1:10">
      <c r="A106" s="661">
        <f t="shared" si="1"/>
        <v>97</v>
      </c>
      <c r="B106" s="662"/>
      <c r="C106" s="643"/>
      <c r="D106" s="663"/>
      <c r="E106" s="689"/>
      <c r="F106" s="670"/>
      <c r="G106" s="693"/>
      <c r="H106" s="683"/>
      <c r="I106" s="673"/>
      <c r="J106" s="668"/>
    </row>
    <row r="107" spans="1:10">
      <c r="A107" s="661">
        <f t="shared" si="1"/>
        <v>98</v>
      </c>
      <c r="B107" s="662"/>
      <c r="C107" s="643"/>
      <c r="D107" s="663"/>
      <c r="E107" s="689"/>
      <c r="F107" s="670"/>
      <c r="G107" s="693"/>
      <c r="H107" s="683"/>
      <c r="I107" s="673"/>
      <c r="J107" s="674"/>
    </row>
    <row r="108" spans="1:10">
      <c r="A108" s="661">
        <f t="shared" si="1"/>
        <v>99</v>
      </c>
      <c r="B108" s="662"/>
      <c r="C108" s="643"/>
      <c r="D108" s="663"/>
      <c r="E108" s="689"/>
      <c r="F108" s="670"/>
      <c r="G108" s="693"/>
      <c r="H108" s="683"/>
      <c r="I108" s="673"/>
      <c r="J108" s="668"/>
    </row>
    <row r="109" spans="1:10">
      <c r="A109" s="661">
        <f t="shared" si="1"/>
        <v>100</v>
      </c>
      <c r="B109" s="662"/>
      <c r="C109" s="643"/>
      <c r="D109" s="663"/>
      <c r="E109" s="689"/>
      <c r="F109" s="670"/>
      <c r="G109" s="693"/>
      <c r="H109" s="683"/>
      <c r="I109" s="673"/>
      <c r="J109" s="674"/>
    </row>
    <row r="110" spans="1:10">
      <c r="A110" s="661">
        <f t="shared" si="1"/>
        <v>101</v>
      </c>
      <c r="B110" s="662"/>
      <c r="C110" s="643"/>
      <c r="D110" s="663"/>
      <c r="E110" s="689"/>
      <c r="F110" s="670"/>
      <c r="G110" s="693"/>
      <c r="H110" s="683"/>
      <c r="I110" s="673"/>
      <c r="J110" s="668"/>
    </row>
    <row r="111" spans="1:10">
      <c r="A111" s="661">
        <f t="shared" si="1"/>
        <v>102</v>
      </c>
      <c r="B111" s="662"/>
      <c r="C111" s="643"/>
      <c r="D111" s="663"/>
      <c r="E111" s="689"/>
      <c r="F111" s="670"/>
      <c r="G111" s="693"/>
      <c r="H111" s="683"/>
      <c r="I111" s="673"/>
      <c r="J111" s="674"/>
    </row>
    <row r="112" spans="1:10">
      <c r="A112" s="661">
        <f t="shared" si="1"/>
        <v>103</v>
      </c>
      <c r="B112" s="662"/>
      <c r="C112" s="643"/>
      <c r="D112" s="663"/>
      <c r="E112" s="689"/>
      <c r="F112" s="670"/>
      <c r="G112" s="693"/>
      <c r="H112" s="683"/>
      <c r="I112" s="673"/>
      <c r="J112" s="668"/>
    </row>
    <row r="113" spans="1:10">
      <c r="A113" s="661">
        <f t="shared" si="1"/>
        <v>104</v>
      </c>
      <c r="B113" s="662"/>
      <c r="C113" s="643"/>
      <c r="D113" s="663"/>
      <c r="E113" s="689"/>
      <c r="F113" s="670"/>
      <c r="G113" s="693"/>
      <c r="H113" s="683"/>
      <c r="I113" s="673"/>
      <c r="J113" s="674"/>
    </row>
    <row r="114" spans="1:10">
      <c r="A114" s="661">
        <f t="shared" si="1"/>
        <v>105</v>
      </c>
      <c r="B114" s="662"/>
      <c r="C114" s="643"/>
      <c r="D114" s="663"/>
      <c r="E114" s="689"/>
      <c r="F114" s="670"/>
      <c r="G114" s="693"/>
      <c r="H114" s="683"/>
      <c r="I114" s="673"/>
      <c r="J114" s="668"/>
    </row>
    <row r="115" spans="1:10">
      <c r="A115" s="661">
        <f t="shared" si="1"/>
        <v>106</v>
      </c>
      <c r="B115" s="662"/>
      <c r="C115" s="643"/>
      <c r="D115" s="663"/>
      <c r="E115" s="689"/>
      <c r="F115" s="670"/>
      <c r="G115" s="693"/>
      <c r="H115" s="683"/>
      <c r="I115" s="673"/>
      <c r="J115" s="674"/>
    </row>
    <row r="116" spans="1:10">
      <c r="A116" s="661">
        <f t="shared" si="1"/>
        <v>107</v>
      </c>
      <c r="B116" s="662"/>
      <c r="C116" s="643"/>
      <c r="D116" s="663"/>
      <c r="E116" s="689"/>
      <c r="F116" s="670"/>
      <c r="G116" s="693"/>
      <c r="H116" s="683"/>
      <c r="I116" s="673"/>
      <c r="J116" s="668"/>
    </row>
    <row r="117" spans="1:10">
      <c r="A117" s="661">
        <f t="shared" si="1"/>
        <v>108</v>
      </c>
      <c r="B117" s="662"/>
      <c r="C117" s="643"/>
      <c r="D117" s="663"/>
      <c r="E117" s="689"/>
      <c r="F117" s="670"/>
      <c r="G117" s="693"/>
      <c r="H117" s="683"/>
      <c r="I117" s="673"/>
      <c r="J117" s="674"/>
    </row>
    <row r="118" spans="1:10">
      <c r="A118" s="661">
        <f t="shared" si="1"/>
        <v>109</v>
      </c>
      <c r="B118" s="662"/>
      <c r="C118" s="643"/>
      <c r="D118" s="663"/>
      <c r="E118" s="689"/>
      <c r="F118" s="670"/>
      <c r="G118" s="693"/>
      <c r="H118" s="683"/>
      <c r="I118" s="673"/>
      <c r="J118" s="668"/>
    </row>
    <row r="119" spans="1:10">
      <c r="A119" s="661">
        <f t="shared" si="1"/>
        <v>110</v>
      </c>
      <c r="B119" s="662"/>
      <c r="C119" s="643"/>
      <c r="D119" s="663"/>
      <c r="E119" s="689"/>
      <c r="F119" s="670"/>
      <c r="G119" s="693"/>
      <c r="H119" s="683"/>
      <c r="I119" s="673"/>
      <c r="J119" s="674"/>
    </row>
    <row r="120" spans="1:10">
      <c r="A120" s="661">
        <f t="shared" si="1"/>
        <v>111</v>
      </c>
      <c r="B120" s="662"/>
      <c r="C120" s="643"/>
      <c r="D120" s="663"/>
      <c r="E120" s="689"/>
      <c r="F120" s="670"/>
      <c r="G120" s="693"/>
      <c r="H120" s="683"/>
      <c r="I120" s="673"/>
      <c r="J120" s="668"/>
    </row>
    <row r="121" spans="1:10">
      <c r="A121" s="661">
        <f t="shared" si="1"/>
        <v>112</v>
      </c>
      <c r="B121" s="662"/>
      <c r="C121" s="643"/>
      <c r="D121" s="663"/>
      <c r="E121" s="689"/>
      <c r="F121" s="670"/>
      <c r="G121" s="693"/>
      <c r="H121" s="683"/>
      <c r="I121" s="673"/>
      <c r="J121" s="674"/>
    </row>
    <row r="122" spans="1:10">
      <c r="A122" s="661">
        <f t="shared" si="1"/>
        <v>113</v>
      </c>
      <c r="B122" s="662"/>
      <c r="C122" s="643"/>
      <c r="D122" s="663"/>
      <c r="E122" s="689"/>
      <c r="F122" s="670"/>
      <c r="G122" s="693"/>
      <c r="H122" s="683"/>
      <c r="I122" s="673"/>
      <c r="J122" s="668"/>
    </row>
    <row r="123" spans="1:10">
      <c r="A123" s="661">
        <f t="shared" si="1"/>
        <v>114</v>
      </c>
      <c r="B123" s="662"/>
      <c r="C123" s="643"/>
      <c r="D123" s="663"/>
      <c r="E123" s="689"/>
      <c r="F123" s="670"/>
      <c r="G123" s="693"/>
      <c r="H123" s="683"/>
      <c r="I123" s="673"/>
      <c r="J123" s="674"/>
    </row>
    <row r="124" spans="1:10">
      <c r="A124" s="661">
        <f t="shared" si="1"/>
        <v>115</v>
      </c>
      <c r="B124" s="662"/>
      <c r="C124" s="643"/>
      <c r="D124" s="663"/>
      <c r="E124" s="689"/>
      <c r="F124" s="670"/>
      <c r="G124" s="693"/>
      <c r="H124" s="683"/>
      <c r="I124" s="673"/>
      <c r="J124" s="668"/>
    </row>
    <row r="125" spans="1:10">
      <c r="A125" s="661">
        <f t="shared" si="1"/>
        <v>116</v>
      </c>
      <c r="B125" s="662"/>
      <c r="C125" s="643"/>
      <c r="D125" s="663"/>
      <c r="E125" s="689"/>
      <c r="F125" s="670"/>
      <c r="G125" s="693"/>
      <c r="H125" s="683"/>
      <c r="I125" s="673"/>
      <c r="J125" s="674"/>
    </row>
    <row r="126" spans="1:10">
      <c r="A126" s="661">
        <f t="shared" si="1"/>
        <v>117</v>
      </c>
      <c r="B126" s="662"/>
      <c r="C126" s="643"/>
      <c r="D126" s="663"/>
      <c r="E126" s="689"/>
      <c r="F126" s="670"/>
      <c r="G126" s="693"/>
      <c r="H126" s="683"/>
      <c r="I126" s="673"/>
      <c r="J126" s="668"/>
    </row>
    <row r="127" spans="1:10">
      <c r="A127" s="661">
        <f t="shared" si="1"/>
        <v>118</v>
      </c>
      <c r="B127" s="662"/>
      <c r="C127" s="643"/>
      <c r="D127" s="663"/>
      <c r="E127" s="689"/>
      <c r="F127" s="670"/>
      <c r="G127" s="693"/>
      <c r="H127" s="683"/>
      <c r="I127" s="673"/>
      <c r="J127" s="674"/>
    </row>
    <row r="128" spans="1:10">
      <c r="A128" s="661">
        <f t="shared" si="1"/>
        <v>119</v>
      </c>
      <c r="B128" s="662"/>
      <c r="C128" s="643"/>
      <c r="D128" s="663"/>
      <c r="E128" s="689"/>
      <c r="F128" s="670"/>
      <c r="G128" s="693"/>
      <c r="H128" s="683"/>
      <c r="I128" s="673"/>
      <c r="J128" s="668"/>
    </row>
    <row r="129" spans="1:10">
      <c r="A129" s="661">
        <f t="shared" si="1"/>
        <v>120</v>
      </c>
      <c r="B129" s="662"/>
      <c r="C129" s="643"/>
      <c r="D129" s="663"/>
      <c r="E129" s="689"/>
      <c r="F129" s="670"/>
      <c r="G129" s="693"/>
      <c r="H129" s="683"/>
      <c r="I129" s="673"/>
      <c r="J129" s="674"/>
    </row>
    <row r="130" spans="1:10">
      <c r="A130" s="661">
        <f t="shared" si="1"/>
        <v>121</v>
      </c>
      <c r="B130" s="662"/>
      <c r="C130" s="643"/>
      <c r="D130" s="663"/>
      <c r="E130" s="689"/>
      <c r="F130" s="670"/>
      <c r="G130" s="693"/>
      <c r="H130" s="683"/>
      <c r="I130" s="673"/>
      <c r="J130" s="668"/>
    </row>
    <row r="131" spans="1:10">
      <c r="A131" s="661">
        <f t="shared" si="1"/>
        <v>122</v>
      </c>
      <c r="B131" s="662"/>
      <c r="C131" s="643"/>
      <c r="D131" s="663"/>
      <c r="E131" s="689"/>
      <c r="F131" s="670"/>
      <c r="G131" s="693"/>
      <c r="H131" s="683"/>
      <c r="I131" s="673"/>
      <c r="J131" s="674"/>
    </row>
    <row r="132" spans="1:10">
      <c r="A132" s="661">
        <f t="shared" si="1"/>
        <v>123</v>
      </c>
      <c r="B132" s="662"/>
      <c r="C132" s="643"/>
      <c r="D132" s="663"/>
      <c r="E132" s="689"/>
      <c r="F132" s="670"/>
      <c r="G132" s="693"/>
      <c r="H132" s="683"/>
      <c r="I132" s="673"/>
      <c r="J132" s="668"/>
    </row>
    <row r="133" spans="1:10">
      <c r="A133" s="661">
        <f t="shared" si="1"/>
        <v>124</v>
      </c>
      <c r="B133" s="662"/>
      <c r="C133" s="643"/>
      <c r="D133" s="663"/>
      <c r="E133" s="689"/>
      <c r="F133" s="670"/>
      <c r="G133" s="693"/>
      <c r="H133" s="683"/>
      <c r="I133" s="673"/>
      <c r="J133" s="674"/>
    </row>
    <row r="134" spans="1:10">
      <c r="A134" s="661">
        <f t="shared" si="1"/>
        <v>125</v>
      </c>
      <c r="B134" s="662"/>
      <c r="C134" s="643"/>
      <c r="D134" s="663"/>
      <c r="E134" s="689"/>
      <c r="F134" s="670"/>
      <c r="G134" s="693"/>
      <c r="H134" s="683"/>
      <c r="I134" s="673"/>
      <c r="J134" s="668"/>
    </row>
    <row r="135" spans="1:10">
      <c r="A135" s="661">
        <f t="shared" si="1"/>
        <v>126</v>
      </c>
      <c r="B135" s="662"/>
      <c r="C135" s="643"/>
      <c r="D135" s="663"/>
      <c r="E135" s="689"/>
      <c r="F135" s="670"/>
      <c r="G135" s="693"/>
      <c r="H135" s="683"/>
      <c r="I135" s="673"/>
      <c r="J135" s="674"/>
    </row>
    <row r="136" spans="1:10">
      <c r="A136" s="661">
        <f t="shared" si="1"/>
        <v>127</v>
      </c>
      <c r="B136" s="662"/>
      <c r="C136" s="643"/>
      <c r="D136" s="663"/>
      <c r="E136" s="689"/>
      <c r="F136" s="670"/>
      <c r="G136" s="693"/>
      <c r="H136" s="683"/>
      <c r="I136" s="673"/>
      <c r="J136" s="668"/>
    </row>
    <row r="137" spans="1:10">
      <c r="A137" s="661">
        <f t="shared" si="1"/>
        <v>128</v>
      </c>
      <c r="B137" s="662"/>
      <c r="C137" s="643"/>
      <c r="D137" s="663"/>
      <c r="E137" s="689"/>
      <c r="F137" s="670"/>
      <c r="G137" s="693"/>
      <c r="H137" s="683"/>
      <c r="I137" s="673"/>
      <c r="J137" s="674"/>
    </row>
    <row r="138" spans="1:10">
      <c r="A138" s="661">
        <f t="shared" si="1"/>
        <v>129</v>
      </c>
      <c r="B138" s="662"/>
      <c r="C138" s="643"/>
      <c r="D138" s="663"/>
      <c r="E138" s="689"/>
      <c r="F138" s="670"/>
      <c r="G138" s="693"/>
      <c r="H138" s="683"/>
      <c r="I138" s="673"/>
      <c r="J138" s="668"/>
    </row>
    <row r="139" spans="1:10">
      <c r="A139" s="661">
        <f t="shared" ref="A139:A202" si="2">ROW()-9</f>
        <v>130</v>
      </c>
      <c r="B139" s="662"/>
      <c r="C139" s="643"/>
      <c r="D139" s="663"/>
      <c r="E139" s="689"/>
      <c r="F139" s="670"/>
      <c r="G139" s="693"/>
      <c r="H139" s="683"/>
      <c r="I139" s="673"/>
      <c r="J139" s="674"/>
    </row>
    <row r="140" spans="1:10">
      <c r="A140" s="661">
        <f t="shared" si="2"/>
        <v>131</v>
      </c>
      <c r="B140" s="662"/>
      <c r="C140" s="643"/>
      <c r="D140" s="663"/>
      <c r="E140" s="689"/>
      <c r="F140" s="670"/>
      <c r="G140" s="693"/>
      <c r="H140" s="683"/>
      <c r="I140" s="673"/>
      <c r="J140" s="668"/>
    </row>
    <row r="141" spans="1:10">
      <c r="A141" s="661">
        <f t="shared" si="2"/>
        <v>132</v>
      </c>
      <c r="B141" s="662"/>
      <c r="C141" s="643"/>
      <c r="D141" s="663"/>
      <c r="E141" s="689"/>
      <c r="F141" s="670"/>
      <c r="G141" s="693"/>
      <c r="H141" s="683"/>
      <c r="I141" s="673"/>
      <c r="J141" s="674"/>
    </row>
    <row r="142" spans="1:10">
      <c r="A142" s="661">
        <f t="shared" si="2"/>
        <v>133</v>
      </c>
      <c r="B142" s="662"/>
      <c r="C142" s="643"/>
      <c r="D142" s="663"/>
      <c r="E142" s="689"/>
      <c r="F142" s="670"/>
      <c r="G142" s="693"/>
      <c r="H142" s="683"/>
      <c r="I142" s="673"/>
      <c r="J142" s="668"/>
    </row>
    <row r="143" spans="1:10">
      <c r="A143" s="661">
        <f t="shared" si="2"/>
        <v>134</v>
      </c>
      <c r="B143" s="662"/>
      <c r="C143" s="643"/>
      <c r="D143" s="663"/>
      <c r="E143" s="689"/>
      <c r="F143" s="670"/>
      <c r="G143" s="693"/>
      <c r="H143" s="683"/>
      <c r="I143" s="673"/>
      <c r="J143" s="674"/>
    </row>
    <row r="144" spans="1:10">
      <c r="A144" s="661">
        <f t="shared" si="2"/>
        <v>135</v>
      </c>
      <c r="B144" s="662"/>
      <c r="C144" s="643"/>
      <c r="D144" s="663"/>
      <c r="E144" s="689"/>
      <c r="F144" s="670"/>
      <c r="G144" s="693"/>
      <c r="H144" s="683"/>
      <c r="I144" s="673"/>
      <c r="J144" s="668"/>
    </row>
    <row r="145" spans="1:10">
      <c r="A145" s="661">
        <f t="shared" si="2"/>
        <v>136</v>
      </c>
      <c r="B145" s="662"/>
      <c r="C145" s="643"/>
      <c r="D145" s="663"/>
      <c r="E145" s="689"/>
      <c r="F145" s="670"/>
      <c r="G145" s="693"/>
      <c r="H145" s="683"/>
      <c r="I145" s="673"/>
      <c r="J145" s="674"/>
    </row>
    <row r="146" spans="1:10">
      <c r="A146" s="661">
        <f t="shared" si="2"/>
        <v>137</v>
      </c>
      <c r="B146" s="662"/>
      <c r="C146" s="643"/>
      <c r="D146" s="663"/>
      <c r="E146" s="689"/>
      <c r="F146" s="670"/>
      <c r="G146" s="693"/>
      <c r="H146" s="683"/>
      <c r="I146" s="673"/>
      <c r="J146" s="668"/>
    </row>
    <row r="147" spans="1:10">
      <c r="A147" s="661">
        <f t="shared" si="2"/>
        <v>138</v>
      </c>
      <c r="B147" s="662"/>
      <c r="C147" s="643"/>
      <c r="D147" s="663"/>
      <c r="E147" s="689"/>
      <c r="F147" s="670"/>
      <c r="G147" s="693"/>
      <c r="H147" s="683"/>
      <c r="I147" s="673"/>
      <c r="J147" s="674"/>
    </row>
    <row r="148" spans="1:10">
      <c r="A148" s="661">
        <f t="shared" si="2"/>
        <v>139</v>
      </c>
      <c r="B148" s="662"/>
      <c r="C148" s="643"/>
      <c r="D148" s="663"/>
      <c r="E148" s="689"/>
      <c r="F148" s="670"/>
      <c r="G148" s="693"/>
      <c r="H148" s="683"/>
      <c r="I148" s="673"/>
      <c r="J148" s="668"/>
    </row>
    <row r="149" spans="1:10">
      <c r="A149" s="661">
        <f t="shared" si="2"/>
        <v>140</v>
      </c>
      <c r="B149" s="662"/>
      <c r="C149" s="643"/>
      <c r="D149" s="663"/>
      <c r="E149" s="689"/>
      <c r="F149" s="670"/>
      <c r="G149" s="693"/>
      <c r="H149" s="683"/>
      <c r="I149" s="673"/>
      <c r="J149" s="674"/>
    </row>
    <row r="150" spans="1:10">
      <c r="A150" s="661">
        <f t="shared" si="2"/>
        <v>141</v>
      </c>
      <c r="B150" s="662"/>
      <c r="C150" s="643"/>
      <c r="D150" s="663"/>
      <c r="E150" s="689"/>
      <c r="F150" s="670"/>
      <c r="G150" s="693"/>
      <c r="H150" s="683"/>
      <c r="I150" s="673"/>
      <c r="J150" s="668"/>
    </row>
    <row r="151" spans="1:10">
      <c r="A151" s="661">
        <f t="shared" si="2"/>
        <v>142</v>
      </c>
      <c r="B151" s="662"/>
      <c r="C151" s="643"/>
      <c r="D151" s="663"/>
      <c r="E151" s="689"/>
      <c r="F151" s="670"/>
      <c r="G151" s="693"/>
      <c r="H151" s="683"/>
      <c r="I151" s="673"/>
      <c r="J151" s="674"/>
    </row>
    <row r="152" spans="1:10">
      <c r="A152" s="661">
        <f t="shared" si="2"/>
        <v>143</v>
      </c>
      <c r="B152" s="662"/>
      <c r="C152" s="643"/>
      <c r="D152" s="663"/>
      <c r="E152" s="689"/>
      <c r="F152" s="670"/>
      <c r="G152" s="693"/>
      <c r="H152" s="683"/>
      <c r="I152" s="673"/>
      <c r="J152" s="668"/>
    </row>
    <row r="153" spans="1:10">
      <c r="A153" s="661">
        <f t="shared" si="2"/>
        <v>144</v>
      </c>
      <c r="B153" s="662"/>
      <c r="C153" s="643"/>
      <c r="D153" s="663"/>
      <c r="E153" s="689"/>
      <c r="F153" s="670"/>
      <c r="G153" s="693"/>
      <c r="H153" s="683"/>
      <c r="I153" s="673"/>
      <c r="J153" s="674"/>
    </row>
    <row r="154" spans="1:10">
      <c r="A154" s="661">
        <f t="shared" si="2"/>
        <v>145</v>
      </c>
      <c r="B154" s="662"/>
      <c r="C154" s="643"/>
      <c r="D154" s="663"/>
      <c r="E154" s="689"/>
      <c r="F154" s="670"/>
      <c r="G154" s="693"/>
      <c r="H154" s="683"/>
      <c r="I154" s="673"/>
      <c r="J154" s="668"/>
    </row>
    <row r="155" spans="1:10">
      <c r="A155" s="661">
        <f t="shared" si="2"/>
        <v>146</v>
      </c>
      <c r="B155" s="662"/>
      <c r="C155" s="643"/>
      <c r="D155" s="663"/>
      <c r="E155" s="689"/>
      <c r="F155" s="670"/>
      <c r="G155" s="693"/>
      <c r="H155" s="683"/>
      <c r="I155" s="673"/>
      <c r="J155" s="674"/>
    </row>
    <row r="156" spans="1:10">
      <c r="A156" s="661">
        <f t="shared" si="2"/>
        <v>147</v>
      </c>
      <c r="B156" s="662"/>
      <c r="C156" s="643"/>
      <c r="D156" s="663"/>
      <c r="E156" s="689"/>
      <c r="F156" s="670"/>
      <c r="G156" s="693"/>
      <c r="H156" s="683"/>
      <c r="I156" s="673"/>
      <c r="J156" s="668"/>
    </row>
    <row r="157" spans="1:10">
      <c r="A157" s="661">
        <f t="shared" si="2"/>
        <v>148</v>
      </c>
      <c r="B157" s="662"/>
      <c r="C157" s="643"/>
      <c r="D157" s="663"/>
      <c r="E157" s="689"/>
      <c r="F157" s="670"/>
      <c r="G157" s="693"/>
      <c r="H157" s="683"/>
      <c r="I157" s="673"/>
      <c r="J157" s="674"/>
    </row>
    <row r="158" spans="1:10">
      <c r="A158" s="661">
        <f t="shared" si="2"/>
        <v>149</v>
      </c>
      <c r="B158" s="662"/>
      <c r="C158" s="643"/>
      <c r="D158" s="663"/>
      <c r="E158" s="689"/>
      <c r="F158" s="670"/>
      <c r="G158" s="693"/>
      <c r="H158" s="683"/>
      <c r="I158" s="673"/>
      <c r="J158" s="668"/>
    </row>
    <row r="159" spans="1:10">
      <c r="A159" s="661">
        <f t="shared" si="2"/>
        <v>150</v>
      </c>
      <c r="B159" s="662"/>
      <c r="C159" s="643"/>
      <c r="D159" s="663"/>
      <c r="E159" s="689"/>
      <c r="F159" s="670"/>
      <c r="G159" s="693"/>
      <c r="H159" s="683"/>
      <c r="I159" s="673"/>
      <c r="J159" s="674"/>
    </row>
    <row r="160" spans="1:10">
      <c r="A160" s="661">
        <f t="shared" si="2"/>
        <v>151</v>
      </c>
      <c r="B160" s="662"/>
      <c r="C160" s="643"/>
      <c r="D160" s="663"/>
      <c r="E160" s="689"/>
      <c r="F160" s="670"/>
      <c r="G160" s="693"/>
      <c r="H160" s="683"/>
      <c r="I160" s="673"/>
      <c r="J160" s="668"/>
    </row>
    <row r="161" spans="1:10">
      <c r="A161" s="661">
        <f t="shared" si="2"/>
        <v>152</v>
      </c>
      <c r="B161" s="662"/>
      <c r="C161" s="643"/>
      <c r="D161" s="663"/>
      <c r="E161" s="689"/>
      <c r="F161" s="670"/>
      <c r="G161" s="693"/>
      <c r="H161" s="683"/>
      <c r="I161" s="673"/>
      <c r="J161" s="674"/>
    </row>
    <row r="162" spans="1:10">
      <c r="A162" s="661">
        <f t="shared" si="2"/>
        <v>153</v>
      </c>
      <c r="B162" s="662"/>
      <c r="C162" s="643"/>
      <c r="D162" s="663"/>
      <c r="E162" s="689"/>
      <c r="F162" s="670"/>
      <c r="G162" s="693"/>
      <c r="H162" s="683"/>
      <c r="I162" s="673"/>
      <c r="J162" s="668"/>
    </row>
    <row r="163" spans="1:10">
      <c r="A163" s="661">
        <f t="shared" si="2"/>
        <v>154</v>
      </c>
      <c r="B163" s="662"/>
      <c r="C163" s="643"/>
      <c r="D163" s="663"/>
      <c r="E163" s="689"/>
      <c r="F163" s="670"/>
      <c r="G163" s="693"/>
      <c r="H163" s="683"/>
      <c r="I163" s="673"/>
      <c r="J163" s="674"/>
    </row>
    <row r="164" spans="1:10">
      <c r="A164" s="661">
        <f t="shared" si="2"/>
        <v>155</v>
      </c>
      <c r="B164" s="662"/>
      <c r="C164" s="643"/>
      <c r="D164" s="663"/>
      <c r="E164" s="689"/>
      <c r="F164" s="670"/>
      <c r="G164" s="693"/>
      <c r="H164" s="683"/>
      <c r="I164" s="673"/>
      <c r="J164" s="668"/>
    </row>
    <row r="165" spans="1:10">
      <c r="A165" s="661">
        <f t="shared" si="2"/>
        <v>156</v>
      </c>
      <c r="B165" s="662"/>
      <c r="C165" s="643"/>
      <c r="D165" s="663"/>
      <c r="E165" s="689"/>
      <c r="F165" s="670"/>
      <c r="G165" s="693"/>
      <c r="H165" s="683"/>
      <c r="I165" s="673"/>
      <c r="J165" s="674"/>
    </row>
    <row r="166" spans="1:10">
      <c r="A166" s="661">
        <f t="shared" si="2"/>
        <v>157</v>
      </c>
      <c r="B166" s="662"/>
      <c r="C166" s="643"/>
      <c r="D166" s="663"/>
      <c r="E166" s="689"/>
      <c r="F166" s="670"/>
      <c r="G166" s="693"/>
      <c r="H166" s="683"/>
      <c r="I166" s="673"/>
      <c r="J166" s="668"/>
    </row>
    <row r="167" spans="1:10">
      <c r="A167" s="661">
        <f t="shared" si="2"/>
        <v>158</v>
      </c>
      <c r="B167" s="662"/>
      <c r="C167" s="643"/>
      <c r="D167" s="663"/>
      <c r="E167" s="689"/>
      <c r="F167" s="670"/>
      <c r="G167" s="693"/>
      <c r="H167" s="683"/>
      <c r="I167" s="673"/>
      <c r="J167" s="674"/>
    </row>
    <row r="168" spans="1:10">
      <c r="A168" s="661">
        <f t="shared" si="2"/>
        <v>159</v>
      </c>
      <c r="B168" s="662"/>
      <c r="C168" s="643"/>
      <c r="D168" s="663"/>
      <c r="E168" s="689"/>
      <c r="F168" s="670"/>
      <c r="G168" s="693"/>
      <c r="H168" s="683"/>
      <c r="I168" s="673"/>
      <c r="J168" s="668"/>
    </row>
    <row r="169" spans="1:10">
      <c r="A169" s="661">
        <f t="shared" si="2"/>
        <v>160</v>
      </c>
      <c r="B169" s="662"/>
      <c r="C169" s="643"/>
      <c r="D169" s="663"/>
      <c r="E169" s="689"/>
      <c r="F169" s="670"/>
      <c r="G169" s="693"/>
      <c r="H169" s="683"/>
      <c r="I169" s="673"/>
      <c r="J169" s="674"/>
    </row>
    <row r="170" spans="1:10">
      <c r="A170" s="661">
        <f t="shared" si="2"/>
        <v>161</v>
      </c>
      <c r="B170" s="662"/>
      <c r="C170" s="643"/>
      <c r="D170" s="663"/>
      <c r="E170" s="689"/>
      <c r="F170" s="670"/>
      <c r="G170" s="693"/>
      <c r="H170" s="683"/>
      <c r="I170" s="673"/>
      <c r="J170" s="668"/>
    </row>
    <row r="171" spans="1:10">
      <c r="A171" s="661">
        <f t="shared" si="2"/>
        <v>162</v>
      </c>
      <c r="B171" s="662"/>
      <c r="C171" s="643"/>
      <c r="D171" s="663"/>
      <c r="E171" s="689"/>
      <c r="F171" s="670"/>
      <c r="G171" s="693"/>
      <c r="H171" s="683"/>
      <c r="I171" s="673"/>
      <c r="J171" s="674"/>
    </row>
    <row r="172" spans="1:10">
      <c r="A172" s="661">
        <f t="shared" si="2"/>
        <v>163</v>
      </c>
      <c r="B172" s="662"/>
      <c r="C172" s="643"/>
      <c r="D172" s="663"/>
      <c r="E172" s="689"/>
      <c r="F172" s="670"/>
      <c r="G172" s="693"/>
      <c r="H172" s="683"/>
      <c r="I172" s="673"/>
      <c r="J172" s="668"/>
    </row>
    <row r="173" spans="1:10">
      <c r="A173" s="661">
        <f t="shared" si="2"/>
        <v>164</v>
      </c>
      <c r="B173" s="662"/>
      <c r="C173" s="643"/>
      <c r="D173" s="663"/>
      <c r="E173" s="689"/>
      <c r="F173" s="670"/>
      <c r="G173" s="693"/>
      <c r="H173" s="683"/>
      <c r="I173" s="673"/>
      <c r="J173" s="674"/>
    </row>
    <row r="174" spans="1:10">
      <c r="A174" s="661">
        <f t="shared" si="2"/>
        <v>165</v>
      </c>
      <c r="B174" s="662"/>
      <c r="C174" s="643"/>
      <c r="D174" s="663"/>
      <c r="E174" s="689"/>
      <c r="F174" s="670"/>
      <c r="G174" s="693"/>
      <c r="H174" s="683"/>
      <c r="I174" s="673"/>
      <c r="J174" s="668"/>
    </row>
    <row r="175" spans="1:10">
      <c r="A175" s="661">
        <f t="shared" si="2"/>
        <v>166</v>
      </c>
      <c r="B175" s="662"/>
      <c r="C175" s="643"/>
      <c r="D175" s="663"/>
      <c r="E175" s="689"/>
      <c r="F175" s="670"/>
      <c r="G175" s="693"/>
      <c r="H175" s="683"/>
      <c r="I175" s="673"/>
      <c r="J175" s="674"/>
    </row>
    <row r="176" spans="1:10">
      <c r="A176" s="661">
        <f t="shared" si="2"/>
        <v>167</v>
      </c>
      <c r="B176" s="662"/>
      <c r="C176" s="643"/>
      <c r="D176" s="663"/>
      <c r="E176" s="689"/>
      <c r="F176" s="670"/>
      <c r="G176" s="693"/>
      <c r="H176" s="683"/>
      <c r="I176" s="673"/>
      <c r="J176" s="668"/>
    </row>
    <row r="177" spans="1:10">
      <c r="A177" s="661">
        <f t="shared" si="2"/>
        <v>168</v>
      </c>
      <c r="B177" s="662"/>
      <c r="C177" s="643"/>
      <c r="D177" s="663"/>
      <c r="E177" s="689"/>
      <c r="F177" s="670"/>
      <c r="G177" s="693"/>
      <c r="H177" s="683"/>
      <c r="I177" s="673"/>
      <c r="J177" s="674"/>
    </row>
    <row r="178" spans="1:10">
      <c r="A178" s="661">
        <f t="shared" si="2"/>
        <v>169</v>
      </c>
      <c r="B178" s="662"/>
      <c r="C178" s="643"/>
      <c r="D178" s="663"/>
      <c r="E178" s="689"/>
      <c r="F178" s="670"/>
      <c r="G178" s="693"/>
      <c r="H178" s="683"/>
      <c r="I178" s="673"/>
      <c r="J178" s="668"/>
    </row>
    <row r="179" spans="1:10">
      <c r="A179" s="661">
        <f t="shared" si="2"/>
        <v>170</v>
      </c>
      <c r="B179" s="662"/>
      <c r="C179" s="643"/>
      <c r="D179" s="663"/>
      <c r="E179" s="689"/>
      <c r="F179" s="670"/>
      <c r="G179" s="693"/>
      <c r="H179" s="683"/>
      <c r="I179" s="673"/>
      <c r="J179" s="674"/>
    </row>
    <row r="180" spans="1:10">
      <c r="A180" s="661">
        <f t="shared" si="2"/>
        <v>171</v>
      </c>
      <c r="B180" s="662"/>
      <c r="C180" s="643"/>
      <c r="D180" s="663"/>
      <c r="E180" s="689"/>
      <c r="F180" s="670"/>
      <c r="G180" s="693"/>
      <c r="H180" s="683"/>
      <c r="I180" s="673"/>
      <c r="J180" s="668"/>
    </row>
    <row r="181" spans="1:10">
      <c r="A181" s="661">
        <f t="shared" si="2"/>
        <v>172</v>
      </c>
      <c r="B181" s="662"/>
      <c r="C181" s="643"/>
      <c r="D181" s="663"/>
      <c r="E181" s="689"/>
      <c r="F181" s="670"/>
      <c r="G181" s="693"/>
      <c r="H181" s="683"/>
      <c r="I181" s="673"/>
      <c r="J181" s="674"/>
    </row>
    <row r="182" spans="1:10">
      <c r="A182" s="661">
        <f t="shared" si="2"/>
        <v>173</v>
      </c>
      <c r="B182" s="662"/>
      <c r="C182" s="643"/>
      <c r="D182" s="663"/>
      <c r="E182" s="689"/>
      <c r="F182" s="670"/>
      <c r="G182" s="693"/>
      <c r="H182" s="683"/>
      <c r="I182" s="673"/>
      <c r="J182" s="668"/>
    </row>
    <row r="183" spans="1:10">
      <c r="A183" s="661">
        <f t="shared" si="2"/>
        <v>174</v>
      </c>
      <c r="B183" s="662"/>
      <c r="C183" s="643"/>
      <c r="D183" s="663"/>
      <c r="E183" s="689"/>
      <c r="F183" s="670"/>
      <c r="G183" s="693"/>
      <c r="H183" s="683"/>
      <c r="I183" s="673"/>
      <c r="J183" s="674"/>
    </row>
    <row r="184" spans="1:10">
      <c r="A184" s="661">
        <f t="shared" si="2"/>
        <v>175</v>
      </c>
      <c r="B184" s="662"/>
      <c r="C184" s="643"/>
      <c r="D184" s="663"/>
      <c r="E184" s="689"/>
      <c r="F184" s="670"/>
      <c r="G184" s="693"/>
      <c r="H184" s="683"/>
      <c r="I184" s="673"/>
      <c r="J184" s="668"/>
    </row>
    <row r="185" spans="1:10">
      <c r="A185" s="661">
        <f t="shared" si="2"/>
        <v>176</v>
      </c>
      <c r="B185" s="662"/>
      <c r="C185" s="643"/>
      <c r="D185" s="663"/>
      <c r="E185" s="689"/>
      <c r="F185" s="670"/>
      <c r="G185" s="693"/>
      <c r="H185" s="683"/>
      <c r="I185" s="673"/>
      <c r="J185" s="668"/>
    </row>
    <row r="186" spans="1:10">
      <c r="A186" s="661">
        <f t="shared" si="2"/>
        <v>177</v>
      </c>
      <c r="B186" s="662"/>
      <c r="C186" s="643"/>
      <c r="D186" s="663"/>
      <c r="E186" s="689"/>
      <c r="F186" s="670"/>
      <c r="G186" s="693"/>
      <c r="H186" s="683"/>
      <c r="I186" s="673"/>
      <c r="J186" s="668"/>
    </row>
    <row r="187" spans="1:10">
      <c r="A187" s="661">
        <f t="shared" si="2"/>
        <v>178</v>
      </c>
      <c r="B187" s="662"/>
      <c r="C187" s="643"/>
      <c r="D187" s="663"/>
      <c r="E187" s="689"/>
      <c r="F187" s="670"/>
      <c r="G187" s="693"/>
      <c r="H187" s="683"/>
      <c r="I187" s="673"/>
      <c r="J187" s="668"/>
    </row>
    <row r="188" spans="1:10">
      <c r="A188" s="661">
        <f t="shared" si="2"/>
        <v>179</v>
      </c>
      <c r="B188" s="662"/>
      <c r="C188" s="643"/>
      <c r="D188" s="663"/>
      <c r="E188" s="689"/>
      <c r="F188" s="670"/>
      <c r="G188" s="693"/>
      <c r="H188" s="683"/>
      <c r="I188" s="673"/>
      <c r="J188" s="668"/>
    </row>
    <row r="189" spans="1:10">
      <c r="A189" s="661">
        <f t="shared" si="2"/>
        <v>180</v>
      </c>
      <c r="B189" s="662"/>
      <c r="C189" s="643"/>
      <c r="D189" s="663"/>
      <c r="E189" s="689"/>
      <c r="F189" s="670"/>
      <c r="G189" s="693"/>
      <c r="H189" s="683"/>
      <c r="I189" s="673"/>
      <c r="J189" s="668"/>
    </row>
    <row r="190" spans="1:10">
      <c r="A190" s="661">
        <f t="shared" si="2"/>
        <v>181</v>
      </c>
      <c r="B190" s="662"/>
      <c r="C190" s="643"/>
      <c r="D190" s="663"/>
      <c r="E190" s="689"/>
      <c r="F190" s="670"/>
      <c r="G190" s="693"/>
      <c r="H190" s="683"/>
      <c r="I190" s="673"/>
      <c r="J190" s="668"/>
    </row>
    <row r="191" spans="1:10">
      <c r="A191" s="661">
        <f t="shared" si="2"/>
        <v>182</v>
      </c>
      <c r="B191" s="662"/>
      <c r="C191" s="643"/>
      <c r="D191" s="663"/>
      <c r="E191" s="689"/>
      <c r="F191" s="670"/>
      <c r="G191" s="693"/>
      <c r="H191" s="683"/>
      <c r="I191" s="673"/>
      <c r="J191" s="668"/>
    </row>
    <row r="192" spans="1:10">
      <c r="A192" s="661">
        <f t="shared" si="2"/>
        <v>183</v>
      </c>
      <c r="B192" s="662"/>
      <c r="C192" s="643"/>
      <c r="D192" s="663"/>
      <c r="E192" s="689"/>
      <c r="F192" s="670"/>
      <c r="G192" s="693"/>
      <c r="H192" s="683"/>
      <c r="I192" s="673"/>
      <c r="J192" s="668"/>
    </row>
    <row r="193" spans="1:10">
      <c r="A193" s="661">
        <f t="shared" si="2"/>
        <v>184</v>
      </c>
      <c r="B193" s="662"/>
      <c r="C193" s="643"/>
      <c r="D193" s="663"/>
      <c r="E193" s="689"/>
      <c r="F193" s="670"/>
      <c r="G193" s="693"/>
      <c r="H193" s="683"/>
      <c r="I193" s="673"/>
      <c r="J193" s="668"/>
    </row>
    <row r="194" spans="1:10">
      <c r="A194" s="661">
        <f t="shared" si="2"/>
        <v>185</v>
      </c>
      <c r="B194" s="662"/>
      <c r="C194" s="643"/>
      <c r="D194" s="663"/>
      <c r="E194" s="689"/>
      <c r="F194" s="670"/>
      <c r="G194" s="693"/>
      <c r="H194" s="683"/>
      <c r="I194" s="673"/>
      <c r="J194" s="668"/>
    </row>
    <row r="195" spans="1:10">
      <c r="A195" s="661">
        <f t="shared" si="2"/>
        <v>186</v>
      </c>
      <c r="B195" s="662"/>
      <c r="C195" s="643"/>
      <c r="D195" s="663"/>
      <c r="E195" s="689"/>
      <c r="F195" s="670"/>
      <c r="G195" s="693"/>
      <c r="H195" s="683"/>
      <c r="I195" s="673"/>
      <c r="J195" s="668"/>
    </row>
    <row r="196" spans="1:10">
      <c r="A196" s="661">
        <f t="shared" si="2"/>
        <v>187</v>
      </c>
      <c r="B196" s="662"/>
      <c r="C196" s="643"/>
      <c r="D196" s="663"/>
      <c r="E196" s="689"/>
      <c r="F196" s="670"/>
      <c r="G196" s="693"/>
      <c r="H196" s="683"/>
      <c r="I196" s="673"/>
      <c r="J196" s="668"/>
    </row>
    <row r="197" spans="1:10">
      <c r="A197" s="661">
        <f t="shared" si="2"/>
        <v>188</v>
      </c>
      <c r="B197" s="662"/>
      <c r="C197" s="643"/>
      <c r="D197" s="663"/>
      <c r="E197" s="689"/>
      <c r="F197" s="670"/>
      <c r="G197" s="693"/>
      <c r="H197" s="683"/>
      <c r="I197" s="673"/>
      <c r="J197" s="668"/>
    </row>
    <row r="198" spans="1:10">
      <c r="A198" s="661">
        <f t="shared" si="2"/>
        <v>189</v>
      </c>
      <c r="B198" s="662"/>
      <c r="C198" s="643"/>
      <c r="D198" s="663"/>
      <c r="E198" s="689"/>
      <c r="F198" s="670"/>
      <c r="G198" s="693"/>
      <c r="H198" s="683"/>
      <c r="I198" s="673"/>
      <c r="J198" s="668"/>
    </row>
    <row r="199" spans="1:10">
      <c r="A199" s="661">
        <f t="shared" si="2"/>
        <v>190</v>
      </c>
      <c r="B199" s="662"/>
      <c r="C199" s="643"/>
      <c r="D199" s="663"/>
      <c r="E199" s="689"/>
      <c r="F199" s="670"/>
      <c r="G199" s="693"/>
      <c r="H199" s="683"/>
      <c r="I199" s="673"/>
      <c r="J199" s="668"/>
    </row>
    <row r="200" spans="1:10">
      <c r="A200" s="661">
        <f t="shared" si="2"/>
        <v>191</v>
      </c>
      <c r="B200" s="662"/>
      <c r="C200" s="643"/>
      <c r="D200" s="663"/>
      <c r="E200" s="689"/>
      <c r="F200" s="670"/>
      <c r="G200" s="693"/>
      <c r="H200" s="683"/>
      <c r="I200" s="673"/>
      <c r="J200" s="668"/>
    </row>
    <row r="201" spans="1:10">
      <c r="A201" s="661">
        <f t="shared" si="2"/>
        <v>192</v>
      </c>
      <c r="B201" s="662"/>
      <c r="C201" s="643"/>
      <c r="D201" s="663"/>
      <c r="E201" s="689"/>
      <c r="F201" s="670"/>
      <c r="G201" s="693"/>
      <c r="H201" s="683"/>
      <c r="I201" s="673"/>
      <c r="J201" s="668"/>
    </row>
    <row r="202" spans="1:10">
      <c r="A202" s="661">
        <f t="shared" si="2"/>
        <v>193</v>
      </c>
      <c r="B202" s="662"/>
      <c r="C202" s="643"/>
      <c r="D202" s="663"/>
      <c r="E202" s="689"/>
      <c r="F202" s="670"/>
      <c r="G202" s="693"/>
      <c r="H202" s="683"/>
      <c r="I202" s="673"/>
      <c r="J202" s="668"/>
    </row>
    <row r="203" spans="1:10">
      <c r="A203" s="661">
        <f t="shared" ref="A203:A209" si="3">ROW()-9</f>
        <v>194</v>
      </c>
      <c r="B203" s="662"/>
      <c r="C203" s="643"/>
      <c r="D203" s="663"/>
      <c r="E203" s="689"/>
      <c r="F203" s="670"/>
      <c r="G203" s="693"/>
      <c r="H203" s="683"/>
      <c r="I203" s="673"/>
      <c r="J203" s="668"/>
    </row>
    <row r="204" spans="1:10">
      <c r="A204" s="661">
        <f t="shared" si="3"/>
        <v>195</v>
      </c>
      <c r="B204" s="662"/>
      <c r="C204" s="643"/>
      <c r="D204" s="663"/>
      <c r="E204" s="689"/>
      <c r="F204" s="670"/>
      <c r="G204" s="693"/>
      <c r="H204" s="683"/>
      <c r="I204" s="673"/>
      <c r="J204" s="668"/>
    </row>
    <row r="205" spans="1:10">
      <c r="A205" s="661">
        <f t="shared" si="3"/>
        <v>196</v>
      </c>
      <c r="B205" s="662"/>
      <c r="C205" s="643"/>
      <c r="D205" s="663"/>
      <c r="E205" s="689"/>
      <c r="F205" s="670"/>
      <c r="G205" s="693"/>
      <c r="H205" s="683"/>
      <c r="I205" s="673"/>
      <c r="J205" s="668"/>
    </row>
    <row r="206" spans="1:10">
      <c r="A206" s="661">
        <f t="shared" si="3"/>
        <v>197</v>
      </c>
      <c r="B206" s="662"/>
      <c r="C206" s="643"/>
      <c r="D206" s="663"/>
      <c r="E206" s="689"/>
      <c r="F206" s="670"/>
      <c r="G206" s="693"/>
      <c r="H206" s="683"/>
      <c r="I206" s="673"/>
      <c r="J206" s="668"/>
    </row>
    <row r="207" spans="1:10">
      <c r="A207" s="661">
        <f t="shared" si="3"/>
        <v>198</v>
      </c>
      <c r="B207" s="662"/>
      <c r="C207" s="643"/>
      <c r="D207" s="663"/>
      <c r="E207" s="689"/>
      <c r="F207" s="670"/>
      <c r="G207" s="693"/>
      <c r="H207" s="683"/>
      <c r="I207" s="673"/>
      <c r="J207" s="668"/>
    </row>
    <row r="208" spans="1:10">
      <c r="A208" s="661">
        <f t="shared" si="3"/>
        <v>199</v>
      </c>
      <c r="B208" s="662"/>
      <c r="C208" s="643"/>
      <c r="D208" s="663"/>
      <c r="E208" s="689"/>
      <c r="F208" s="670"/>
      <c r="G208" s="693"/>
      <c r="H208" s="683"/>
      <c r="I208" s="673"/>
      <c r="J208" s="668"/>
    </row>
    <row r="209" spans="1:10">
      <c r="A209" s="661">
        <f t="shared" si="3"/>
        <v>200</v>
      </c>
      <c r="B209" s="662"/>
      <c r="C209" s="643"/>
      <c r="D209" s="663"/>
      <c r="E209" s="689"/>
      <c r="F209" s="670"/>
      <c r="G209" s="693"/>
      <c r="H209" s="683"/>
      <c r="I209" s="673"/>
      <c r="J209" s="668"/>
    </row>
  </sheetData>
  <mergeCells count="1">
    <mergeCell ref="A1:J1"/>
  </mergeCells>
  <phoneticPr fontId="23"/>
  <conditionalFormatting sqref="C10:C209">
    <cfRule type="cellIs" dxfId="6" priority="3" stopIfTrue="1" operator="equal">
      <formula>"警告"</formula>
    </cfRule>
    <cfRule type="cellIs" dxfId="5" priority="4" stopIfTrue="1" operator="equal">
      <formula>"１退場"</formula>
    </cfRule>
    <cfRule type="cellIs" dxfId="4" priority="5" stopIfTrue="1" operator="equal">
      <formula>"２退場"</formula>
    </cfRule>
  </conditionalFormatting>
  <conditionalFormatting sqref="D32:D36">
    <cfRule type="cellIs" dxfId="3" priority="1" stopIfTrue="1" operator="equal">
      <formula>"４０代"</formula>
    </cfRule>
    <cfRule type="cellIs" dxfId="2" priority="2" stopIfTrue="1" operator="equal">
      <formula>"５０代"</formula>
    </cfRule>
  </conditionalFormatting>
  <conditionalFormatting sqref="G32:G36">
    <cfRule type="duplicateValues" dxfId="1" priority="6"/>
    <cfRule type="colorScale" priority="7">
      <colorScale>
        <cfvo type="min"/>
        <cfvo type="percentile" val="50"/>
        <cfvo type="max"/>
        <color rgb="FFF8696B"/>
        <color rgb="FFFFEB84"/>
        <color rgb="FF63BE7B"/>
      </colorScale>
    </cfRule>
    <cfRule type="duplicateValues" dxfId="0" priority="8"/>
  </conditionalFormatting>
  <dataValidations count="2">
    <dataValidation imeMode="halfAlpha" allowBlank="1" showInputMessage="1" showErrorMessage="1" sqref="K65577:K131051 JG65577:JG131051 TC65577:TC131051 ACY65577:ACY131051 AMU65577:AMU131051 AWQ65577:AWQ131051 BGM65577:BGM131051 BQI65577:BQI131051 CAE65577:CAE131051 CKA65577:CKA131051 CTW65577:CTW131051 DDS65577:DDS131051 DNO65577:DNO131051 DXK65577:DXK131051 EHG65577:EHG131051 ERC65577:ERC131051 FAY65577:FAY131051 FKU65577:FKU131051 FUQ65577:FUQ131051 GEM65577:GEM131051 GOI65577:GOI131051 GYE65577:GYE131051 HIA65577:HIA131051 HRW65577:HRW131051 IBS65577:IBS131051 ILO65577:ILO131051 IVK65577:IVK131051 JFG65577:JFG131051 JPC65577:JPC131051 JYY65577:JYY131051 KIU65577:KIU131051 KSQ65577:KSQ131051 LCM65577:LCM131051 LMI65577:LMI131051 LWE65577:LWE131051 MGA65577:MGA131051 MPW65577:MPW131051 MZS65577:MZS131051 NJO65577:NJO131051 NTK65577:NTK131051 ODG65577:ODG131051 ONC65577:ONC131051 OWY65577:OWY131051 PGU65577:PGU131051 PQQ65577:PQQ131051 QAM65577:QAM131051 QKI65577:QKI131051 QUE65577:QUE131051 REA65577:REA131051 RNW65577:RNW131051 RXS65577:RXS131051 SHO65577:SHO131051 SRK65577:SRK131051 TBG65577:TBG131051 TLC65577:TLC131051 TUY65577:TUY131051 UEU65577:UEU131051 UOQ65577:UOQ131051 UYM65577:UYM131051 VII65577:VII131051 VSE65577:VSE131051 WCA65577:WCA131051 WLW65577:WLW131051 WVS65577:WVS131051 K131113:K196587 JG131113:JG196587 TC131113:TC196587 ACY131113:ACY196587 AMU131113:AMU196587 AWQ131113:AWQ196587 BGM131113:BGM196587 BQI131113:BQI196587 CAE131113:CAE196587 CKA131113:CKA196587 CTW131113:CTW196587 DDS131113:DDS196587 DNO131113:DNO196587 DXK131113:DXK196587 EHG131113:EHG196587 ERC131113:ERC196587 FAY131113:FAY196587 FKU131113:FKU196587 FUQ131113:FUQ196587 GEM131113:GEM196587 GOI131113:GOI196587 GYE131113:GYE196587 HIA131113:HIA196587 HRW131113:HRW196587 IBS131113:IBS196587 ILO131113:ILO196587 IVK131113:IVK196587 JFG131113:JFG196587 JPC131113:JPC196587 JYY131113:JYY196587 KIU131113:KIU196587 KSQ131113:KSQ196587 LCM131113:LCM196587 LMI131113:LMI196587 LWE131113:LWE196587 MGA131113:MGA196587 MPW131113:MPW196587 MZS131113:MZS196587 NJO131113:NJO196587 NTK131113:NTK196587 ODG131113:ODG196587 ONC131113:ONC196587 OWY131113:OWY196587 PGU131113:PGU196587 PQQ131113:PQQ196587 QAM131113:QAM196587 QKI131113:QKI196587 QUE131113:QUE196587 REA131113:REA196587 RNW131113:RNW196587 RXS131113:RXS196587 SHO131113:SHO196587 SRK131113:SRK196587 TBG131113:TBG196587 TLC131113:TLC196587 TUY131113:TUY196587 UEU131113:UEU196587 UOQ131113:UOQ196587 UYM131113:UYM196587 VII131113:VII196587 VSE131113:VSE196587 WCA131113:WCA196587 WLW131113:WLW196587 WVS131113:WVS196587 K196649:K262123 JG196649:JG262123 TC196649:TC262123 ACY196649:ACY262123 AMU196649:AMU262123 AWQ196649:AWQ262123 BGM196649:BGM262123 BQI196649:BQI262123 CAE196649:CAE262123 CKA196649:CKA262123 CTW196649:CTW262123 DDS196649:DDS262123 DNO196649:DNO262123 DXK196649:DXK262123 EHG196649:EHG262123 ERC196649:ERC262123 FAY196649:FAY262123 FKU196649:FKU262123 FUQ196649:FUQ262123 GEM196649:GEM262123 GOI196649:GOI262123 GYE196649:GYE262123 HIA196649:HIA262123 HRW196649:HRW262123 IBS196649:IBS262123 ILO196649:ILO262123 IVK196649:IVK262123 JFG196649:JFG262123 JPC196649:JPC262123 JYY196649:JYY262123 KIU196649:KIU262123 KSQ196649:KSQ262123 LCM196649:LCM262123 LMI196649:LMI262123 LWE196649:LWE262123 MGA196649:MGA262123 MPW196649:MPW262123 MZS196649:MZS262123 NJO196649:NJO262123 NTK196649:NTK262123 ODG196649:ODG262123 ONC196649:ONC262123 OWY196649:OWY262123 PGU196649:PGU262123 PQQ196649:PQQ262123 QAM196649:QAM262123 QKI196649:QKI262123 QUE196649:QUE262123 REA196649:REA262123 RNW196649:RNW262123 RXS196649:RXS262123 SHO196649:SHO262123 SRK196649:SRK262123 TBG196649:TBG262123 TLC196649:TLC262123 TUY196649:TUY262123 UEU196649:UEU262123 UOQ196649:UOQ262123 UYM196649:UYM262123 VII196649:VII262123 VSE196649:VSE262123 WCA196649:WCA262123 WLW196649:WLW262123 WVS196649:WVS262123 K262185:K327659 JG262185:JG327659 TC262185:TC327659 ACY262185:ACY327659 AMU262185:AMU327659 AWQ262185:AWQ327659 BGM262185:BGM327659 BQI262185:BQI327659 CAE262185:CAE327659 CKA262185:CKA327659 CTW262185:CTW327659 DDS262185:DDS327659 DNO262185:DNO327659 DXK262185:DXK327659 EHG262185:EHG327659 ERC262185:ERC327659 FAY262185:FAY327659 FKU262185:FKU327659 FUQ262185:FUQ327659 GEM262185:GEM327659 GOI262185:GOI327659 GYE262185:GYE327659 HIA262185:HIA327659 HRW262185:HRW327659 IBS262185:IBS327659 ILO262185:ILO327659 IVK262185:IVK327659 JFG262185:JFG327659 JPC262185:JPC327659 JYY262185:JYY327659 KIU262185:KIU327659 KSQ262185:KSQ327659 LCM262185:LCM327659 LMI262185:LMI327659 LWE262185:LWE327659 MGA262185:MGA327659 MPW262185:MPW327659 MZS262185:MZS327659 NJO262185:NJO327659 NTK262185:NTK327659 ODG262185:ODG327659 ONC262185:ONC327659 OWY262185:OWY327659 PGU262185:PGU327659 PQQ262185:PQQ327659 QAM262185:QAM327659 QKI262185:QKI327659 QUE262185:QUE327659 REA262185:REA327659 RNW262185:RNW327659 RXS262185:RXS327659 SHO262185:SHO327659 SRK262185:SRK327659 TBG262185:TBG327659 TLC262185:TLC327659 TUY262185:TUY327659 UEU262185:UEU327659 UOQ262185:UOQ327659 UYM262185:UYM327659 VII262185:VII327659 VSE262185:VSE327659 WCA262185:WCA327659 WLW262185:WLW327659 WVS262185:WVS327659 K327721:K393195 JG327721:JG393195 TC327721:TC393195 ACY327721:ACY393195 AMU327721:AMU393195 AWQ327721:AWQ393195 BGM327721:BGM393195 BQI327721:BQI393195 CAE327721:CAE393195 CKA327721:CKA393195 CTW327721:CTW393195 DDS327721:DDS393195 DNO327721:DNO393195 DXK327721:DXK393195 EHG327721:EHG393195 ERC327721:ERC393195 FAY327721:FAY393195 FKU327721:FKU393195 FUQ327721:FUQ393195 GEM327721:GEM393195 GOI327721:GOI393195 GYE327721:GYE393195 HIA327721:HIA393195 HRW327721:HRW393195 IBS327721:IBS393195 ILO327721:ILO393195 IVK327721:IVK393195 JFG327721:JFG393195 JPC327721:JPC393195 JYY327721:JYY393195 KIU327721:KIU393195 KSQ327721:KSQ393195 LCM327721:LCM393195 LMI327721:LMI393195 LWE327721:LWE393195 MGA327721:MGA393195 MPW327721:MPW393195 MZS327721:MZS393195 NJO327721:NJO393195 NTK327721:NTK393195 ODG327721:ODG393195 ONC327721:ONC393195 OWY327721:OWY393195 PGU327721:PGU393195 PQQ327721:PQQ393195 QAM327721:QAM393195 QKI327721:QKI393195 QUE327721:QUE393195 REA327721:REA393195 RNW327721:RNW393195 RXS327721:RXS393195 SHO327721:SHO393195 SRK327721:SRK393195 TBG327721:TBG393195 TLC327721:TLC393195 TUY327721:TUY393195 UEU327721:UEU393195 UOQ327721:UOQ393195 UYM327721:UYM393195 VII327721:VII393195 VSE327721:VSE393195 WCA327721:WCA393195 WLW327721:WLW393195 WVS327721:WVS393195 K393257:K458731 JG393257:JG458731 TC393257:TC458731 ACY393257:ACY458731 AMU393257:AMU458731 AWQ393257:AWQ458731 BGM393257:BGM458731 BQI393257:BQI458731 CAE393257:CAE458731 CKA393257:CKA458731 CTW393257:CTW458731 DDS393257:DDS458731 DNO393257:DNO458731 DXK393257:DXK458731 EHG393257:EHG458731 ERC393257:ERC458731 FAY393257:FAY458731 FKU393257:FKU458731 FUQ393257:FUQ458731 GEM393257:GEM458731 GOI393257:GOI458731 GYE393257:GYE458731 HIA393257:HIA458731 HRW393257:HRW458731 IBS393257:IBS458731 ILO393257:ILO458731 IVK393257:IVK458731 JFG393257:JFG458731 JPC393257:JPC458731 JYY393257:JYY458731 KIU393257:KIU458731 KSQ393257:KSQ458731 LCM393257:LCM458731 LMI393257:LMI458731 LWE393257:LWE458731 MGA393257:MGA458731 MPW393257:MPW458731 MZS393257:MZS458731 NJO393257:NJO458731 NTK393257:NTK458731 ODG393257:ODG458731 ONC393257:ONC458731 OWY393257:OWY458731 PGU393257:PGU458731 PQQ393257:PQQ458731 QAM393257:QAM458731 QKI393257:QKI458731 QUE393257:QUE458731 REA393257:REA458731 RNW393257:RNW458731 RXS393257:RXS458731 SHO393257:SHO458731 SRK393257:SRK458731 TBG393257:TBG458731 TLC393257:TLC458731 TUY393257:TUY458731 UEU393257:UEU458731 UOQ393257:UOQ458731 UYM393257:UYM458731 VII393257:VII458731 VSE393257:VSE458731 WCA393257:WCA458731 WLW393257:WLW458731 WVS393257:WVS458731 K458793:K524267 JG458793:JG524267 TC458793:TC524267 ACY458793:ACY524267 AMU458793:AMU524267 AWQ458793:AWQ524267 BGM458793:BGM524267 BQI458793:BQI524267 CAE458793:CAE524267 CKA458793:CKA524267 CTW458793:CTW524267 DDS458793:DDS524267 DNO458793:DNO524267 DXK458793:DXK524267 EHG458793:EHG524267 ERC458793:ERC524267 FAY458793:FAY524267 FKU458793:FKU524267 FUQ458793:FUQ524267 GEM458793:GEM524267 GOI458793:GOI524267 GYE458793:GYE524267 HIA458793:HIA524267 HRW458793:HRW524267 IBS458793:IBS524267 ILO458793:ILO524267 IVK458793:IVK524267 JFG458793:JFG524267 JPC458793:JPC524267 JYY458793:JYY524267 KIU458793:KIU524267 KSQ458793:KSQ524267 LCM458793:LCM524267 LMI458793:LMI524267 LWE458793:LWE524267 MGA458793:MGA524267 MPW458793:MPW524267 MZS458793:MZS524267 NJO458793:NJO524267 NTK458793:NTK524267 ODG458793:ODG524267 ONC458793:ONC524267 OWY458793:OWY524267 PGU458793:PGU524267 PQQ458793:PQQ524267 QAM458793:QAM524267 QKI458793:QKI524267 QUE458793:QUE524267 REA458793:REA524267 RNW458793:RNW524267 RXS458793:RXS524267 SHO458793:SHO524267 SRK458793:SRK524267 TBG458793:TBG524267 TLC458793:TLC524267 TUY458793:TUY524267 UEU458793:UEU524267 UOQ458793:UOQ524267 UYM458793:UYM524267 VII458793:VII524267 VSE458793:VSE524267 WCA458793:WCA524267 WLW458793:WLW524267 WVS458793:WVS524267 K524329:K589803 JG524329:JG589803 TC524329:TC589803 ACY524329:ACY589803 AMU524329:AMU589803 AWQ524329:AWQ589803 BGM524329:BGM589803 BQI524329:BQI589803 CAE524329:CAE589803 CKA524329:CKA589803 CTW524329:CTW589803 DDS524329:DDS589803 DNO524329:DNO589803 DXK524329:DXK589803 EHG524329:EHG589803 ERC524329:ERC589803 FAY524329:FAY589803 FKU524329:FKU589803 FUQ524329:FUQ589803 GEM524329:GEM589803 GOI524329:GOI589803 GYE524329:GYE589803 HIA524329:HIA589803 HRW524329:HRW589803 IBS524329:IBS589803 ILO524329:ILO589803 IVK524329:IVK589803 JFG524329:JFG589803 JPC524329:JPC589803 JYY524329:JYY589803 KIU524329:KIU589803 KSQ524329:KSQ589803 LCM524329:LCM589803 LMI524329:LMI589803 LWE524329:LWE589803 MGA524329:MGA589803 MPW524329:MPW589803 MZS524329:MZS589803 NJO524329:NJO589803 NTK524329:NTK589803 ODG524329:ODG589803 ONC524329:ONC589803 OWY524329:OWY589803 PGU524329:PGU589803 PQQ524329:PQQ589803 QAM524329:QAM589803 QKI524329:QKI589803 QUE524329:QUE589803 REA524329:REA589803 RNW524329:RNW589803 RXS524329:RXS589803 SHO524329:SHO589803 SRK524329:SRK589803 TBG524329:TBG589803 TLC524329:TLC589803 TUY524329:TUY589803 UEU524329:UEU589803 UOQ524329:UOQ589803 UYM524329:UYM589803 VII524329:VII589803 VSE524329:VSE589803 WCA524329:WCA589803 WLW524329:WLW589803 WVS524329:WVS589803 K589865:K655339 JG589865:JG655339 TC589865:TC655339 ACY589865:ACY655339 AMU589865:AMU655339 AWQ589865:AWQ655339 BGM589865:BGM655339 BQI589865:BQI655339 CAE589865:CAE655339 CKA589865:CKA655339 CTW589865:CTW655339 DDS589865:DDS655339 DNO589865:DNO655339 DXK589865:DXK655339 EHG589865:EHG655339 ERC589865:ERC655339 FAY589865:FAY655339 FKU589865:FKU655339 FUQ589865:FUQ655339 GEM589865:GEM655339 GOI589865:GOI655339 GYE589865:GYE655339 HIA589865:HIA655339 HRW589865:HRW655339 IBS589865:IBS655339 ILO589865:ILO655339 IVK589865:IVK655339 JFG589865:JFG655339 JPC589865:JPC655339 JYY589865:JYY655339 KIU589865:KIU655339 KSQ589865:KSQ655339 LCM589865:LCM655339 LMI589865:LMI655339 LWE589865:LWE655339 MGA589865:MGA655339 MPW589865:MPW655339 MZS589865:MZS655339 NJO589865:NJO655339 NTK589865:NTK655339 ODG589865:ODG655339 ONC589865:ONC655339 OWY589865:OWY655339 PGU589865:PGU655339 PQQ589865:PQQ655339 QAM589865:QAM655339 QKI589865:QKI655339 QUE589865:QUE655339 REA589865:REA655339 RNW589865:RNW655339 RXS589865:RXS655339 SHO589865:SHO655339 SRK589865:SRK655339 TBG589865:TBG655339 TLC589865:TLC655339 TUY589865:TUY655339 UEU589865:UEU655339 UOQ589865:UOQ655339 UYM589865:UYM655339 VII589865:VII655339 VSE589865:VSE655339 WCA589865:WCA655339 WLW589865:WLW655339 WVS589865:WVS655339 K655401:K720875 JG655401:JG720875 TC655401:TC720875 ACY655401:ACY720875 AMU655401:AMU720875 AWQ655401:AWQ720875 BGM655401:BGM720875 BQI655401:BQI720875 CAE655401:CAE720875 CKA655401:CKA720875 CTW655401:CTW720875 DDS655401:DDS720875 DNO655401:DNO720875 DXK655401:DXK720875 EHG655401:EHG720875 ERC655401:ERC720875 FAY655401:FAY720875 FKU655401:FKU720875 FUQ655401:FUQ720875 GEM655401:GEM720875 GOI655401:GOI720875 GYE655401:GYE720875 HIA655401:HIA720875 HRW655401:HRW720875 IBS655401:IBS720875 ILO655401:ILO720875 IVK655401:IVK720875 JFG655401:JFG720875 JPC655401:JPC720875 JYY655401:JYY720875 KIU655401:KIU720875 KSQ655401:KSQ720875 LCM655401:LCM720875 LMI655401:LMI720875 LWE655401:LWE720875 MGA655401:MGA720875 MPW655401:MPW720875 MZS655401:MZS720875 NJO655401:NJO720875 NTK655401:NTK720875 ODG655401:ODG720875 ONC655401:ONC720875 OWY655401:OWY720875 PGU655401:PGU720875 PQQ655401:PQQ720875 QAM655401:QAM720875 QKI655401:QKI720875 QUE655401:QUE720875 REA655401:REA720875 RNW655401:RNW720875 RXS655401:RXS720875 SHO655401:SHO720875 SRK655401:SRK720875 TBG655401:TBG720875 TLC655401:TLC720875 TUY655401:TUY720875 UEU655401:UEU720875 UOQ655401:UOQ720875 UYM655401:UYM720875 VII655401:VII720875 VSE655401:VSE720875 WCA655401:WCA720875 WLW655401:WLW720875 WVS655401:WVS720875 K720937:K786411 JG720937:JG786411 TC720937:TC786411 ACY720937:ACY786411 AMU720937:AMU786411 AWQ720937:AWQ786411 BGM720937:BGM786411 BQI720937:BQI786411 CAE720937:CAE786411 CKA720937:CKA786411 CTW720937:CTW786411 DDS720937:DDS786411 DNO720937:DNO786411 DXK720937:DXK786411 EHG720937:EHG786411 ERC720937:ERC786411 FAY720937:FAY786411 FKU720937:FKU786411 FUQ720937:FUQ786411 GEM720937:GEM786411 GOI720937:GOI786411 GYE720937:GYE786411 HIA720937:HIA786411 HRW720937:HRW786411 IBS720937:IBS786411 ILO720937:ILO786411 IVK720937:IVK786411 JFG720937:JFG786411 JPC720937:JPC786411 JYY720937:JYY786411 KIU720937:KIU786411 KSQ720937:KSQ786411 LCM720937:LCM786411 LMI720937:LMI786411 LWE720937:LWE786411 MGA720937:MGA786411 MPW720937:MPW786411 MZS720937:MZS786411 NJO720937:NJO786411 NTK720937:NTK786411 ODG720937:ODG786411 ONC720937:ONC786411 OWY720937:OWY786411 PGU720937:PGU786411 PQQ720937:PQQ786411 QAM720937:QAM786411 QKI720937:QKI786411 QUE720937:QUE786411 REA720937:REA786411 RNW720937:RNW786411 RXS720937:RXS786411 SHO720937:SHO786411 SRK720937:SRK786411 TBG720937:TBG786411 TLC720937:TLC786411 TUY720937:TUY786411 UEU720937:UEU786411 UOQ720937:UOQ786411 UYM720937:UYM786411 VII720937:VII786411 VSE720937:VSE786411 WCA720937:WCA786411 WLW720937:WLW786411 WVS720937:WVS786411 K786473:K851947 JG786473:JG851947 TC786473:TC851947 ACY786473:ACY851947 AMU786473:AMU851947 AWQ786473:AWQ851947 BGM786473:BGM851947 BQI786473:BQI851947 CAE786473:CAE851947 CKA786473:CKA851947 CTW786473:CTW851947 DDS786473:DDS851947 DNO786473:DNO851947 DXK786473:DXK851947 EHG786473:EHG851947 ERC786473:ERC851947 FAY786473:FAY851947 FKU786473:FKU851947 FUQ786473:FUQ851947 GEM786473:GEM851947 GOI786473:GOI851947 GYE786473:GYE851947 HIA786473:HIA851947 HRW786473:HRW851947 IBS786473:IBS851947 ILO786473:ILO851947 IVK786473:IVK851947 JFG786473:JFG851947 JPC786473:JPC851947 JYY786473:JYY851947 KIU786473:KIU851947 KSQ786473:KSQ851947 LCM786473:LCM851947 LMI786473:LMI851947 LWE786473:LWE851947 MGA786473:MGA851947 MPW786473:MPW851947 MZS786473:MZS851947 NJO786473:NJO851947 NTK786473:NTK851947 ODG786473:ODG851947 ONC786473:ONC851947 OWY786473:OWY851947 PGU786473:PGU851947 PQQ786473:PQQ851947 QAM786473:QAM851947 QKI786473:QKI851947 QUE786473:QUE851947 REA786473:REA851947 RNW786473:RNW851947 RXS786473:RXS851947 SHO786473:SHO851947 SRK786473:SRK851947 TBG786473:TBG851947 TLC786473:TLC851947 TUY786473:TUY851947 UEU786473:UEU851947 UOQ786473:UOQ851947 UYM786473:UYM851947 VII786473:VII851947 VSE786473:VSE851947 WCA786473:WCA851947 WLW786473:WLW851947 WVS786473:WVS851947 K852009:K917483 JG852009:JG917483 TC852009:TC917483 ACY852009:ACY917483 AMU852009:AMU917483 AWQ852009:AWQ917483 BGM852009:BGM917483 BQI852009:BQI917483 CAE852009:CAE917483 CKA852009:CKA917483 CTW852009:CTW917483 DDS852009:DDS917483 DNO852009:DNO917483 DXK852009:DXK917483 EHG852009:EHG917483 ERC852009:ERC917483 FAY852009:FAY917483 FKU852009:FKU917483 FUQ852009:FUQ917483 GEM852009:GEM917483 GOI852009:GOI917483 GYE852009:GYE917483 HIA852009:HIA917483 HRW852009:HRW917483 IBS852009:IBS917483 ILO852009:ILO917483 IVK852009:IVK917483 JFG852009:JFG917483 JPC852009:JPC917483 JYY852009:JYY917483 KIU852009:KIU917483 KSQ852009:KSQ917483 LCM852009:LCM917483 LMI852009:LMI917483 LWE852009:LWE917483 MGA852009:MGA917483 MPW852009:MPW917483 MZS852009:MZS917483 NJO852009:NJO917483 NTK852009:NTK917483 ODG852009:ODG917483 ONC852009:ONC917483 OWY852009:OWY917483 PGU852009:PGU917483 PQQ852009:PQQ917483 QAM852009:QAM917483 QKI852009:QKI917483 QUE852009:QUE917483 REA852009:REA917483 RNW852009:RNW917483 RXS852009:RXS917483 SHO852009:SHO917483 SRK852009:SRK917483 TBG852009:TBG917483 TLC852009:TLC917483 TUY852009:TUY917483 UEU852009:UEU917483 UOQ852009:UOQ917483 UYM852009:UYM917483 VII852009:VII917483 VSE852009:VSE917483 WCA852009:WCA917483 WLW852009:WLW917483 WVS852009:WVS917483 K917545:K983019 JG917545:JG983019 TC917545:TC983019 ACY917545:ACY983019 AMU917545:AMU983019 AWQ917545:AWQ983019 BGM917545:BGM983019 BQI917545:BQI983019 CAE917545:CAE983019 CKA917545:CKA983019 CTW917545:CTW983019 DDS917545:DDS983019 DNO917545:DNO983019 DXK917545:DXK983019 EHG917545:EHG983019 ERC917545:ERC983019 FAY917545:FAY983019 FKU917545:FKU983019 FUQ917545:FUQ983019 GEM917545:GEM983019 GOI917545:GOI983019 GYE917545:GYE983019 HIA917545:HIA983019 HRW917545:HRW983019 IBS917545:IBS983019 ILO917545:ILO983019 IVK917545:IVK983019 JFG917545:JFG983019 JPC917545:JPC983019 JYY917545:JYY983019 KIU917545:KIU983019 KSQ917545:KSQ983019 LCM917545:LCM983019 LMI917545:LMI983019 LWE917545:LWE983019 MGA917545:MGA983019 MPW917545:MPW983019 MZS917545:MZS983019 NJO917545:NJO983019 NTK917545:NTK983019 ODG917545:ODG983019 ONC917545:ONC983019 OWY917545:OWY983019 PGU917545:PGU983019 PQQ917545:PQQ983019 QAM917545:QAM983019 QKI917545:QKI983019 QUE917545:QUE983019 REA917545:REA983019 RNW917545:RNW983019 RXS917545:RXS983019 SHO917545:SHO983019 SRK917545:SRK983019 TBG917545:TBG983019 TLC917545:TLC983019 TUY917545:TUY983019 UEU917545:UEU983019 UOQ917545:UOQ983019 UYM917545:UYM983019 VII917545:VII983019 VSE917545:VSE983019 WCA917545:WCA983019 WLW917545:WLW983019 WVS917545:WVS983019 K983081:K1048576 JG983081:JG1048576 TC983081:TC1048576 ACY983081:ACY1048576 AMU983081:AMU1048576 AWQ983081:AWQ1048576 BGM983081:BGM1048576 BQI983081:BQI1048576 CAE983081:CAE1048576 CKA983081:CKA1048576 CTW983081:CTW1048576 DDS983081:DDS1048576 DNO983081:DNO1048576 DXK983081:DXK1048576 EHG983081:EHG1048576 ERC983081:ERC1048576 FAY983081:FAY1048576 FKU983081:FKU1048576 FUQ983081:FUQ1048576 GEM983081:GEM1048576 GOI983081:GOI1048576 GYE983081:GYE1048576 HIA983081:HIA1048576 HRW983081:HRW1048576 IBS983081:IBS1048576 ILO983081:ILO1048576 IVK983081:IVK1048576 JFG983081:JFG1048576 JPC983081:JPC1048576 JYY983081:JYY1048576 KIU983081:KIU1048576 KSQ983081:KSQ1048576 LCM983081:LCM1048576 LMI983081:LMI1048576 LWE983081:LWE1048576 MGA983081:MGA1048576 MPW983081:MPW1048576 MZS983081:MZS1048576 NJO983081:NJO1048576 NTK983081:NTK1048576 ODG983081:ODG1048576 ONC983081:ONC1048576 OWY983081:OWY1048576 PGU983081:PGU1048576 PQQ983081:PQQ1048576 QAM983081:QAM1048576 QKI983081:QKI1048576 QUE983081:QUE1048576 REA983081:REA1048576 RNW983081:RNW1048576 RXS983081:RXS1048576 SHO983081:SHO1048576 SRK983081:SRK1048576 TBG983081:TBG1048576 TLC983081:TLC1048576 TUY983081:TUY1048576 UEU983081:UEU1048576 UOQ983081:UOQ1048576 UYM983081:UYM1048576 VII983081:VII1048576 VSE983081:VSE1048576 WCA983081:WCA1048576 WLW983081:WLW1048576 WVS983081:WVS1048576 J5:K7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J65517:K65519 JF65517:JG65519 TB65517:TC65519 ACX65517:ACY65519 AMT65517:AMU65519 AWP65517:AWQ65519 BGL65517:BGM65519 BQH65517:BQI65519 CAD65517:CAE65519 CJZ65517:CKA65519 CTV65517:CTW65519 DDR65517:DDS65519 DNN65517:DNO65519 DXJ65517:DXK65519 EHF65517:EHG65519 ERB65517:ERC65519 FAX65517:FAY65519 FKT65517:FKU65519 FUP65517:FUQ65519 GEL65517:GEM65519 GOH65517:GOI65519 GYD65517:GYE65519 HHZ65517:HIA65519 HRV65517:HRW65519 IBR65517:IBS65519 ILN65517:ILO65519 IVJ65517:IVK65519 JFF65517:JFG65519 JPB65517:JPC65519 JYX65517:JYY65519 KIT65517:KIU65519 KSP65517:KSQ65519 LCL65517:LCM65519 LMH65517:LMI65519 LWD65517:LWE65519 MFZ65517:MGA65519 MPV65517:MPW65519 MZR65517:MZS65519 NJN65517:NJO65519 NTJ65517:NTK65519 ODF65517:ODG65519 ONB65517:ONC65519 OWX65517:OWY65519 PGT65517:PGU65519 PQP65517:PQQ65519 QAL65517:QAM65519 QKH65517:QKI65519 QUD65517:QUE65519 RDZ65517:REA65519 RNV65517:RNW65519 RXR65517:RXS65519 SHN65517:SHO65519 SRJ65517:SRK65519 TBF65517:TBG65519 TLB65517:TLC65519 TUX65517:TUY65519 UET65517:UEU65519 UOP65517:UOQ65519 UYL65517:UYM65519 VIH65517:VII65519 VSD65517:VSE65519 WBZ65517:WCA65519 WLV65517:WLW65519 WVR65517:WVS65519 J131053:K131055 JF131053:JG131055 TB131053:TC131055 ACX131053:ACY131055 AMT131053:AMU131055 AWP131053:AWQ131055 BGL131053:BGM131055 BQH131053:BQI131055 CAD131053:CAE131055 CJZ131053:CKA131055 CTV131053:CTW131055 DDR131053:DDS131055 DNN131053:DNO131055 DXJ131053:DXK131055 EHF131053:EHG131055 ERB131053:ERC131055 FAX131053:FAY131055 FKT131053:FKU131055 FUP131053:FUQ131055 GEL131053:GEM131055 GOH131053:GOI131055 GYD131053:GYE131055 HHZ131053:HIA131055 HRV131053:HRW131055 IBR131053:IBS131055 ILN131053:ILO131055 IVJ131053:IVK131055 JFF131053:JFG131055 JPB131053:JPC131055 JYX131053:JYY131055 KIT131053:KIU131055 KSP131053:KSQ131055 LCL131053:LCM131055 LMH131053:LMI131055 LWD131053:LWE131055 MFZ131053:MGA131055 MPV131053:MPW131055 MZR131053:MZS131055 NJN131053:NJO131055 NTJ131053:NTK131055 ODF131053:ODG131055 ONB131053:ONC131055 OWX131053:OWY131055 PGT131053:PGU131055 PQP131053:PQQ131055 QAL131053:QAM131055 QKH131053:QKI131055 QUD131053:QUE131055 RDZ131053:REA131055 RNV131053:RNW131055 RXR131053:RXS131055 SHN131053:SHO131055 SRJ131053:SRK131055 TBF131053:TBG131055 TLB131053:TLC131055 TUX131053:TUY131055 UET131053:UEU131055 UOP131053:UOQ131055 UYL131053:UYM131055 VIH131053:VII131055 VSD131053:VSE131055 WBZ131053:WCA131055 WLV131053:WLW131055 WVR131053:WVS131055 J196589:K196591 JF196589:JG196591 TB196589:TC196591 ACX196589:ACY196591 AMT196589:AMU196591 AWP196589:AWQ196591 BGL196589:BGM196591 BQH196589:BQI196591 CAD196589:CAE196591 CJZ196589:CKA196591 CTV196589:CTW196591 DDR196589:DDS196591 DNN196589:DNO196591 DXJ196589:DXK196591 EHF196589:EHG196591 ERB196589:ERC196591 FAX196589:FAY196591 FKT196589:FKU196591 FUP196589:FUQ196591 GEL196589:GEM196591 GOH196589:GOI196591 GYD196589:GYE196591 HHZ196589:HIA196591 HRV196589:HRW196591 IBR196589:IBS196591 ILN196589:ILO196591 IVJ196589:IVK196591 JFF196589:JFG196591 JPB196589:JPC196591 JYX196589:JYY196591 KIT196589:KIU196591 KSP196589:KSQ196591 LCL196589:LCM196591 LMH196589:LMI196591 LWD196589:LWE196591 MFZ196589:MGA196591 MPV196589:MPW196591 MZR196589:MZS196591 NJN196589:NJO196591 NTJ196589:NTK196591 ODF196589:ODG196591 ONB196589:ONC196591 OWX196589:OWY196591 PGT196589:PGU196591 PQP196589:PQQ196591 QAL196589:QAM196591 QKH196589:QKI196591 QUD196589:QUE196591 RDZ196589:REA196591 RNV196589:RNW196591 RXR196589:RXS196591 SHN196589:SHO196591 SRJ196589:SRK196591 TBF196589:TBG196591 TLB196589:TLC196591 TUX196589:TUY196591 UET196589:UEU196591 UOP196589:UOQ196591 UYL196589:UYM196591 VIH196589:VII196591 VSD196589:VSE196591 WBZ196589:WCA196591 WLV196589:WLW196591 WVR196589:WVS196591 J262125:K262127 JF262125:JG262127 TB262125:TC262127 ACX262125:ACY262127 AMT262125:AMU262127 AWP262125:AWQ262127 BGL262125:BGM262127 BQH262125:BQI262127 CAD262125:CAE262127 CJZ262125:CKA262127 CTV262125:CTW262127 DDR262125:DDS262127 DNN262125:DNO262127 DXJ262125:DXK262127 EHF262125:EHG262127 ERB262125:ERC262127 FAX262125:FAY262127 FKT262125:FKU262127 FUP262125:FUQ262127 GEL262125:GEM262127 GOH262125:GOI262127 GYD262125:GYE262127 HHZ262125:HIA262127 HRV262125:HRW262127 IBR262125:IBS262127 ILN262125:ILO262127 IVJ262125:IVK262127 JFF262125:JFG262127 JPB262125:JPC262127 JYX262125:JYY262127 KIT262125:KIU262127 KSP262125:KSQ262127 LCL262125:LCM262127 LMH262125:LMI262127 LWD262125:LWE262127 MFZ262125:MGA262127 MPV262125:MPW262127 MZR262125:MZS262127 NJN262125:NJO262127 NTJ262125:NTK262127 ODF262125:ODG262127 ONB262125:ONC262127 OWX262125:OWY262127 PGT262125:PGU262127 PQP262125:PQQ262127 QAL262125:QAM262127 QKH262125:QKI262127 QUD262125:QUE262127 RDZ262125:REA262127 RNV262125:RNW262127 RXR262125:RXS262127 SHN262125:SHO262127 SRJ262125:SRK262127 TBF262125:TBG262127 TLB262125:TLC262127 TUX262125:TUY262127 UET262125:UEU262127 UOP262125:UOQ262127 UYL262125:UYM262127 VIH262125:VII262127 VSD262125:VSE262127 WBZ262125:WCA262127 WLV262125:WLW262127 WVR262125:WVS262127 J327661:K327663 JF327661:JG327663 TB327661:TC327663 ACX327661:ACY327663 AMT327661:AMU327663 AWP327661:AWQ327663 BGL327661:BGM327663 BQH327661:BQI327663 CAD327661:CAE327663 CJZ327661:CKA327663 CTV327661:CTW327663 DDR327661:DDS327663 DNN327661:DNO327663 DXJ327661:DXK327663 EHF327661:EHG327663 ERB327661:ERC327663 FAX327661:FAY327663 FKT327661:FKU327663 FUP327661:FUQ327663 GEL327661:GEM327663 GOH327661:GOI327663 GYD327661:GYE327663 HHZ327661:HIA327663 HRV327661:HRW327663 IBR327661:IBS327663 ILN327661:ILO327663 IVJ327661:IVK327663 JFF327661:JFG327663 JPB327661:JPC327663 JYX327661:JYY327663 KIT327661:KIU327663 KSP327661:KSQ327663 LCL327661:LCM327663 LMH327661:LMI327663 LWD327661:LWE327663 MFZ327661:MGA327663 MPV327661:MPW327663 MZR327661:MZS327663 NJN327661:NJO327663 NTJ327661:NTK327663 ODF327661:ODG327663 ONB327661:ONC327663 OWX327661:OWY327663 PGT327661:PGU327663 PQP327661:PQQ327663 QAL327661:QAM327663 QKH327661:QKI327663 QUD327661:QUE327663 RDZ327661:REA327663 RNV327661:RNW327663 RXR327661:RXS327663 SHN327661:SHO327663 SRJ327661:SRK327663 TBF327661:TBG327663 TLB327661:TLC327663 TUX327661:TUY327663 UET327661:UEU327663 UOP327661:UOQ327663 UYL327661:UYM327663 VIH327661:VII327663 VSD327661:VSE327663 WBZ327661:WCA327663 WLV327661:WLW327663 WVR327661:WVS327663 J393197:K393199 JF393197:JG393199 TB393197:TC393199 ACX393197:ACY393199 AMT393197:AMU393199 AWP393197:AWQ393199 BGL393197:BGM393199 BQH393197:BQI393199 CAD393197:CAE393199 CJZ393197:CKA393199 CTV393197:CTW393199 DDR393197:DDS393199 DNN393197:DNO393199 DXJ393197:DXK393199 EHF393197:EHG393199 ERB393197:ERC393199 FAX393197:FAY393199 FKT393197:FKU393199 FUP393197:FUQ393199 GEL393197:GEM393199 GOH393197:GOI393199 GYD393197:GYE393199 HHZ393197:HIA393199 HRV393197:HRW393199 IBR393197:IBS393199 ILN393197:ILO393199 IVJ393197:IVK393199 JFF393197:JFG393199 JPB393197:JPC393199 JYX393197:JYY393199 KIT393197:KIU393199 KSP393197:KSQ393199 LCL393197:LCM393199 LMH393197:LMI393199 LWD393197:LWE393199 MFZ393197:MGA393199 MPV393197:MPW393199 MZR393197:MZS393199 NJN393197:NJO393199 NTJ393197:NTK393199 ODF393197:ODG393199 ONB393197:ONC393199 OWX393197:OWY393199 PGT393197:PGU393199 PQP393197:PQQ393199 QAL393197:QAM393199 QKH393197:QKI393199 QUD393197:QUE393199 RDZ393197:REA393199 RNV393197:RNW393199 RXR393197:RXS393199 SHN393197:SHO393199 SRJ393197:SRK393199 TBF393197:TBG393199 TLB393197:TLC393199 TUX393197:TUY393199 UET393197:UEU393199 UOP393197:UOQ393199 UYL393197:UYM393199 VIH393197:VII393199 VSD393197:VSE393199 WBZ393197:WCA393199 WLV393197:WLW393199 WVR393197:WVS393199 J458733:K458735 JF458733:JG458735 TB458733:TC458735 ACX458733:ACY458735 AMT458733:AMU458735 AWP458733:AWQ458735 BGL458733:BGM458735 BQH458733:BQI458735 CAD458733:CAE458735 CJZ458733:CKA458735 CTV458733:CTW458735 DDR458733:DDS458735 DNN458733:DNO458735 DXJ458733:DXK458735 EHF458733:EHG458735 ERB458733:ERC458735 FAX458733:FAY458735 FKT458733:FKU458735 FUP458733:FUQ458735 GEL458733:GEM458735 GOH458733:GOI458735 GYD458733:GYE458735 HHZ458733:HIA458735 HRV458733:HRW458735 IBR458733:IBS458735 ILN458733:ILO458735 IVJ458733:IVK458735 JFF458733:JFG458735 JPB458733:JPC458735 JYX458733:JYY458735 KIT458733:KIU458735 KSP458733:KSQ458735 LCL458733:LCM458735 LMH458733:LMI458735 LWD458733:LWE458735 MFZ458733:MGA458735 MPV458733:MPW458735 MZR458733:MZS458735 NJN458733:NJO458735 NTJ458733:NTK458735 ODF458733:ODG458735 ONB458733:ONC458735 OWX458733:OWY458735 PGT458733:PGU458735 PQP458733:PQQ458735 QAL458733:QAM458735 QKH458733:QKI458735 QUD458733:QUE458735 RDZ458733:REA458735 RNV458733:RNW458735 RXR458733:RXS458735 SHN458733:SHO458735 SRJ458733:SRK458735 TBF458733:TBG458735 TLB458733:TLC458735 TUX458733:TUY458735 UET458733:UEU458735 UOP458733:UOQ458735 UYL458733:UYM458735 VIH458733:VII458735 VSD458733:VSE458735 WBZ458733:WCA458735 WLV458733:WLW458735 WVR458733:WVS458735 J524269:K524271 JF524269:JG524271 TB524269:TC524271 ACX524269:ACY524271 AMT524269:AMU524271 AWP524269:AWQ524271 BGL524269:BGM524271 BQH524269:BQI524271 CAD524269:CAE524271 CJZ524269:CKA524271 CTV524269:CTW524271 DDR524269:DDS524271 DNN524269:DNO524271 DXJ524269:DXK524271 EHF524269:EHG524271 ERB524269:ERC524271 FAX524269:FAY524271 FKT524269:FKU524271 FUP524269:FUQ524271 GEL524269:GEM524271 GOH524269:GOI524271 GYD524269:GYE524271 HHZ524269:HIA524271 HRV524269:HRW524271 IBR524269:IBS524271 ILN524269:ILO524271 IVJ524269:IVK524271 JFF524269:JFG524271 JPB524269:JPC524271 JYX524269:JYY524271 KIT524269:KIU524271 KSP524269:KSQ524271 LCL524269:LCM524271 LMH524269:LMI524271 LWD524269:LWE524271 MFZ524269:MGA524271 MPV524269:MPW524271 MZR524269:MZS524271 NJN524269:NJO524271 NTJ524269:NTK524271 ODF524269:ODG524271 ONB524269:ONC524271 OWX524269:OWY524271 PGT524269:PGU524271 PQP524269:PQQ524271 QAL524269:QAM524271 QKH524269:QKI524271 QUD524269:QUE524271 RDZ524269:REA524271 RNV524269:RNW524271 RXR524269:RXS524271 SHN524269:SHO524271 SRJ524269:SRK524271 TBF524269:TBG524271 TLB524269:TLC524271 TUX524269:TUY524271 UET524269:UEU524271 UOP524269:UOQ524271 UYL524269:UYM524271 VIH524269:VII524271 VSD524269:VSE524271 WBZ524269:WCA524271 WLV524269:WLW524271 WVR524269:WVS524271 J589805:K589807 JF589805:JG589807 TB589805:TC589807 ACX589805:ACY589807 AMT589805:AMU589807 AWP589805:AWQ589807 BGL589805:BGM589807 BQH589805:BQI589807 CAD589805:CAE589807 CJZ589805:CKA589807 CTV589805:CTW589807 DDR589805:DDS589807 DNN589805:DNO589807 DXJ589805:DXK589807 EHF589805:EHG589807 ERB589805:ERC589807 FAX589805:FAY589807 FKT589805:FKU589807 FUP589805:FUQ589807 GEL589805:GEM589807 GOH589805:GOI589807 GYD589805:GYE589807 HHZ589805:HIA589807 HRV589805:HRW589807 IBR589805:IBS589807 ILN589805:ILO589807 IVJ589805:IVK589807 JFF589805:JFG589807 JPB589805:JPC589807 JYX589805:JYY589807 KIT589805:KIU589807 KSP589805:KSQ589807 LCL589805:LCM589807 LMH589805:LMI589807 LWD589805:LWE589807 MFZ589805:MGA589807 MPV589805:MPW589807 MZR589805:MZS589807 NJN589805:NJO589807 NTJ589805:NTK589807 ODF589805:ODG589807 ONB589805:ONC589807 OWX589805:OWY589807 PGT589805:PGU589807 PQP589805:PQQ589807 QAL589805:QAM589807 QKH589805:QKI589807 QUD589805:QUE589807 RDZ589805:REA589807 RNV589805:RNW589807 RXR589805:RXS589807 SHN589805:SHO589807 SRJ589805:SRK589807 TBF589805:TBG589807 TLB589805:TLC589807 TUX589805:TUY589807 UET589805:UEU589807 UOP589805:UOQ589807 UYL589805:UYM589807 VIH589805:VII589807 VSD589805:VSE589807 WBZ589805:WCA589807 WLV589805:WLW589807 WVR589805:WVS589807 J655341:K655343 JF655341:JG655343 TB655341:TC655343 ACX655341:ACY655343 AMT655341:AMU655343 AWP655341:AWQ655343 BGL655341:BGM655343 BQH655341:BQI655343 CAD655341:CAE655343 CJZ655341:CKA655343 CTV655341:CTW655343 DDR655341:DDS655343 DNN655341:DNO655343 DXJ655341:DXK655343 EHF655341:EHG655343 ERB655341:ERC655343 FAX655341:FAY655343 FKT655341:FKU655343 FUP655341:FUQ655343 GEL655341:GEM655343 GOH655341:GOI655343 GYD655341:GYE655343 HHZ655341:HIA655343 HRV655341:HRW655343 IBR655341:IBS655343 ILN655341:ILO655343 IVJ655341:IVK655343 JFF655341:JFG655343 JPB655341:JPC655343 JYX655341:JYY655343 KIT655341:KIU655343 KSP655341:KSQ655343 LCL655341:LCM655343 LMH655341:LMI655343 LWD655341:LWE655343 MFZ655341:MGA655343 MPV655341:MPW655343 MZR655341:MZS655343 NJN655341:NJO655343 NTJ655341:NTK655343 ODF655341:ODG655343 ONB655341:ONC655343 OWX655341:OWY655343 PGT655341:PGU655343 PQP655341:PQQ655343 QAL655341:QAM655343 QKH655341:QKI655343 QUD655341:QUE655343 RDZ655341:REA655343 RNV655341:RNW655343 RXR655341:RXS655343 SHN655341:SHO655343 SRJ655341:SRK655343 TBF655341:TBG655343 TLB655341:TLC655343 TUX655341:TUY655343 UET655341:UEU655343 UOP655341:UOQ655343 UYL655341:UYM655343 VIH655341:VII655343 VSD655341:VSE655343 WBZ655341:WCA655343 WLV655341:WLW655343 WVR655341:WVS655343 J720877:K720879 JF720877:JG720879 TB720877:TC720879 ACX720877:ACY720879 AMT720877:AMU720879 AWP720877:AWQ720879 BGL720877:BGM720879 BQH720877:BQI720879 CAD720877:CAE720879 CJZ720877:CKA720879 CTV720877:CTW720879 DDR720877:DDS720879 DNN720877:DNO720879 DXJ720877:DXK720879 EHF720877:EHG720879 ERB720877:ERC720879 FAX720877:FAY720879 FKT720877:FKU720879 FUP720877:FUQ720879 GEL720877:GEM720879 GOH720877:GOI720879 GYD720877:GYE720879 HHZ720877:HIA720879 HRV720877:HRW720879 IBR720877:IBS720879 ILN720877:ILO720879 IVJ720877:IVK720879 JFF720877:JFG720879 JPB720877:JPC720879 JYX720877:JYY720879 KIT720877:KIU720879 KSP720877:KSQ720879 LCL720877:LCM720879 LMH720877:LMI720879 LWD720877:LWE720879 MFZ720877:MGA720879 MPV720877:MPW720879 MZR720877:MZS720879 NJN720877:NJO720879 NTJ720877:NTK720879 ODF720877:ODG720879 ONB720877:ONC720879 OWX720877:OWY720879 PGT720877:PGU720879 PQP720877:PQQ720879 QAL720877:QAM720879 QKH720877:QKI720879 QUD720877:QUE720879 RDZ720877:REA720879 RNV720877:RNW720879 RXR720877:RXS720879 SHN720877:SHO720879 SRJ720877:SRK720879 TBF720877:TBG720879 TLB720877:TLC720879 TUX720877:TUY720879 UET720877:UEU720879 UOP720877:UOQ720879 UYL720877:UYM720879 VIH720877:VII720879 VSD720877:VSE720879 WBZ720877:WCA720879 WLV720877:WLW720879 WVR720877:WVS720879 J786413:K786415 JF786413:JG786415 TB786413:TC786415 ACX786413:ACY786415 AMT786413:AMU786415 AWP786413:AWQ786415 BGL786413:BGM786415 BQH786413:BQI786415 CAD786413:CAE786415 CJZ786413:CKA786415 CTV786413:CTW786415 DDR786413:DDS786415 DNN786413:DNO786415 DXJ786413:DXK786415 EHF786413:EHG786415 ERB786413:ERC786415 FAX786413:FAY786415 FKT786413:FKU786415 FUP786413:FUQ786415 GEL786413:GEM786415 GOH786413:GOI786415 GYD786413:GYE786415 HHZ786413:HIA786415 HRV786413:HRW786415 IBR786413:IBS786415 ILN786413:ILO786415 IVJ786413:IVK786415 JFF786413:JFG786415 JPB786413:JPC786415 JYX786413:JYY786415 KIT786413:KIU786415 KSP786413:KSQ786415 LCL786413:LCM786415 LMH786413:LMI786415 LWD786413:LWE786415 MFZ786413:MGA786415 MPV786413:MPW786415 MZR786413:MZS786415 NJN786413:NJO786415 NTJ786413:NTK786415 ODF786413:ODG786415 ONB786413:ONC786415 OWX786413:OWY786415 PGT786413:PGU786415 PQP786413:PQQ786415 QAL786413:QAM786415 QKH786413:QKI786415 QUD786413:QUE786415 RDZ786413:REA786415 RNV786413:RNW786415 RXR786413:RXS786415 SHN786413:SHO786415 SRJ786413:SRK786415 TBF786413:TBG786415 TLB786413:TLC786415 TUX786413:TUY786415 UET786413:UEU786415 UOP786413:UOQ786415 UYL786413:UYM786415 VIH786413:VII786415 VSD786413:VSE786415 WBZ786413:WCA786415 WLV786413:WLW786415 WVR786413:WVS786415 J851949:K851951 JF851949:JG851951 TB851949:TC851951 ACX851949:ACY851951 AMT851949:AMU851951 AWP851949:AWQ851951 BGL851949:BGM851951 BQH851949:BQI851951 CAD851949:CAE851951 CJZ851949:CKA851951 CTV851949:CTW851951 DDR851949:DDS851951 DNN851949:DNO851951 DXJ851949:DXK851951 EHF851949:EHG851951 ERB851949:ERC851951 FAX851949:FAY851951 FKT851949:FKU851951 FUP851949:FUQ851951 GEL851949:GEM851951 GOH851949:GOI851951 GYD851949:GYE851951 HHZ851949:HIA851951 HRV851949:HRW851951 IBR851949:IBS851951 ILN851949:ILO851951 IVJ851949:IVK851951 JFF851949:JFG851951 JPB851949:JPC851951 JYX851949:JYY851951 KIT851949:KIU851951 KSP851949:KSQ851951 LCL851949:LCM851951 LMH851949:LMI851951 LWD851949:LWE851951 MFZ851949:MGA851951 MPV851949:MPW851951 MZR851949:MZS851951 NJN851949:NJO851951 NTJ851949:NTK851951 ODF851949:ODG851951 ONB851949:ONC851951 OWX851949:OWY851951 PGT851949:PGU851951 PQP851949:PQQ851951 QAL851949:QAM851951 QKH851949:QKI851951 QUD851949:QUE851951 RDZ851949:REA851951 RNV851949:RNW851951 RXR851949:RXS851951 SHN851949:SHO851951 SRJ851949:SRK851951 TBF851949:TBG851951 TLB851949:TLC851951 TUX851949:TUY851951 UET851949:UEU851951 UOP851949:UOQ851951 UYL851949:UYM851951 VIH851949:VII851951 VSD851949:VSE851951 WBZ851949:WCA851951 WLV851949:WLW851951 WVR851949:WVS851951 J917485:K917487 JF917485:JG917487 TB917485:TC917487 ACX917485:ACY917487 AMT917485:AMU917487 AWP917485:AWQ917487 BGL917485:BGM917487 BQH917485:BQI917487 CAD917485:CAE917487 CJZ917485:CKA917487 CTV917485:CTW917487 DDR917485:DDS917487 DNN917485:DNO917487 DXJ917485:DXK917487 EHF917485:EHG917487 ERB917485:ERC917487 FAX917485:FAY917487 FKT917485:FKU917487 FUP917485:FUQ917487 GEL917485:GEM917487 GOH917485:GOI917487 GYD917485:GYE917487 HHZ917485:HIA917487 HRV917485:HRW917487 IBR917485:IBS917487 ILN917485:ILO917487 IVJ917485:IVK917487 JFF917485:JFG917487 JPB917485:JPC917487 JYX917485:JYY917487 KIT917485:KIU917487 KSP917485:KSQ917487 LCL917485:LCM917487 LMH917485:LMI917487 LWD917485:LWE917487 MFZ917485:MGA917487 MPV917485:MPW917487 MZR917485:MZS917487 NJN917485:NJO917487 NTJ917485:NTK917487 ODF917485:ODG917487 ONB917485:ONC917487 OWX917485:OWY917487 PGT917485:PGU917487 PQP917485:PQQ917487 QAL917485:QAM917487 QKH917485:QKI917487 QUD917485:QUE917487 RDZ917485:REA917487 RNV917485:RNW917487 RXR917485:RXS917487 SHN917485:SHO917487 SRJ917485:SRK917487 TBF917485:TBG917487 TLB917485:TLC917487 TUX917485:TUY917487 UET917485:UEU917487 UOP917485:UOQ917487 UYL917485:UYM917487 VIH917485:VII917487 VSD917485:VSE917487 WBZ917485:WCA917487 WLV917485:WLW917487 WVR917485:WVS917487 J983021:K983023 JF983021:JG983023 TB983021:TC983023 ACX983021:ACY983023 AMT983021:AMU983023 AWP983021:AWQ983023 BGL983021:BGM983023 BQH983021:BQI983023 CAD983021:CAE983023 CJZ983021:CKA983023 CTV983021:CTW983023 DDR983021:DDS983023 DNN983021:DNO983023 DXJ983021:DXK983023 EHF983021:EHG983023 ERB983021:ERC983023 FAX983021:FAY983023 FKT983021:FKU983023 FUP983021:FUQ983023 GEL983021:GEM983023 GOH983021:GOI983023 GYD983021:GYE983023 HHZ983021:HIA983023 HRV983021:HRW983023 IBR983021:IBS983023 ILN983021:ILO983023 IVJ983021:IVK983023 JFF983021:JFG983023 JPB983021:JPC983023 JYX983021:JYY983023 KIT983021:KIU983023 KSP983021:KSQ983023 LCL983021:LCM983023 LMH983021:LMI983023 LWD983021:LWE983023 MFZ983021:MGA983023 MPV983021:MPW983023 MZR983021:MZS983023 NJN983021:NJO983023 NTJ983021:NTK983023 ODF983021:ODG983023 ONB983021:ONC983023 OWX983021:OWY983023 PGT983021:PGU983023 PQP983021:PQQ983023 QAL983021:QAM983023 QKH983021:QKI983023 QUD983021:QUE983023 RDZ983021:REA983023 RNV983021:RNW983023 RXR983021:RXS983023 SHN983021:SHO983023 SRJ983021:SRK983023 TBF983021:TBG983023 TLB983021:TLC983023 TUX983021:TUY983023 UET983021:UEU983023 UOP983021:UOQ983023 UYL983021:UYM983023 VIH983021:VII983023 VSD983021:VSE983023 WBZ983021:WCA983023 WLV983021:WLW983023 WVR983021:WVS983023 B65515:B131049 IX65515:IX131049 ST65515:ST131049 ACP65515:ACP131049 AML65515:AML131049 AWH65515:AWH131049 BGD65515:BGD131049 BPZ65515:BPZ131049 BZV65515:BZV131049 CJR65515:CJR131049 CTN65515:CTN131049 DDJ65515:DDJ131049 DNF65515:DNF131049 DXB65515:DXB131049 EGX65515:EGX131049 EQT65515:EQT131049 FAP65515:FAP131049 FKL65515:FKL131049 FUH65515:FUH131049 GED65515:GED131049 GNZ65515:GNZ131049 GXV65515:GXV131049 HHR65515:HHR131049 HRN65515:HRN131049 IBJ65515:IBJ131049 ILF65515:ILF131049 IVB65515:IVB131049 JEX65515:JEX131049 JOT65515:JOT131049 JYP65515:JYP131049 KIL65515:KIL131049 KSH65515:KSH131049 LCD65515:LCD131049 LLZ65515:LLZ131049 LVV65515:LVV131049 MFR65515:MFR131049 MPN65515:MPN131049 MZJ65515:MZJ131049 NJF65515:NJF131049 NTB65515:NTB131049 OCX65515:OCX131049 OMT65515:OMT131049 OWP65515:OWP131049 PGL65515:PGL131049 PQH65515:PQH131049 QAD65515:QAD131049 QJZ65515:QJZ131049 QTV65515:QTV131049 RDR65515:RDR131049 RNN65515:RNN131049 RXJ65515:RXJ131049 SHF65515:SHF131049 SRB65515:SRB131049 TAX65515:TAX131049 TKT65515:TKT131049 TUP65515:TUP131049 UEL65515:UEL131049 UOH65515:UOH131049 UYD65515:UYD131049 VHZ65515:VHZ131049 VRV65515:VRV131049 WBR65515:WBR131049 WLN65515:WLN131049 WVJ65515:WVJ131049 B131051:B196585 IX131051:IX196585 ST131051:ST196585 ACP131051:ACP196585 AML131051:AML196585 AWH131051:AWH196585 BGD131051:BGD196585 BPZ131051:BPZ196585 BZV131051:BZV196585 CJR131051:CJR196585 CTN131051:CTN196585 DDJ131051:DDJ196585 DNF131051:DNF196585 DXB131051:DXB196585 EGX131051:EGX196585 EQT131051:EQT196585 FAP131051:FAP196585 FKL131051:FKL196585 FUH131051:FUH196585 GED131051:GED196585 GNZ131051:GNZ196585 GXV131051:GXV196585 HHR131051:HHR196585 HRN131051:HRN196585 IBJ131051:IBJ196585 ILF131051:ILF196585 IVB131051:IVB196585 JEX131051:JEX196585 JOT131051:JOT196585 JYP131051:JYP196585 KIL131051:KIL196585 KSH131051:KSH196585 LCD131051:LCD196585 LLZ131051:LLZ196585 LVV131051:LVV196585 MFR131051:MFR196585 MPN131051:MPN196585 MZJ131051:MZJ196585 NJF131051:NJF196585 NTB131051:NTB196585 OCX131051:OCX196585 OMT131051:OMT196585 OWP131051:OWP196585 PGL131051:PGL196585 PQH131051:PQH196585 QAD131051:QAD196585 QJZ131051:QJZ196585 QTV131051:QTV196585 RDR131051:RDR196585 RNN131051:RNN196585 RXJ131051:RXJ196585 SHF131051:SHF196585 SRB131051:SRB196585 TAX131051:TAX196585 TKT131051:TKT196585 TUP131051:TUP196585 UEL131051:UEL196585 UOH131051:UOH196585 UYD131051:UYD196585 VHZ131051:VHZ196585 VRV131051:VRV196585 WBR131051:WBR196585 WLN131051:WLN196585 WVJ131051:WVJ196585 B196587:B262121 IX196587:IX262121 ST196587:ST262121 ACP196587:ACP262121 AML196587:AML262121 AWH196587:AWH262121 BGD196587:BGD262121 BPZ196587:BPZ262121 BZV196587:BZV262121 CJR196587:CJR262121 CTN196587:CTN262121 DDJ196587:DDJ262121 DNF196587:DNF262121 DXB196587:DXB262121 EGX196587:EGX262121 EQT196587:EQT262121 FAP196587:FAP262121 FKL196587:FKL262121 FUH196587:FUH262121 GED196587:GED262121 GNZ196587:GNZ262121 GXV196587:GXV262121 HHR196587:HHR262121 HRN196587:HRN262121 IBJ196587:IBJ262121 ILF196587:ILF262121 IVB196587:IVB262121 JEX196587:JEX262121 JOT196587:JOT262121 JYP196587:JYP262121 KIL196587:KIL262121 KSH196587:KSH262121 LCD196587:LCD262121 LLZ196587:LLZ262121 LVV196587:LVV262121 MFR196587:MFR262121 MPN196587:MPN262121 MZJ196587:MZJ262121 NJF196587:NJF262121 NTB196587:NTB262121 OCX196587:OCX262121 OMT196587:OMT262121 OWP196587:OWP262121 PGL196587:PGL262121 PQH196587:PQH262121 QAD196587:QAD262121 QJZ196587:QJZ262121 QTV196587:QTV262121 RDR196587:RDR262121 RNN196587:RNN262121 RXJ196587:RXJ262121 SHF196587:SHF262121 SRB196587:SRB262121 TAX196587:TAX262121 TKT196587:TKT262121 TUP196587:TUP262121 UEL196587:UEL262121 UOH196587:UOH262121 UYD196587:UYD262121 VHZ196587:VHZ262121 VRV196587:VRV262121 WBR196587:WBR262121 WLN196587:WLN262121 WVJ196587:WVJ262121 B262123:B327657 IX262123:IX327657 ST262123:ST327657 ACP262123:ACP327657 AML262123:AML327657 AWH262123:AWH327657 BGD262123:BGD327657 BPZ262123:BPZ327657 BZV262123:BZV327657 CJR262123:CJR327657 CTN262123:CTN327657 DDJ262123:DDJ327657 DNF262123:DNF327657 DXB262123:DXB327657 EGX262123:EGX327657 EQT262123:EQT327657 FAP262123:FAP327657 FKL262123:FKL327657 FUH262123:FUH327657 GED262123:GED327657 GNZ262123:GNZ327657 GXV262123:GXV327657 HHR262123:HHR327657 HRN262123:HRN327657 IBJ262123:IBJ327657 ILF262123:ILF327657 IVB262123:IVB327657 JEX262123:JEX327657 JOT262123:JOT327657 JYP262123:JYP327657 KIL262123:KIL327657 KSH262123:KSH327657 LCD262123:LCD327657 LLZ262123:LLZ327657 LVV262123:LVV327657 MFR262123:MFR327657 MPN262123:MPN327657 MZJ262123:MZJ327657 NJF262123:NJF327657 NTB262123:NTB327657 OCX262123:OCX327657 OMT262123:OMT327657 OWP262123:OWP327657 PGL262123:PGL327657 PQH262123:PQH327657 QAD262123:QAD327657 QJZ262123:QJZ327657 QTV262123:QTV327657 RDR262123:RDR327657 RNN262123:RNN327657 RXJ262123:RXJ327657 SHF262123:SHF327657 SRB262123:SRB327657 TAX262123:TAX327657 TKT262123:TKT327657 TUP262123:TUP327657 UEL262123:UEL327657 UOH262123:UOH327657 UYD262123:UYD327657 VHZ262123:VHZ327657 VRV262123:VRV327657 WBR262123:WBR327657 WLN262123:WLN327657 WVJ262123:WVJ327657 B327659:B393193 IX327659:IX393193 ST327659:ST393193 ACP327659:ACP393193 AML327659:AML393193 AWH327659:AWH393193 BGD327659:BGD393193 BPZ327659:BPZ393193 BZV327659:BZV393193 CJR327659:CJR393193 CTN327659:CTN393193 DDJ327659:DDJ393193 DNF327659:DNF393193 DXB327659:DXB393193 EGX327659:EGX393193 EQT327659:EQT393193 FAP327659:FAP393193 FKL327659:FKL393193 FUH327659:FUH393193 GED327659:GED393193 GNZ327659:GNZ393193 GXV327659:GXV393193 HHR327659:HHR393193 HRN327659:HRN393193 IBJ327659:IBJ393193 ILF327659:ILF393193 IVB327659:IVB393193 JEX327659:JEX393193 JOT327659:JOT393193 JYP327659:JYP393193 KIL327659:KIL393193 KSH327659:KSH393193 LCD327659:LCD393193 LLZ327659:LLZ393193 LVV327659:LVV393193 MFR327659:MFR393193 MPN327659:MPN393193 MZJ327659:MZJ393193 NJF327659:NJF393193 NTB327659:NTB393193 OCX327659:OCX393193 OMT327659:OMT393193 OWP327659:OWP393193 PGL327659:PGL393193 PQH327659:PQH393193 QAD327659:QAD393193 QJZ327659:QJZ393193 QTV327659:QTV393193 RDR327659:RDR393193 RNN327659:RNN393193 RXJ327659:RXJ393193 SHF327659:SHF393193 SRB327659:SRB393193 TAX327659:TAX393193 TKT327659:TKT393193 TUP327659:TUP393193 UEL327659:UEL393193 UOH327659:UOH393193 UYD327659:UYD393193 VHZ327659:VHZ393193 VRV327659:VRV393193 WBR327659:WBR393193 WLN327659:WLN393193 WVJ327659:WVJ393193 B393195:B458729 IX393195:IX458729 ST393195:ST458729 ACP393195:ACP458729 AML393195:AML458729 AWH393195:AWH458729 BGD393195:BGD458729 BPZ393195:BPZ458729 BZV393195:BZV458729 CJR393195:CJR458729 CTN393195:CTN458729 DDJ393195:DDJ458729 DNF393195:DNF458729 DXB393195:DXB458729 EGX393195:EGX458729 EQT393195:EQT458729 FAP393195:FAP458729 FKL393195:FKL458729 FUH393195:FUH458729 GED393195:GED458729 GNZ393195:GNZ458729 GXV393195:GXV458729 HHR393195:HHR458729 HRN393195:HRN458729 IBJ393195:IBJ458729 ILF393195:ILF458729 IVB393195:IVB458729 JEX393195:JEX458729 JOT393195:JOT458729 JYP393195:JYP458729 KIL393195:KIL458729 KSH393195:KSH458729 LCD393195:LCD458729 LLZ393195:LLZ458729 LVV393195:LVV458729 MFR393195:MFR458729 MPN393195:MPN458729 MZJ393195:MZJ458729 NJF393195:NJF458729 NTB393195:NTB458729 OCX393195:OCX458729 OMT393195:OMT458729 OWP393195:OWP458729 PGL393195:PGL458729 PQH393195:PQH458729 QAD393195:QAD458729 QJZ393195:QJZ458729 QTV393195:QTV458729 RDR393195:RDR458729 RNN393195:RNN458729 RXJ393195:RXJ458729 SHF393195:SHF458729 SRB393195:SRB458729 TAX393195:TAX458729 TKT393195:TKT458729 TUP393195:TUP458729 UEL393195:UEL458729 UOH393195:UOH458729 UYD393195:UYD458729 VHZ393195:VHZ458729 VRV393195:VRV458729 WBR393195:WBR458729 WLN393195:WLN458729 WVJ393195:WVJ458729 B458731:B524265 IX458731:IX524265 ST458731:ST524265 ACP458731:ACP524265 AML458731:AML524265 AWH458731:AWH524265 BGD458731:BGD524265 BPZ458731:BPZ524265 BZV458731:BZV524265 CJR458731:CJR524265 CTN458731:CTN524265 DDJ458731:DDJ524265 DNF458731:DNF524265 DXB458731:DXB524265 EGX458731:EGX524265 EQT458731:EQT524265 FAP458731:FAP524265 FKL458731:FKL524265 FUH458731:FUH524265 GED458731:GED524265 GNZ458731:GNZ524265 GXV458731:GXV524265 HHR458731:HHR524265 HRN458731:HRN524265 IBJ458731:IBJ524265 ILF458731:ILF524265 IVB458731:IVB524265 JEX458731:JEX524265 JOT458731:JOT524265 JYP458731:JYP524265 KIL458731:KIL524265 KSH458731:KSH524265 LCD458731:LCD524265 LLZ458731:LLZ524265 LVV458731:LVV524265 MFR458731:MFR524265 MPN458731:MPN524265 MZJ458731:MZJ524265 NJF458731:NJF524265 NTB458731:NTB524265 OCX458731:OCX524265 OMT458731:OMT524265 OWP458731:OWP524265 PGL458731:PGL524265 PQH458731:PQH524265 QAD458731:QAD524265 QJZ458731:QJZ524265 QTV458731:QTV524265 RDR458731:RDR524265 RNN458731:RNN524265 RXJ458731:RXJ524265 SHF458731:SHF524265 SRB458731:SRB524265 TAX458731:TAX524265 TKT458731:TKT524265 TUP458731:TUP524265 UEL458731:UEL524265 UOH458731:UOH524265 UYD458731:UYD524265 VHZ458731:VHZ524265 VRV458731:VRV524265 WBR458731:WBR524265 WLN458731:WLN524265 WVJ458731:WVJ524265 B524267:B589801 IX524267:IX589801 ST524267:ST589801 ACP524267:ACP589801 AML524267:AML589801 AWH524267:AWH589801 BGD524267:BGD589801 BPZ524267:BPZ589801 BZV524267:BZV589801 CJR524267:CJR589801 CTN524267:CTN589801 DDJ524267:DDJ589801 DNF524267:DNF589801 DXB524267:DXB589801 EGX524267:EGX589801 EQT524267:EQT589801 FAP524267:FAP589801 FKL524267:FKL589801 FUH524267:FUH589801 GED524267:GED589801 GNZ524267:GNZ589801 GXV524267:GXV589801 HHR524267:HHR589801 HRN524267:HRN589801 IBJ524267:IBJ589801 ILF524267:ILF589801 IVB524267:IVB589801 JEX524267:JEX589801 JOT524267:JOT589801 JYP524267:JYP589801 KIL524267:KIL589801 KSH524267:KSH589801 LCD524267:LCD589801 LLZ524267:LLZ589801 LVV524267:LVV589801 MFR524267:MFR589801 MPN524267:MPN589801 MZJ524267:MZJ589801 NJF524267:NJF589801 NTB524267:NTB589801 OCX524267:OCX589801 OMT524267:OMT589801 OWP524267:OWP589801 PGL524267:PGL589801 PQH524267:PQH589801 QAD524267:QAD589801 QJZ524267:QJZ589801 QTV524267:QTV589801 RDR524267:RDR589801 RNN524267:RNN589801 RXJ524267:RXJ589801 SHF524267:SHF589801 SRB524267:SRB589801 TAX524267:TAX589801 TKT524267:TKT589801 TUP524267:TUP589801 UEL524267:UEL589801 UOH524267:UOH589801 UYD524267:UYD589801 VHZ524267:VHZ589801 VRV524267:VRV589801 WBR524267:WBR589801 WLN524267:WLN589801 WVJ524267:WVJ589801 B589803:B655337 IX589803:IX655337 ST589803:ST655337 ACP589803:ACP655337 AML589803:AML655337 AWH589803:AWH655337 BGD589803:BGD655337 BPZ589803:BPZ655337 BZV589803:BZV655337 CJR589803:CJR655337 CTN589803:CTN655337 DDJ589803:DDJ655337 DNF589803:DNF655337 DXB589803:DXB655337 EGX589803:EGX655337 EQT589803:EQT655337 FAP589803:FAP655337 FKL589803:FKL655337 FUH589803:FUH655337 GED589803:GED655337 GNZ589803:GNZ655337 GXV589803:GXV655337 HHR589803:HHR655337 HRN589803:HRN655337 IBJ589803:IBJ655337 ILF589803:ILF655337 IVB589803:IVB655337 JEX589803:JEX655337 JOT589803:JOT655337 JYP589803:JYP655337 KIL589803:KIL655337 KSH589803:KSH655337 LCD589803:LCD655337 LLZ589803:LLZ655337 LVV589803:LVV655337 MFR589803:MFR655337 MPN589803:MPN655337 MZJ589803:MZJ655337 NJF589803:NJF655337 NTB589803:NTB655337 OCX589803:OCX655337 OMT589803:OMT655337 OWP589803:OWP655337 PGL589803:PGL655337 PQH589803:PQH655337 QAD589803:QAD655337 QJZ589803:QJZ655337 QTV589803:QTV655337 RDR589803:RDR655337 RNN589803:RNN655337 RXJ589803:RXJ655337 SHF589803:SHF655337 SRB589803:SRB655337 TAX589803:TAX655337 TKT589803:TKT655337 TUP589803:TUP655337 UEL589803:UEL655337 UOH589803:UOH655337 UYD589803:UYD655337 VHZ589803:VHZ655337 VRV589803:VRV655337 WBR589803:WBR655337 WLN589803:WLN655337 WVJ589803:WVJ655337 B655339:B720873 IX655339:IX720873 ST655339:ST720873 ACP655339:ACP720873 AML655339:AML720873 AWH655339:AWH720873 BGD655339:BGD720873 BPZ655339:BPZ720873 BZV655339:BZV720873 CJR655339:CJR720873 CTN655339:CTN720873 DDJ655339:DDJ720873 DNF655339:DNF720873 DXB655339:DXB720873 EGX655339:EGX720873 EQT655339:EQT720873 FAP655339:FAP720873 FKL655339:FKL720873 FUH655339:FUH720873 GED655339:GED720873 GNZ655339:GNZ720873 GXV655339:GXV720873 HHR655339:HHR720873 HRN655339:HRN720873 IBJ655339:IBJ720873 ILF655339:ILF720873 IVB655339:IVB720873 JEX655339:JEX720873 JOT655339:JOT720873 JYP655339:JYP720873 KIL655339:KIL720873 KSH655339:KSH720873 LCD655339:LCD720873 LLZ655339:LLZ720873 LVV655339:LVV720873 MFR655339:MFR720873 MPN655339:MPN720873 MZJ655339:MZJ720873 NJF655339:NJF720873 NTB655339:NTB720873 OCX655339:OCX720873 OMT655339:OMT720873 OWP655339:OWP720873 PGL655339:PGL720873 PQH655339:PQH720873 QAD655339:QAD720873 QJZ655339:QJZ720873 QTV655339:QTV720873 RDR655339:RDR720873 RNN655339:RNN720873 RXJ655339:RXJ720873 SHF655339:SHF720873 SRB655339:SRB720873 TAX655339:TAX720873 TKT655339:TKT720873 TUP655339:TUP720873 UEL655339:UEL720873 UOH655339:UOH720873 UYD655339:UYD720873 VHZ655339:VHZ720873 VRV655339:VRV720873 WBR655339:WBR720873 WLN655339:WLN720873 WVJ655339:WVJ720873 B720875:B786409 IX720875:IX786409 ST720875:ST786409 ACP720875:ACP786409 AML720875:AML786409 AWH720875:AWH786409 BGD720875:BGD786409 BPZ720875:BPZ786409 BZV720875:BZV786409 CJR720875:CJR786409 CTN720875:CTN786409 DDJ720875:DDJ786409 DNF720875:DNF786409 DXB720875:DXB786409 EGX720875:EGX786409 EQT720875:EQT786409 FAP720875:FAP786409 FKL720875:FKL786409 FUH720875:FUH786409 GED720875:GED786409 GNZ720875:GNZ786409 GXV720875:GXV786409 HHR720875:HHR786409 HRN720875:HRN786409 IBJ720875:IBJ786409 ILF720875:ILF786409 IVB720875:IVB786409 JEX720875:JEX786409 JOT720875:JOT786409 JYP720875:JYP786409 KIL720875:KIL786409 KSH720875:KSH786409 LCD720875:LCD786409 LLZ720875:LLZ786409 LVV720875:LVV786409 MFR720875:MFR786409 MPN720875:MPN786409 MZJ720875:MZJ786409 NJF720875:NJF786409 NTB720875:NTB786409 OCX720875:OCX786409 OMT720875:OMT786409 OWP720875:OWP786409 PGL720875:PGL786409 PQH720875:PQH786409 QAD720875:QAD786409 QJZ720875:QJZ786409 QTV720875:QTV786409 RDR720875:RDR786409 RNN720875:RNN786409 RXJ720875:RXJ786409 SHF720875:SHF786409 SRB720875:SRB786409 TAX720875:TAX786409 TKT720875:TKT786409 TUP720875:TUP786409 UEL720875:UEL786409 UOH720875:UOH786409 UYD720875:UYD786409 VHZ720875:VHZ786409 VRV720875:VRV786409 WBR720875:WBR786409 WLN720875:WLN786409 WVJ720875:WVJ786409 B786411:B851945 IX786411:IX851945 ST786411:ST851945 ACP786411:ACP851945 AML786411:AML851945 AWH786411:AWH851945 BGD786411:BGD851945 BPZ786411:BPZ851945 BZV786411:BZV851945 CJR786411:CJR851945 CTN786411:CTN851945 DDJ786411:DDJ851945 DNF786411:DNF851945 DXB786411:DXB851945 EGX786411:EGX851945 EQT786411:EQT851945 FAP786411:FAP851945 FKL786411:FKL851945 FUH786411:FUH851945 GED786411:GED851945 GNZ786411:GNZ851945 GXV786411:GXV851945 HHR786411:HHR851945 HRN786411:HRN851945 IBJ786411:IBJ851945 ILF786411:ILF851945 IVB786411:IVB851945 JEX786411:JEX851945 JOT786411:JOT851945 JYP786411:JYP851945 KIL786411:KIL851945 KSH786411:KSH851945 LCD786411:LCD851945 LLZ786411:LLZ851945 LVV786411:LVV851945 MFR786411:MFR851945 MPN786411:MPN851945 MZJ786411:MZJ851945 NJF786411:NJF851945 NTB786411:NTB851945 OCX786411:OCX851945 OMT786411:OMT851945 OWP786411:OWP851945 PGL786411:PGL851945 PQH786411:PQH851945 QAD786411:QAD851945 QJZ786411:QJZ851945 QTV786411:QTV851945 RDR786411:RDR851945 RNN786411:RNN851945 RXJ786411:RXJ851945 SHF786411:SHF851945 SRB786411:SRB851945 TAX786411:TAX851945 TKT786411:TKT851945 TUP786411:TUP851945 UEL786411:UEL851945 UOH786411:UOH851945 UYD786411:UYD851945 VHZ786411:VHZ851945 VRV786411:VRV851945 WBR786411:WBR851945 WLN786411:WLN851945 WVJ786411:WVJ851945 B851947:B917481 IX851947:IX917481 ST851947:ST917481 ACP851947:ACP917481 AML851947:AML917481 AWH851947:AWH917481 BGD851947:BGD917481 BPZ851947:BPZ917481 BZV851947:BZV917481 CJR851947:CJR917481 CTN851947:CTN917481 DDJ851947:DDJ917481 DNF851947:DNF917481 DXB851947:DXB917481 EGX851947:EGX917481 EQT851947:EQT917481 FAP851947:FAP917481 FKL851947:FKL917481 FUH851947:FUH917481 GED851947:GED917481 GNZ851947:GNZ917481 GXV851947:GXV917481 HHR851947:HHR917481 HRN851947:HRN917481 IBJ851947:IBJ917481 ILF851947:ILF917481 IVB851947:IVB917481 JEX851947:JEX917481 JOT851947:JOT917481 JYP851947:JYP917481 KIL851947:KIL917481 KSH851947:KSH917481 LCD851947:LCD917481 LLZ851947:LLZ917481 LVV851947:LVV917481 MFR851947:MFR917481 MPN851947:MPN917481 MZJ851947:MZJ917481 NJF851947:NJF917481 NTB851947:NTB917481 OCX851947:OCX917481 OMT851947:OMT917481 OWP851947:OWP917481 PGL851947:PGL917481 PQH851947:PQH917481 QAD851947:QAD917481 QJZ851947:QJZ917481 QTV851947:QTV917481 RDR851947:RDR917481 RNN851947:RNN917481 RXJ851947:RXJ917481 SHF851947:SHF917481 SRB851947:SRB917481 TAX851947:TAX917481 TKT851947:TKT917481 TUP851947:TUP917481 UEL851947:UEL917481 UOH851947:UOH917481 UYD851947:UYD917481 VHZ851947:VHZ917481 VRV851947:VRV917481 WBR851947:WBR917481 WLN851947:WLN917481 WVJ851947:WVJ917481 B917483:B983017 IX917483:IX983017 ST917483:ST983017 ACP917483:ACP983017 AML917483:AML983017 AWH917483:AWH983017 BGD917483:BGD983017 BPZ917483:BPZ983017 BZV917483:BZV983017 CJR917483:CJR983017 CTN917483:CTN983017 DDJ917483:DDJ983017 DNF917483:DNF983017 DXB917483:DXB983017 EGX917483:EGX983017 EQT917483:EQT983017 FAP917483:FAP983017 FKL917483:FKL983017 FUH917483:FUH983017 GED917483:GED983017 GNZ917483:GNZ983017 GXV917483:GXV983017 HHR917483:HHR983017 HRN917483:HRN983017 IBJ917483:IBJ983017 ILF917483:ILF983017 IVB917483:IVB983017 JEX917483:JEX983017 JOT917483:JOT983017 JYP917483:JYP983017 KIL917483:KIL983017 KSH917483:KSH983017 LCD917483:LCD983017 LLZ917483:LLZ983017 LVV917483:LVV983017 MFR917483:MFR983017 MPN917483:MPN983017 MZJ917483:MZJ983017 NJF917483:NJF983017 NTB917483:NTB983017 OCX917483:OCX983017 OMT917483:OMT983017 OWP917483:OWP983017 PGL917483:PGL983017 PQH917483:PQH983017 QAD917483:QAD983017 QJZ917483:QJZ983017 QTV917483:QTV983017 RDR917483:RDR983017 RNN917483:RNN983017 RXJ917483:RXJ983017 SHF917483:SHF983017 SRB917483:SRB983017 TAX917483:TAX983017 TKT917483:TKT983017 TUP917483:TUP983017 UEL917483:UEL983017 UOH917483:UOH983017 UYD917483:UYD983017 VHZ917483:VHZ983017 VRV917483:VRV983017 WBR917483:WBR983017 WLN917483:WLN983017 WVJ917483:WVJ983017 B983019:B1048576 IX983019:IX1048576 ST983019:ST1048576 ACP983019:ACP1048576 AML983019:AML1048576 AWH983019:AWH1048576 BGD983019:BGD1048576 BPZ983019:BPZ1048576 BZV983019:BZV1048576 CJR983019:CJR1048576 CTN983019:CTN1048576 DDJ983019:DDJ1048576 DNF983019:DNF1048576 DXB983019:DXB1048576 EGX983019:EGX1048576 EQT983019:EQT1048576 FAP983019:FAP1048576 FKL983019:FKL1048576 FUH983019:FUH1048576 GED983019:GED1048576 GNZ983019:GNZ1048576 GXV983019:GXV1048576 HHR983019:HHR1048576 HRN983019:HRN1048576 IBJ983019:IBJ1048576 ILF983019:ILF1048576 IVB983019:IVB1048576 JEX983019:JEX1048576 JOT983019:JOT1048576 JYP983019:JYP1048576 KIL983019:KIL1048576 KSH983019:KSH1048576 LCD983019:LCD1048576 LLZ983019:LLZ1048576 LVV983019:LVV1048576 MFR983019:MFR1048576 MPN983019:MPN1048576 MZJ983019:MZJ1048576 NJF983019:NJF1048576 NTB983019:NTB1048576 OCX983019:OCX1048576 OMT983019:OMT1048576 OWP983019:OWP1048576 PGL983019:PGL1048576 PQH983019:PQH1048576 QAD983019:QAD1048576 QJZ983019:QJZ1048576 QTV983019:QTV1048576 RDR983019:RDR1048576 RNN983019:RNN1048576 RXJ983019:RXJ1048576 SHF983019:SHF1048576 SRB983019:SRB1048576 TAX983019:TAX1048576 TKT983019:TKT1048576 TUP983019:TUP1048576 UEL983019:UEL1048576 UOH983019:UOH1048576 UYD983019:UYD1048576 VHZ983019:VHZ1048576 VRV983019:VRV1048576 WBR983019:WBR1048576 WLN983019:WLN1048576 WVJ983019:WVJ1048576 K1:K2 WVS1:WVS2 WLW1:WLW2 WCA1:WCA2 VSE1:VSE2 VII1:VII2 UYM1:UYM2 UOQ1:UOQ2 UEU1:UEU2 TUY1:TUY2 TLC1:TLC2 TBG1:TBG2 SRK1:SRK2 SHO1:SHO2 RXS1:RXS2 RNW1:RNW2 REA1:REA2 QUE1:QUE2 QKI1:QKI2 QAM1:QAM2 PQQ1:PQQ2 PGU1:PGU2 OWY1:OWY2 ONC1:ONC2 ODG1:ODG2 NTK1:NTK2 NJO1:NJO2 MZS1:MZS2 MPW1:MPW2 MGA1:MGA2 LWE1:LWE2 LMI1:LMI2 LCM1:LCM2 KSQ1:KSQ2 KIU1:KIU2 JYY1:JYY2 JPC1:JPC2 JFG1:JFG2 IVK1:IVK2 ILO1:ILO2 IBS1:IBS2 HRW1:HRW2 HIA1:HIA2 GYE1:GYE2 GOI1:GOI2 GEM1:GEM2 FUQ1:FUQ2 FKU1:FKU2 FAY1:FAY2 ERC1:ERC2 EHG1:EHG2 DXK1:DXK2 DNO1:DNO2 DDS1:DDS2 CTW1:CTW2 CKA1:CKA2 CAE1:CAE2 BQI1:BQI2 BGM1:BGM2 AWQ1:AWQ2 AMU1:AMU2 ACY1:ACY2 TC1:TC2 JG1:JG2 I7 B2:B65513 WBR2:WBR65513 VRV2:VRV65513 VHZ2:VHZ65513 UYD2:UYD65513 UOH2:UOH65513 UEL2:UEL65513 TUP2:TUP65513 TKT2:TKT65513 TAX2:TAX65513 SRB2:SRB65513 SHF2:SHF65513 RXJ2:RXJ65513 RNN2:RNN65513 RDR2:RDR65513 QTV2:QTV65513 QJZ2:QJZ65513 QAD2:QAD65513 PQH2:PQH65513 PGL2:PGL65513 OWP2:OWP65513 OMT2:OMT65513 OCX2:OCX65513 NTB2:NTB65513 NJF2:NJF65513 MZJ2:MZJ65513 MPN2:MPN65513 MFR2:MFR65513 LVV2:LVV65513 LLZ2:LLZ65513 LCD2:LCD65513 KSH2:KSH65513 KIL2:KIL65513 JYP2:JYP65513 JOT2:JOT65513 JEX2:JEX65513 IVB2:IVB65513 ILF2:ILF65513 IBJ2:IBJ65513 HRN2:HRN65513 HHR2:HHR65513 GXV2:GXV65513 GNZ2:GNZ65513 GED2:GED65513 FUH2:FUH65513 FKL2:FKL65513 FAP2:FAP65513 EQT2:EQT65513 EGX2:EGX65513 DXB2:DXB65513 DNF2:DNF65513 DDJ2:DDJ65513 CTN2:CTN65513 CJR2:CJR65513 BZV2:BZV65513 BPZ2:BPZ65513 BGD2:BGD65513 AWH2:AWH65513 AML2:AML65513 ACP2:ACP65513 ST2:ST65513 IX2:IX65513 WVJ2:WVJ65513 WLN2:WLN65513 WVS44:WVS65515 WLW44:WLW65515 WCA44:WCA65515 VSE44:VSE65515 VII44:VII65515 UYM44:UYM65515 UOQ44:UOQ65515 UEU44:UEU65515 TUY44:TUY65515 TLC44:TLC65515 TBG44:TBG65515 SRK44:SRK65515 SHO44:SHO65515 RXS44:RXS65515 RNW44:RNW65515 REA44:REA65515 QUE44:QUE65515 QKI44:QKI65515 QAM44:QAM65515 PQQ44:PQQ65515 PGU44:PGU65515 OWY44:OWY65515 ONC44:ONC65515 ODG44:ODG65515 NTK44:NTK65515 NJO44:NJO65515 MZS44:MZS65515 MPW44:MPW65515 MGA44:MGA65515 LWE44:LWE65515 LMI44:LMI65515 LCM44:LCM65515 KSQ44:KSQ65515 KIU44:KIU65515 JYY44:JYY65515 JPC44:JPC65515 JFG44:JFG65515 IVK44:IVK65515 ILO44:ILO65515 IBS44:IBS65515 HRW44:HRW65515 HIA44:HIA65515 GYE44:GYE65515 GOI44:GOI65515 GEM44:GEM65515 FUQ44:FUQ65515 FKU44:FKU65515 FAY44:FAY65515 ERC44:ERC65515 EHG44:EHG65515 DXK44:DXK65515 DNO44:DNO65515 DDS44:DDS65515 CTW44:CTW65515 CKA44:CKA65515 CAE44:CAE65515 BQI44:BQI65515 BGM44:BGM65515 AWQ44:AWQ65515 AMU44:AMU65515 ACY44:ACY65515 TC44:TC65515 JG44:JG65515 K44:K65515" xr:uid="{22F69275-8C18-41F8-AEF4-3DDA831218FC}"/>
    <dataValidation imeMode="fullAlpha" allowBlank="1" showInputMessage="1" showErrorMessage="1" sqref="E65576:E131049 JA65576:JA131049 SW65576:SW131049 ACS65576:ACS131049 AMO65576:AMO131049 AWK65576:AWK131049 BGG65576:BGG131049 BQC65576:BQC131049 BZY65576:BZY131049 CJU65576:CJU131049 CTQ65576:CTQ131049 DDM65576:DDM131049 DNI65576:DNI131049 DXE65576:DXE131049 EHA65576:EHA131049 EQW65576:EQW131049 FAS65576:FAS131049 FKO65576:FKO131049 FUK65576:FUK131049 GEG65576:GEG131049 GOC65576:GOC131049 GXY65576:GXY131049 HHU65576:HHU131049 HRQ65576:HRQ131049 IBM65576:IBM131049 ILI65576:ILI131049 IVE65576:IVE131049 JFA65576:JFA131049 JOW65576:JOW131049 JYS65576:JYS131049 KIO65576:KIO131049 KSK65576:KSK131049 LCG65576:LCG131049 LMC65576:LMC131049 LVY65576:LVY131049 MFU65576:MFU131049 MPQ65576:MPQ131049 MZM65576:MZM131049 NJI65576:NJI131049 NTE65576:NTE131049 ODA65576:ODA131049 OMW65576:OMW131049 OWS65576:OWS131049 PGO65576:PGO131049 PQK65576:PQK131049 QAG65576:QAG131049 QKC65576:QKC131049 QTY65576:QTY131049 RDU65576:RDU131049 RNQ65576:RNQ131049 RXM65576:RXM131049 SHI65576:SHI131049 SRE65576:SRE131049 TBA65576:TBA131049 TKW65576:TKW131049 TUS65576:TUS131049 UEO65576:UEO131049 UOK65576:UOK131049 UYG65576:UYG131049 VIC65576:VIC131049 VRY65576:VRY131049 WBU65576:WBU131049 WLQ65576:WLQ131049 WVM65576:WVM131049 E131112:E196585 JA131112:JA196585 SW131112:SW196585 ACS131112:ACS196585 AMO131112:AMO196585 AWK131112:AWK196585 BGG131112:BGG196585 BQC131112:BQC196585 BZY131112:BZY196585 CJU131112:CJU196585 CTQ131112:CTQ196585 DDM131112:DDM196585 DNI131112:DNI196585 DXE131112:DXE196585 EHA131112:EHA196585 EQW131112:EQW196585 FAS131112:FAS196585 FKO131112:FKO196585 FUK131112:FUK196585 GEG131112:GEG196585 GOC131112:GOC196585 GXY131112:GXY196585 HHU131112:HHU196585 HRQ131112:HRQ196585 IBM131112:IBM196585 ILI131112:ILI196585 IVE131112:IVE196585 JFA131112:JFA196585 JOW131112:JOW196585 JYS131112:JYS196585 KIO131112:KIO196585 KSK131112:KSK196585 LCG131112:LCG196585 LMC131112:LMC196585 LVY131112:LVY196585 MFU131112:MFU196585 MPQ131112:MPQ196585 MZM131112:MZM196585 NJI131112:NJI196585 NTE131112:NTE196585 ODA131112:ODA196585 OMW131112:OMW196585 OWS131112:OWS196585 PGO131112:PGO196585 PQK131112:PQK196585 QAG131112:QAG196585 QKC131112:QKC196585 QTY131112:QTY196585 RDU131112:RDU196585 RNQ131112:RNQ196585 RXM131112:RXM196585 SHI131112:SHI196585 SRE131112:SRE196585 TBA131112:TBA196585 TKW131112:TKW196585 TUS131112:TUS196585 UEO131112:UEO196585 UOK131112:UOK196585 UYG131112:UYG196585 VIC131112:VIC196585 VRY131112:VRY196585 WBU131112:WBU196585 WLQ131112:WLQ196585 WVM131112:WVM196585 E196648:E262121 JA196648:JA262121 SW196648:SW262121 ACS196648:ACS262121 AMO196648:AMO262121 AWK196648:AWK262121 BGG196648:BGG262121 BQC196648:BQC262121 BZY196648:BZY262121 CJU196648:CJU262121 CTQ196648:CTQ262121 DDM196648:DDM262121 DNI196648:DNI262121 DXE196648:DXE262121 EHA196648:EHA262121 EQW196648:EQW262121 FAS196648:FAS262121 FKO196648:FKO262121 FUK196648:FUK262121 GEG196648:GEG262121 GOC196648:GOC262121 GXY196648:GXY262121 HHU196648:HHU262121 HRQ196648:HRQ262121 IBM196648:IBM262121 ILI196648:ILI262121 IVE196648:IVE262121 JFA196648:JFA262121 JOW196648:JOW262121 JYS196648:JYS262121 KIO196648:KIO262121 KSK196648:KSK262121 LCG196648:LCG262121 LMC196648:LMC262121 LVY196648:LVY262121 MFU196648:MFU262121 MPQ196648:MPQ262121 MZM196648:MZM262121 NJI196648:NJI262121 NTE196648:NTE262121 ODA196648:ODA262121 OMW196648:OMW262121 OWS196648:OWS262121 PGO196648:PGO262121 PQK196648:PQK262121 QAG196648:QAG262121 QKC196648:QKC262121 QTY196648:QTY262121 RDU196648:RDU262121 RNQ196648:RNQ262121 RXM196648:RXM262121 SHI196648:SHI262121 SRE196648:SRE262121 TBA196648:TBA262121 TKW196648:TKW262121 TUS196648:TUS262121 UEO196648:UEO262121 UOK196648:UOK262121 UYG196648:UYG262121 VIC196648:VIC262121 VRY196648:VRY262121 WBU196648:WBU262121 WLQ196648:WLQ262121 WVM196648:WVM262121 E262184:E327657 JA262184:JA327657 SW262184:SW327657 ACS262184:ACS327657 AMO262184:AMO327657 AWK262184:AWK327657 BGG262184:BGG327657 BQC262184:BQC327657 BZY262184:BZY327657 CJU262184:CJU327657 CTQ262184:CTQ327657 DDM262184:DDM327657 DNI262184:DNI327657 DXE262184:DXE327657 EHA262184:EHA327657 EQW262184:EQW327657 FAS262184:FAS327657 FKO262184:FKO327657 FUK262184:FUK327657 GEG262184:GEG327657 GOC262184:GOC327657 GXY262184:GXY327657 HHU262184:HHU327657 HRQ262184:HRQ327657 IBM262184:IBM327657 ILI262184:ILI327657 IVE262184:IVE327657 JFA262184:JFA327657 JOW262184:JOW327657 JYS262184:JYS327657 KIO262184:KIO327657 KSK262184:KSK327657 LCG262184:LCG327657 LMC262184:LMC327657 LVY262184:LVY327657 MFU262184:MFU327657 MPQ262184:MPQ327657 MZM262184:MZM327657 NJI262184:NJI327657 NTE262184:NTE327657 ODA262184:ODA327657 OMW262184:OMW327657 OWS262184:OWS327657 PGO262184:PGO327657 PQK262184:PQK327657 QAG262184:QAG327657 QKC262184:QKC327657 QTY262184:QTY327657 RDU262184:RDU327657 RNQ262184:RNQ327657 RXM262184:RXM327657 SHI262184:SHI327657 SRE262184:SRE327657 TBA262184:TBA327657 TKW262184:TKW327657 TUS262184:TUS327657 UEO262184:UEO327657 UOK262184:UOK327657 UYG262184:UYG327657 VIC262184:VIC327657 VRY262184:VRY327657 WBU262184:WBU327657 WLQ262184:WLQ327657 WVM262184:WVM327657 E327720:E393193 JA327720:JA393193 SW327720:SW393193 ACS327720:ACS393193 AMO327720:AMO393193 AWK327720:AWK393193 BGG327720:BGG393193 BQC327720:BQC393193 BZY327720:BZY393193 CJU327720:CJU393193 CTQ327720:CTQ393193 DDM327720:DDM393193 DNI327720:DNI393193 DXE327720:DXE393193 EHA327720:EHA393193 EQW327720:EQW393193 FAS327720:FAS393193 FKO327720:FKO393193 FUK327720:FUK393193 GEG327720:GEG393193 GOC327720:GOC393193 GXY327720:GXY393193 HHU327720:HHU393193 HRQ327720:HRQ393193 IBM327720:IBM393193 ILI327720:ILI393193 IVE327720:IVE393193 JFA327720:JFA393193 JOW327720:JOW393193 JYS327720:JYS393193 KIO327720:KIO393193 KSK327720:KSK393193 LCG327720:LCG393193 LMC327720:LMC393193 LVY327720:LVY393193 MFU327720:MFU393193 MPQ327720:MPQ393193 MZM327720:MZM393193 NJI327720:NJI393193 NTE327720:NTE393193 ODA327720:ODA393193 OMW327720:OMW393193 OWS327720:OWS393193 PGO327720:PGO393193 PQK327720:PQK393193 QAG327720:QAG393193 QKC327720:QKC393193 QTY327720:QTY393193 RDU327720:RDU393193 RNQ327720:RNQ393193 RXM327720:RXM393193 SHI327720:SHI393193 SRE327720:SRE393193 TBA327720:TBA393193 TKW327720:TKW393193 TUS327720:TUS393193 UEO327720:UEO393193 UOK327720:UOK393193 UYG327720:UYG393193 VIC327720:VIC393193 VRY327720:VRY393193 WBU327720:WBU393193 WLQ327720:WLQ393193 WVM327720:WVM393193 E393256:E458729 JA393256:JA458729 SW393256:SW458729 ACS393256:ACS458729 AMO393256:AMO458729 AWK393256:AWK458729 BGG393256:BGG458729 BQC393256:BQC458729 BZY393256:BZY458729 CJU393256:CJU458729 CTQ393256:CTQ458729 DDM393256:DDM458729 DNI393256:DNI458729 DXE393256:DXE458729 EHA393256:EHA458729 EQW393256:EQW458729 FAS393256:FAS458729 FKO393256:FKO458729 FUK393256:FUK458729 GEG393256:GEG458729 GOC393256:GOC458729 GXY393256:GXY458729 HHU393256:HHU458729 HRQ393256:HRQ458729 IBM393256:IBM458729 ILI393256:ILI458729 IVE393256:IVE458729 JFA393256:JFA458729 JOW393256:JOW458729 JYS393256:JYS458729 KIO393256:KIO458729 KSK393256:KSK458729 LCG393256:LCG458729 LMC393256:LMC458729 LVY393256:LVY458729 MFU393256:MFU458729 MPQ393256:MPQ458729 MZM393256:MZM458729 NJI393256:NJI458729 NTE393256:NTE458729 ODA393256:ODA458729 OMW393256:OMW458729 OWS393256:OWS458729 PGO393256:PGO458729 PQK393256:PQK458729 QAG393256:QAG458729 QKC393256:QKC458729 QTY393256:QTY458729 RDU393256:RDU458729 RNQ393256:RNQ458729 RXM393256:RXM458729 SHI393256:SHI458729 SRE393256:SRE458729 TBA393256:TBA458729 TKW393256:TKW458729 TUS393256:TUS458729 UEO393256:UEO458729 UOK393256:UOK458729 UYG393256:UYG458729 VIC393256:VIC458729 VRY393256:VRY458729 WBU393256:WBU458729 WLQ393256:WLQ458729 WVM393256:WVM458729 E458792:E524265 JA458792:JA524265 SW458792:SW524265 ACS458792:ACS524265 AMO458792:AMO524265 AWK458792:AWK524265 BGG458792:BGG524265 BQC458792:BQC524265 BZY458792:BZY524265 CJU458792:CJU524265 CTQ458792:CTQ524265 DDM458792:DDM524265 DNI458792:DNI524265 DXE458792:DXE524265 EHA458792:EHA524265 EQW458792:EQW524265 FAS458792:FAS524265 FKO458792:FKO524265 FUK458792:FUK524265 GEG458792:GEG524265 GOC458792:GOC524265 GXY458792:GXY524265 HHU458792:HHU524265 HRQ458792:HRQ524265 IBM458792:IBM524265 ILI458792:ILI524265 IVE458792:IVE524265 JFA458792:JFA524265 JOW458792:JOW524265 JYS458792:JYS524265 KIO458792:KIO524265 KSK458792:KSK524265 LCG458792:LCG524265 LMC458792:LMC524265 LVY458792:LVY524265 MFU458792:MFU524265 MPQ458792:MPQ524265 MZM458792:MZM524265 NJI458792:NJI524265 NTE458792:NTE524265 ODA458792:ODA524265 OMW458792:OMW524265 OWS458792:OWS524265 PGO458792:PGO524265 PQK458792:PQK524265 QAG458792:QAG524265 QKC458792:QKC524265 QTY458792:QTY524265 RDU458792:RDU524265 RNQ458792:RNQ524265 RXM458792:RXM524265 SHI458792:SHI524265 SRE458792:SRE524265 TBA458792:TBA524265 TKW458792:TKW524265 TUS458792:TUS524265 UEO458792:UEO524265 UOK458792:UOK524265 UYG458792:UYG524265 VIC458792:VIC524265 VRY458792:VRY524265 WBU458792:WBU524265 WLQ458792:WLQ524265 WVM458792:WVM524265 E524328:E589801 JA524328:JA589801 SW524328:SW589801 ACS524328:ACS589801 AMO524328:AMO589801 AWK524328:AWK589801 BGG524328:BGG589801 BQC524328:BQC589801 BZY524328:BZY589801 CJU524328:CJU589801 CTQ524328:CTQ589801 DDM524328:DDM589801 DNI524328:DNI589801 DXE524328:DXE589801 EHA524328:EHA589801 EQW524328:EQW589801 FAS524328:FAS589801 FKO524328:FKO589801 FUK524328:FUK589801 GEG524328:GEG589801 GOC524328:GOC589801 GXY524328:GXY589801 HHU524328:HHU589801 HRQ524328:HRQ589801 IBM524328:IBM589801 ILI524328:ILI589801 IVE524328:IVE589801 JFA524328:JFA589801 JOW524328:JOW589801 JYS524328:JYS589801 KIO524328:KIO589801 KSK524328:KSK589801 LCG524328:LCG589801 LMC524328:LMC589801 LVY524328:LVY589801 MFU524328:MFU589801 MPQ524328:MPQ589801 MZM524328:MZM589801 NJI524328:NJI589801 NTE524328:NTE589801 ODA524328:ODA589801 OMW524328:OMW589801 OWS524328:OWS589801 PGO524328:PGO589801 PQK524328:PQK589801 QAG524328:QAG589801 QKC524328:QKC589801 QTY524328:QTY589801 RDU524328:RDU589801 RNQ524328:RNQ589801 RXM524328:RXM589801 SHI524328:SHI589801 SRE524328:SRE589801 TBA524328:TBA589801 TKW524328:TKW589801 TUS524328:TUS589801 UEO524328:UEO589801 UOK524328:UOK589801 UYG524328:UYG589801 VIC524328:VIC589801 VRY524328:VRY589801 WBU524328:WBU589801 WLQ524328:WLQ589801 WVM524328:WVM589801 E589864:E655337 JA589864:JA655337 SW589864:SW655337 ACS589864:ACS655337 AMO589864:AMO655337 AWK589864:AWK655337 BGG589864:BGG655337 BQC589864:BQC655337 BZY589864:BZY655337 CJU589864:CJU655337 CTQ589864:CTQ655337 DDM589864:DDM655337 DNI589864:DNI655337 DXE589864:DXE655337 EHA589864:EHA655337 EQW589864:EQW655337 FAS589864:FAS655337 FKO589864:FKO655337 FUK589864:FUK655337 GEG589864:GEG655337 GOC589864:GOC655337 GXY589864:GXY655337 HHU589864:HHU655337 HRQ589864:HRQ655337 IBM589864:IBM655337 ILI589864:ILI655337 IVE589864:IVE655337 JFA589864:JFA655337 JOW589864:JOW655337 JYS589864:JYS655337 KIO589864:KIO655337 KSK589864:KSK655337 LCG589864:LCG655337 LMC589864:LMC655337 LVY589864:LVY655337 MFU589864:MFU655337 MPQ589864:MPQ655337 MZM589864:MZM655337 NJI589864:NJI655337 NTE589864:NTE655337 ODA589864:ODA655337 OMW589864:OMW655337 OWS589864:OWS655337 PGO589864:PGO655337 PQK589864:PQK655337 QAG589864:QAG655337 QKC589864:QKC655337 QTY589864:QTY655337 RDU589864:RDU655337 RNQ589864:RNQ655337 RXM589864:RXM655337 SHI589864:SHI655337 SRE589864:SRE655337 TBA589864:TBA655337 TKW589864:TKW655337 TUS589864:TUS655337 UEO589864:UEO655337 UOK589864:UOK655337 UYG589864:UYG655337 VIC589864:VIC655337 VRY589864:VRY655337 WBU589864:WBU655337 WLQ589864:WLQ655337 WVM589864:WVM655337 E655400:E720873 JA655400:JA720873 SW655400:SW720873 ACS655400:ACS720873 AMO655400:AMO720873 AWK655400:AWK720873 BGG655400:BGG720873 BQC655400:BQC720873 BZY655400:BZY720873 CJU655400:CJU720873 CTQ655400:CTQ720873 DDM655400:DDM720873 DNI655400:DNI720873 DXE655400:DXE720873 EHA655400:EHA720873 EQW655400:EQW720873 FAS655400:FAS720873 FKO655400:FKO720873 FUK655400:FUK720873 GEG655400:GEG720873 GOC655400:GOC720873 GXY655400:GXY720873 HHU655400:HHU720873 HRQ655400:HRQ720873 IBM655400:IBM720873 ILI655400:ILI720873 IVE655400:IVE720873 JFA655400:JFA720873 JOW655400:JOW720873 JYS655400:JYS720873 KIO655400:KIO720873 KSK655400:KSK720873 LCG655400:LCG720873 LMC655400:LMC720873 LVY655400:LVY720873 MFU655400:MFU720873 MPQ655400:MPQ720873 MZM655400:MZM720873 NJI655400:NJI720873 NTE655400:NTE720873 ODA655400:ODA720873 OMW655400:OMW720873 OWS655400:OWS720873 PGO655400:PGO720873 PQK655400:PQK720873 QAG655400:QAG720873 QKC655400:QKC720873 QTY655400:QTY720873 RDU655400:RDU720873 RNQ655400:RNQ720873 RXM655400:RXM720873 SHI655400:SHI720873 SRE655400:SRE720873 TBA655400:TBA720873 TKW655400:TKW720873 TUS655400:TUS720873 UEO655400:UEO720873 UOK655400:UOK720873 UYG655400:UYG720873 VIC655400:VIC720873 VRY655400:VRY720873 WBU655400:WBU720873 WLQ655400:WLQ720873 WVM655400:WVM720873 E720936:E786409 JA720936:JA786409 SW720936:SW786409 ACS720936:ACS786409 AMO720936:AMO786409 AWK720936:AWK786409 BGG720936:BGG786409 BQC720936:BQC786409 BZY720936:BZY786409 CJU720936:CJU786409 CTQ720936:CTQ786409 DDM720936:DDM786409 DNI720936:DNI786409 DXE720936:DXE786409 EHA720936:EHA786409 EQW720936:EQW786409 FAS720936:FAS786409 FKO720936:FKO786409 FUK720936:FUK786409 GEG720936:GEG786409 GOC720936:GOC786409 GXY720936:GXY786409 HHU720936:HHU786409 HRQ720936:HRQ786409 IBM720936:IBM786409 ILI720936:ILI786409 IVE720936:IVE786409 JFA720936:JFA786409 JOW720936:JOW786409 JYS720936:JYS786409 KIO720936:KIO786409 KSK720936:KSK786409 LCG720936:LCG786409 LMC720936:LMC786409 LVY720936:LVY786409 MFU720936:MFU786409 MPQ720936:MPQ786409 MZM720936:MZM786409 NJI720936:NJI786409 NTE720936:NTE786409 ODA720936:ODA786409 OMW720936:OMW786409 OWS720936:OWS786409 PGO720936:PGO786409 PQK720936:PQK786409 QAG720936:QAG786409 QKC720936:QKC786409 QTY720936:QTY786409 RDU720936:RDU786409 RNQ720936:RNQ786409 RXM720936:RXM786409 SHI720936:SHI786409 SRE720936:SRE786409 TBA720936:TBA786409 TKW720936:TKW786409 TUS720936:TUS786409 UEO720936:UEO786409 UOK720936:UOK786409 UYG720936:UYG786409 VIC720936:VIC786409 VRY720936:VRY786409 WBU720936:WBU786409 WLQ720936:WLQ786409 WVM720936:WVM786409 E786472:E851945 JA786472:JA851945 SW786472:SW851945 ACS786472:ACS851945 AMO786472:AMO851945 AWK786472:AWK851945 BGG786472:BGG851945 BQC786472:BQC851945 BZY786472:BZY851945 CJU786472:CJU851945 CTQ786472:CTQ851945 DDM786472:DDM851945 DNI786472:DNI851945 DXE786472:DXE851945 EHA786472:EHA851945 EQW786472:EQW851945 FAS786472:FAS851945 FKO786472:FKO851945 FUK786472:FUK851945 GEG786472:GEG851945 GOC786472:GOC851945 GXY786472:GXY851945 HHU786472:HHU851945 HRQ786472:HRQ851945 IBM786472:IBM851945 ILI786472:ILI851945 IVE786472:IVE851945 JFA786472:JFA851945 JOW786472:JOW851945 JYS786472:JYS851945 KIO786472:KIO851945 KSK786472:KSK851945 LCG786472:LCG851945 LMC786472:LMC851945 LVY786472:LVY851945 MFU786472:MFU851945 MPQ786472:MPQ851945 MZM786472:MZM851945 NJI786472:NJI851945 NTE786472:NTE851945 ODA786472:ODA851945 OMW786472:OMW851945 OWS786472:OWS851945 PGO786472:PGO851945 PQK786472:PQK851945 QAG786472:QAG851945 QKC786472:QKC851945 QTY786472:QTY851945 RDU786472:RDU851945 RNQ786472:RNQ851945 RXM786472:RXM851945 SHI786472:SHI851945 SRE786472:SRE851945 TBA786472:TBA851945 TKW786472:TKW851945 TUS786472:TUS851945 UEO786472:UEO851945 UOK786472:UOK851945 UYG786472:UYG851945 VIC786472:VIC851945 VRY786472:VRY851945 WBU786472:WBU851945 WLQ786472:WLQ851945 WVM786472:WVM851945 E852008:E917481 JA852008:JA917481 SW852008:SW917481 ACS852008:ACS917481 AMO852008:AMO917481 AWK852008:AWK917481 BGG852008:BGG917481 BQC852008:BQC917481 BZY852008:BZY917481 CJU852008:CJU917481 CTQ852008:CTQ917481 DDM852008:DDM917481 DNI852008:DNI917481 DXE852008:DXE917481 EHA852008:EHA917481 EQW852008:EQW917481 FAS852008:FAS917481 FKO852008:FKO917481 FUK852008:FUK917481 GEG852008:GEG917481 GOC852008:GOC917481 GXY852008:GXY917481 HHU852008:HHU917481 HRQ852008:HRQ917481 IBM852008:IBM917481 ILI852008:ILI917481 IVE852008:IVE917481 JFA852008:JFA917481 JOW852008:JOW917481 JYS852008:JYS917481 KIO852008:KIO917481 KSK852008:KSK917481 LCG852008:LCG917481 LMC852008:LMC917481 LVY852008:LVY917481 MFU852008:MFU917481 MPQ852008:MPQ917481 MZM852008:MZM917481 NJI852008:NJI917481 NTE852008:NTE917481 ODA852008:ODA917481 OMW852008:OMW917481 OWS852008:OWS917481 PGO852008:PGO917481 PQK852008:PQK917481 QAG852008:QAG917481 QKC852008:QKC917481 QTY852008:QTY917481 RDU852008:RDU917481 RNQ852008:RNQ917481 RXM852008:RXM917481 SHI852008:SHI917481 SRE852008:SRE917481 TBA852008:TBA917481 TKW852008:TKW917481 TUS852008:TUS917481 UEO852008:UEO917481 UOK852008:UOK917481 UYG852008:UYG917481 VIC852008:VIC917481 VRY852008:VRY917481 WBU852008:WBU917481 WLQ852008:WLQ917481 WVM852008:WVM917481 E917544:E983017 JA917544:JA983017 SW917544:SW983017 ACS917544:ACS983017 AMO917544:AMO983017 AWK917544:AWK983017 BGG917544:BGG983017 BQC917544:BQC983017 BZY917544:BZY983017 CJU917544:CJU983017 CTQ917544:CTQ983017 DDM917544:DDM983017 DNI917544:DNI983017 DXE917544:DXE983017 EHA917544:EHA983017 EQW917544:EQW983017 FAS917544:FAS983017 FKO917544:FKO983017 FUK917544:FUK983017 GEG917544:GEG983017 GOC917544:GOC983017 GXY917544:GXY983017 HHU917544:HHU983017 HRQ917544:HRQ983017 IBM917544:IBM983017 ILI917544:ILI983017 IVE917544:IVE983017 JFA917544:JFA983017 JOW917544:JOW983017 JYS917544:JYS983017 KIO917544:KIO983017 KSK917544:KSK983017 LCG917544:LCG983017 LMC917544:LMC983017 LVY917544:LVY983017 MFU917544:MFU983017 MPQ917544:MPQ983017 MZM917544:MZM983017 NJI917544:NJI983017 NTE917544:NTE983017 ODA917544:ODA983017 OMW917544:OMW983017 OWS917544:OWS983017 PGO917544:PGO983017 PQK917544:PQK983017 QAG917544:QAG983017 QKC917544:QKC983017 QTY917544:QTY983017 RDU917544:RDU983017 RNQ917544:RNQ983017 RXM917544:RXM983017 SHI917544:SHI983017 SRE917544:SRE983017 TBA917544:TBA983017 TKW917544:TKW983017 TUS917544:TUS983017 UEO917544:UEO983017 UOK917544:UOK983017 UYG917544:UYG983017 VIC917544:VIC983017 VRY917544:VRY983017 WBU917544:WBU983017 WLQ917544:WLQ983017 WVM917544:WVM983017 E983080:E1048576 JA983080:JA1048576 SW983080:SW1048576 ACS983080:ACS1048576 AMO983080:AMO1048576 AWK983080:AWK1048576 BGG983080:BGG1048576 BQC983080:BQC1048576 BZY983080:BZY1048576 CJU983080:CJU1048576 CTQ983080:CTQ1048576 DDM983080:DDM1048576 DNI983080:DNI1048576 DXE983080:DXE1048576 EHA983080:EHA1048576 EQW983080:EQW1048576 FAS983080:FAS1048576 FKO983080:FKO1048576 FUK983080:FUK1048576 GEG983080:GEG1048576 GOC983080:GOC1048576 GXY983080:GXY1048576 HHU983080:HHU1048576 HRQ983080:HRQ1048576 IBM983080:IBM1048576 ILI983080:ILI1048576 IVE983080:IVE1048576 JFA983080:JFA1048576 JOW983080:JOW1048576 JYS983080:JYS1048576 KIO983080:KIO1048576 KSK983080:KSK1048576 LCG983080:LCG1048576 LMC983080:LMC1048576 LVY983080:LVY1048576 MFU983080:MFU1048576 MPQ983080:MPQ1048576 MZM983080:MZM1048576 NJI983080:NJI1048576 NTE983080:NTE1048576 ODA983080:ODA1048576 OMW983080:OMW1048576 OWS983080:OWS1048576 PGO983080:PGO1048576 PQK983080:PQK1048576 QAG983080:QAG1048576 QKC983080:QKC1048576 QTY983080:QTY1048576 RDU983080:RDU1048576 RNQ983080:RNQ1048576 RXM983080:RXM1048576 SHI983080:SHI1048576 SRE983080:SRE1048576 TBA983080:TBA1048576 TKW983080:TKW1048576 TUS983080:TUS1048576 UEO983080:UEO1048576 UOK983080:UOK1048576 UYG983080:UYG1048576 VIC983080:VIC1048576 VRY983080:VRY1048576 WBU983080:WBU1048576 WLQ983080:WLQ1048576 WVM983080:WVM1048576 G3:G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E65562:E65573 JA65562:JA65573 SW65562:SW65573 ACS65562:ACS65573 AMO65562:AMO65573 AWK65562:AWK65573 BGG65562:BGG65573 BQC65562:BQC65573 BZY65562:BZY65573 CJU65562:CJU65573 CTQ65562:CTQ65573 DDM65562:DDM65573 DNI65562:DNI65573 DXE65562:DXE65573 EHA65562:EHA65573 EQW65562:EQW65573 FAS65562:FAS65573 FKO65562:FKO65573 FUK65562:FUK65573 GEG65562:GEG65573 GOC65562:GOC65573 GXY65562:GXY65573 HHU65562:HHU65573 HRQ65562:HRQ65573 IBM65562:IBM65573 ILI65562:ILI65573 IVE65562:IVE65573 JFA65562:JFA65573 JOW65562:JOW65573 JYS65562:JYS65573 KIO65562:KIO65573 KSK65562:KSK65573 LCG65562:LCG65573 LMC65562:LMC65573 LVY65562:LVY65573 MFU65562:MFU65573 MPQ65562:MPQ65573 MZM65562:MZM65573 NJI65562:NJI65573 NTE65562:NTE65573 ODA65562:ODA65573 OMW65562:OMW65573 OWS65562:OWS65573 PGO65562:PGO65573 PQK65562:PQK65573 QAG65562:QAG65573 QKC65562:QKC65573 QTY65562:QTY65573 RDU65562:RDU65573 RNQ65562:RNQ65573 RXM65562:RXM65573 SHI65562:SHI65573 SRE65562:SRE65573 TBA65562:TBA65573 TKW65562:TKW65573 TUS65562:TUS65573 UEO65562:UEO65573 UOK65562:UOK65573 UYG65562:UYG65573 VIC65562:VIC65573 VRY65562:VRY65573 WBU65562:WBU65573 WLQ65562:WLQ65573 WVM65562:WVM65573 E131098:E131109 JA131098:JA131109 SW131098:SW131109 ACS131098:ACS131109 AMO131098:AMO131109 AWK131098:AWK131109 BGG131098:BGG131109 BQC131098:BQC131109 BZY131098:BZY131109 CJU131098:CJU131109 CTQ131098:CTQ131109 DDM131098:DDM131109 DNI131098:DNI131109 DXE131098:DXE131109 EHA131098:EHA131109 EQW131098:EQW131109 FAS131098:FAS131109 FKO131098:FKO131109 FUK131098:FUK131109 GEG131098:GEG131109 GOC131098:GOC131109 GXY131098:GXY131109 HHU131098:HHU131109 HRQ131098:HRQ131109 IBM131098:IBM131109 ILI131098:ILI131109 IVE131098:IVE131109 JFA131098:JFA131109 JOW131098:JOW131109 JYS131098:JYS131109 KIO131098:KIO131109 KSK131098:KSK131109 LCG131098:LCG131109 LMC131098:LMC131109 LVY131098:LVY131109 MFU131098:MFU131109 MPQ131098:MPQ131109 MZM131098:MZM131109 NJI131098:NJI131109 NTE131098:NTE131109 ODA131098:ODA131109 OMW131098:OMW131109 OWS131098:OWS131109 PGO131098:PGO131109 PQK131098:PQK131109 QAG131098:QAG131109 QKC131098:QKC131109 QTY131098:QTY131109 RDU131098:RDU131109 RNQ131098:RNQ131109 RXM131098:RXM131109 SHI131098:SHI131109 SRE131098:SRE131109 TBA131098:TBA131109 TKW131098:TKW131109 TUS131098:TUS131109 UEO131098:UEO131109 UOK131098:UOK131109 UYG131098:UYG131109 VIC131098:VIC131109 VRY131098:VRY131109 WBU131098:WBU131109 WLQ131098:WLQ131109 WVM131098:WVM131109 E196634:E196645 JA196634:JA196645 SW196634:SW196645 ACS196634:ACS196645 AMO196634:AMO196645 AWK196634:AWK196645 BGG196634:BGG196645 BQC196634:BQC196645 BZY196634:BZY196645 CJU196634:CJU196645 CTQ196634:CTQ196645 DDM196634:DDM196645 DNI196634:DNI196645 DXE196634:DXE196645 EHA196634:EHA196645 EQW196634:EQW196645 FAS196634:FAS196645 FKO196634:FKO196645 FUK196634:FUK196645 GEG196634:GEG196645 GOC196634:GOC196645 GXY196634:GXY196645 HHU196634:HHU196645 HRQ196634:HRQ196645 IBM196634:IBM196645 ILI196634:ILI196645 IVE196634:IVE196645 JFA196634:JFA196645 JOW196634:JOW196645 JYS196634:JYS196645 KIO196634:KIO196645 KSK196634:KSK196645 LCG196634:LCG196645 LMC196634:LMC196645 LVY196634:LVY196645 MFU196634:MFU196645 MPQ196634:MPQ196645 MZM196634:MZM196645 NJI196634:NJI196645 NTE196634:NTE196645 ODA196634:ODA196645 OMW196634:OMW196645 OWS196634:OWS196645 PGO196634:PGO196645 PQK196634:PQK196645 QAG196634:QAG196645 QKC196634:QKC196645 QTY196634:QTY196645 RDU196634:RDU196645 RNQ196634:RNQ196645 RXM196634:RXM196645 SHI196634:SHI196645 SRE196634:SRE196645 TBA196634:TBA196645 TKW196634:TKW196645 TUS196634:TUS196645 UEO196634:UEO196645 UOK196634:UOK196645 UYG196634:UYG196645 VIC196634:VIC196645 VRY196634:VRY196645 WBU196634:WBU196645 WLQ196634:WLQ196645 WVM196634:WVM196645 E262170:E262181 JA262170:JA262181 SW262170:SW262181 ACS262170:ACS262181 AMO262170:AMO262181 AWK262170:AWK262181 BGG262170:BGG262181 BQC262170:BQC262181 BZY262170:BZY262181 CJU262170:CJU262181 CTQ262170:CTQ262181 DDM262170:DDM262181 DNI262170:DNI262181 DXE262170:DXE262181 EHA262170:EHA262181 EQW262170:EQW262181 FAS262170:FAS262181 FKO262170:FKO262181 FUK262170:FUK262181 GEG262170:GEG262181 GOC262170:GOC262181 GXY262170:GXY262181 HHU262170:HHU262181 HRQ262170:HRQ262181 IBM262170:IBM262181 ILI262170:ILI262181 IVE262170:IVE262181 JFA262170:JFA262181 JOW262170:JOW262181 JYS262170:JYS262181 KIO262170:KIO262181 KSK262170:KSK262181 LCG262170:LCG262181 LMC262170:LMC262181 LVY262170:LVY262181 MFU262170:MFU262181 MPQ262170:MPQ262181 MZM262170:MZM262181 NJI262170:NJI262181 NTE262170:NTE262181 ODA262170:ODA262181 OMW262170:OMW262181 OWS262170:OWS262181 PGO262170:PGO262181 PQK262170:PQK262181 QAG262170:QAG262181 QKC262170:QKC262181 QTY262170:QTY262181 RDU262170:RDU262181 RNQ262170:RNQ262181 RXM262170:RXM262181 SHI262170:SHI262181 SRE262170:SRE262181 TBA262170:TBA262181 TKW262170:TKW262181 TUS262170:TUS262181 UEO262170:UEO262181 UOK262170:UOK262181 UYG262170:UYG262181 VIC262170:VIC262181 VRY262170:VRY262181 WBU262170:WBU262181 WLQ262170:WLQ262181 WVM262170:WVM262181 E327706:E327717 JA327706:JA327717 SW327706:SW327717 ACS327706:ACS327717 AMO327706:AMO327717 AWK327706:AWK327717 BGG327706:BGG327717 BQC327706:BQC327717 BZY327706:BZY327717 CJU327706:CJU327717 CTQ327706:CTQ327717 DDM327706:DDM327717 DNI327706:DNI327717 DXE327706:DXE327717 EHA327706:EHA327717 EQW327706:EQW327717 FAS327706:FAS327717 FKO327706:FKO327717 FUK327706:FUK327717 GEG327706:GEG327717 GOC327706:GOC327717 GXY327706:GXY327717 HHU327706:HHU327717 HRQ327706:HRQ327717 IBM327706:IBM327717 ILI327706:ILI327717 IVE327706:IVE327717 JFA327706:JFA327717 JOW327706:JOW327717 JYS327706:JYS327717 KIO327706:KIO327717 KSK327706:KSK327717 LCG327706:LCG327717 LMC327706:LMC327717 LVY327706:LVY327717 MFU327706:MFU327717 MPQ327706:MPQ327717 MZM327706:MZM327717 NJI327706:NJI327717 NTE327706:NTE327717 ODA327706:ODA327717 OMW327706:OMW327717 OWS327706:OWS327717 PGO327706:PGO327717 PQK327706:PQK327717 QAG327706:QAG327717 QKC327706:QKC327717 QTY327706:QTY327717 RDU327706:RDU327717 RNQ327706:RNQ327717 RXM327706:RXM327717 SHI327706:SHI327717 SRE327706:SRE327717 TBA327706:TBA327717 TKW327706:TKW327717 TUS327706:TUS327717 UEO327706:UEO327717 UOK327706:UOK327717 UYG327706:UYG327717 VIC327706:VIC327717 VRY327706:VRY327717 WBU327706:WBU327717 WLQ327706:WLQ327717 WVM327706:WVM327717 E393242:E393253 JA393242:JA393253 SW393242:SW393253 ACS393242:ACS393253 AMO393242:AMO393253 AWK393242:AWK393253 BGG393242:BGG393253 BQC393242:BQC393253 BZY393242:BZY393253 CJU393242:CJU393253 CTQ393242:CTQ393253 DDM393242:DDM393253 DNI393242:DNI393253 DXE393242:DXE393253 EHA393242:EHA393253 EQW393242:EQW393253 FAS393242:FAS393253 FKO393242:FKO393253 FUK393242:FUK393253 GEG393242:GEG393253 GOC393242:GOC393253 GXY393242:GXY393253 HHU393242:HHU393253 HRQ393242:HRQ393253 IBM393242:IBM393253 ILI393242:ILI393253 IVE393242:IVE393253 JFA393242:JFA393253 JOW393242:JOW393253 JYS393242:JYS393253 KIO393242:KIO393253 KSK393242:KSK393253 LCG393242:LCG393253 LMC393242:LMC393253 LVY393242:LVY393253 MFU393242:MFU393253 MPQ393242:MPQ393253 MZM393242:MZM393253 NJI393242:NJI393253 NTE393242:NTE393253 ODA393242:ODA393253 OMW393242:OMW393253 OWS393242:OWS393253 PGO393242:PGO393253 PQK393242:PQK393253 QAG393242:QAG393253 QKC393242:QKC393253 QTY393242:QTY393253 RDU393242:RDU393253 RNQ393242:RNQ393253 RXM393242:RXM393253 SHI393242:SHI393253 SRE393242:SRE393253 TBA393242:TBA393253 TKW393242:TKW393253 TUS393242:TUS393253 UEO393242:UEO393253 UOK393242:UOK393253 UYG393242:UYG393253 VIC393242:VIC393253 VRY393242:VRY393253 WBU393242:WBU393253 WLQ393242:WLQ393253 WVM393242:WVM393253 E458778:E458789 JA458778:JA458789 SW458778:SW458789 ACS458778:ACS458789 AMO458778:AMO458789 AWK458778:AWK458789 BGG458778:BGG458789 BQC458778:BQC458789 BZY458778:BZY458789 CJU458778:CJU458789 CTQ458778:CTQ458789 DDM458778:DDM458789 DNI458778:DNI458789 DXE458778:DXE458789 EHA458778:EHA458789 EQW458778:EQW458789 FAS458778:FAS458789 FKO458778:FKO458789 FUK458778:FUK458789 GEG458778:GEG458789 GOC458778:GOC458789 GXY458778:GXY458789 HHU458778:HHU458789 HRQ458778:HRQ458789 IBM458778:IBM458789 ILI458778:ILI458789 IVE458778:IVE458789 JFA458778:JFA458789 JOW458778:JOW458789 JYS458778:JYS458789 KIO458778:KIO458789 KSK458778:KSK458789 LCG458778:LCG458789 LMC458778:LMC458789 LVY458778:LVY458789 MFU458778:MFU458789 MPQ458778:MPQ458789 MZM458778:MZM458789 NJI458778:NJI458789 NTE458778:NTE458789 ODA458778:ODA458789 OMW458778:OMW458789 OWS458778:OWS458789 PGO458778:PGO458789 PQK458778:PQK458789 QAG458778:QAG458789 QKC458778:QKC458789 QTY458778:QTY458789 RDU458778:RDU458789 RNQ458778:RNQ458789 RXM458778:RXM458789 SHI458778:SHI458789 SRE458778:SRE458789 TBA458778:TBA458789 TKW458778:TKW458789 TUS458778:TUS458789 UEO458778:UEO458789 UOK458778:UOK458789 UYG458778:UYG458789 VIC458778:VIC458789 VRY458778:VRY458789 WBU458778:WBU458789 WLQ458778:WLQ458789 WVM458778:WVM458789 E524314:E524325 JA524314:JA524325 SW524314:SW524325 ACS524314:ACS524325 AMO524314:AMO524325 AWK524314:AWK524325 BGG524314:BGG524325 BQC524314:BQC524325 BZY524314:BZY524325 CJU524314:CJU524325 CTQ524314:CTQ524325 DDM524314:DDM524325 DNI524314:DNI524325 DXE524314:DXE524325 EHA524314:EHA524325 EQW524314:EQW524325 FAS524314:FAS524325 FKO524314:FKO524325 FUK524314:FUK524325 GEG524314:GEG524325 GOC524314:GOC524325 GXY524314:GXY524325 HHU524314:HHU524325 HRQ524314:HRQ524325 IBM524314:IBM524325 ILI524314:ILI524325 IVE524314:IVE524325 JFA524314:JFA524325 JOW524314:JOW524325 JYS524314:JYS524325 KIO524314:KIO524325 KSK524314:KSK524325 LCG524314:LCG524325 LMC524314:LMC524325 LVY524314:LVY524325 MFU524314:MFU524325 MPQ524314:MPQ524325 MZM524314:MZM524325 NJI524314:NJI524325 NTE524314:NTE524325 ODA524314:ODA524325 OMW524314:OMW524325 OWS524314:OWS524325 PGO524314:PGO524325 PQK524314:PQK524325 QAG524314:QAG524325 QKC524314:QKC524325 QTY524314:QTY524325 RDU524314:RDU524325 RNQ524314:RNQ524325 RXM524314:RXM524325 SHI524314:SHI524325 SRE524314:SRE524325 TBA524314:TBA524325 TKW524314:TKW524325 TUS524314:TUS524325 UEO524314:UEO524325 UOK524314:UOK524325 UYG524314:UYG524325 VIC524314:VIC524325 VRY524314:VRY524325 WBU524314:WBU524325 WLQ524314:WLQ524325 WVM524314:WVM524325 E589850:E589861 JA589850:JA589861 SW589850:SW589861 ACS589850:ACS589861 AMO589850:AMO589861 AWK589850:AWK589861 BGG589850:BGG589861 BQC589850:BQC589861 BZY589850:BZY589861 CJU589850:CJU589861 CTQ589850:CTQ589861 DDM589850:DDM589861 DNI589850:DNI589861 DXE589850:DXE589861 EHA589850:EHA589861 EQW589850:EQW589861 FAS589850:FAS589861 FKO589850:FKO589861 FUK589850:FUK589861 GEG589850:GEG589861 GOC589850:GOC589861 GXY589850:GXY589861 HHU589850:HHU589861 HRQ589850:HRQ589861 IBM589850:IBM589861 ILI589850:ILI589861 IVE589850:IVE589861 JFA589850:JFA589861 JOW589850:JOW589861 JYS589850:JYS589861 KIO589850:KIO589861 KSK589850:KSK589861 LCG589850:LCG589861 LMC589850:LMC589861 LVY589850:LVY589861 MFU589850:MFU589861 MPQ589850:MPQ589861 MZM589850:MZM589861 NJI589850:NJI589861 NTE589850:NTE589861 ODA589850:ODA589861 OMW589850:OMW589861 OWS589850:OWS589861 PGO589850:PGO589861 PQK589850:PQK589861 QAG589850:QAG589861 QKC589850:QKC589861 QTY589850:QTY589861 RDU589850:RDU589861 RNQ589850:RNQ589861 RXM589850:RXM589861 SHI589850:SHI589861 SRE589850:SRE589861 TBA589850:TBA589861 TKW589850:TKW589861 TUS589850:TUS589861 UEO589850:UEO589861 UOK589850:UOK589861 UYG589850:UYG589861 VIC589850:VIC589861 VRY589850:VRY589861 WBU589850:WBU589861 WLQ589850:WLQ589861 WVM589850:WVM589861 E655386:E655397 JA655386:JA655397 SW655386:SW655397 ACS655386:ACS655397 AMO655386:AMO655397 AWK655386:AWK655397 BGG655386:BGG655397 BQC655386:BQC655397 BZY655386:BZY655397 CJU655386:CJU655397 CTQ655386:CTQ655397 DDM655386:DDM655397 DNI655386:DNI655397 DXE655386:DXE655397 EHA655386:EHA655397 EQW655386:EQW655397 FAS655386:FAS655397 FKO655386:FKO655397 FUK655386:FUK655397 GEG655386:GEG655397 GOC655386:GOC655397 GXY655386:GXY655397 HHU655386:HHU655397 HRQ655386:HRQ655397 IBM655386:IBM655397 ILI655386:ILI655397 IVE655386:IVE655397 JFA655386:JFA655397 JOW655386:JOW655397 JYS655386:JYS655397 KIO655386:KIO655397 KSK655386:KSK655397 LCG655386:LCG655397 LMC655386:LMC655397 LVY655386:LVY655397 MFU655386:MFU655397 MPQ655386:MPQ655397 MZM655386:MZM655397 NJI655386:NJI655397 NTE655386:NTE655397 ODA655386:ODA655397 OMW655386:OMW655397 OWS655386:OWS655397 PGO655386:PGO655397 PQK655386:PQK655397 QAG655386:QAG655397 QKC655386:QKC655397 QTY655386:QTY655397 RDU655386:RDU655397 RNQ655386:RNQ655397 RXM655386:RXM655397 SHI655386:SHI655397 SRE655386:SRE655397 TBA655386:TBA655397 TKW655386:TKW655397 TUS655386:TUS655397 UEO655386:UEO655397 UOK655386:UOK655397 UYG655386:UYG655397 VIC655386:VIC655397 VRY655386:VRY655397 WBU655386:WBU655397 WLQ655386:WLQ655397 WVM655386:WVM655397 E720922:E720933 JA720922:JA720933 SW720922:SW720933 ACS720922:ACS720933 AMO720922:AMO720933 AWK720922:AWK720933 BGG720922:BGG720933 BQC720922:BQC720933 BZY720922:BZY720933 CJU720922:CJU720933 CTQ720922:CTQ720933 DDM720922:DDM720933 DNI720922:DNI720933 DXE720922:DXE720933 EHA720922:EHA720933 EQW720922:EQW720933 FAS720922:FAS720933 FKO720922:FKO720933 FUK720922:FUK720933 GEG720922:GEG720933 GOC720922:GOC720933 GXY720922:GXY720933 HHU720922:HHU720933 HRQ720922:HRQ720933 IBM720922:IBM720933 ILI720922:ILI720933 IVE720922:IVE720933 JFA720922:JFA720933 JOW720922:JOW720933 JYS720922:JYS720933 KIO720922:KIO720933 KSK720922:KSK720933 LCG720922:LCG720933 LMC720922:LMC720933 LVY720922:LVY720933 MFU720922:MFU720933 MPQ720922:MPQ720933 MZM720922:MZM720933 NJI720922:NJI720933 NTE720922:NTE720933 ODA720922:ODA720933 OMW720922:OMW720933 OWS720922:OWS720933 PGO720922:PGO720933 PQK720922:PQK720933 QAG720922:QAG720933 QKC720922:QKC720933 QTY720922:QTY720933 RDU720922:RDU720933 RNQ720922:RNQ720933 RXM720922:RXM720933 SHI720922:SHI720933 SRE720922:SRE720933 TBA720922:TBA720933 TKW720922:TKW720933 TUS720922:TUS720933 UEO720922:UEO720933 UOK720922:UOK720933 UYG720922:UYG720933 VIC720922:VIC720933 VRY720922:VRY720933 WBU720922:WBU720933 WLQ720922:WLQ720933 WVM720922:WVM720933 E786458:E786469 JA786458:JA786469 SW786458:SW786469 ACS786458:ACS786469 AMO786458:AMO786469 AWK786458:AWK786469 BGG786458:BGG786469 BQC786458:BQC786469 BZY786458:BZY786469 CJU786458:CJU786469 CTQ786458:CTQ786469 DDM786458:DDM786469 DNI786458:DNI786469 DXE786458:DXE786469 EHA786458:EHA786469 EQW786458:EQW786469 FAS786458:FAS786469 FKO786458:FKO786469 FUK786458:FUK786469 GEG786458:GEG786469 GOC786458:GOC786469 GXY786458:GXY786469 HHU786458:HHU786469 HRQ786458:HRQ786469 IBM786458:IBM786469 ILI786458:ILI786469 IVE786458:IVE786469 JFA786458:JFA786469 JOW786458:JOW786469 JYS786458:JYS786469 KIO786458:KIO786469 KSK786458:KSK786469 LCG786458:LCG786469 LMC786458:LMC786469 LVY786458:LVY786469 MFU786458:MFU786469 MPQ786458:MPQ786469 MZM786458:MZM786469 NJI786458:NJI786469 NTE786458:NTE786469 ODA786458:ODA786469 OMW786458:OMW786469 OWS786458:OWS786469 PGO786458:PGO786469 PQK786458:PQK786469 QAG786458:QAG786469 QKC786458:QKC786469 QTY786458:QTY786469 RDU786458:RDU786469 RNQ786458:RNQ786469 RXM786458:RXM786469 SHI786458:SHI786469 SRE786458:SRE786469 TBA786458:TBA786469 TKW786458:TKW786469 TUS786458:TUS786469 UEO786458:UEO786469 UOK786458:UOK786469 UYG786458:UYG786469 VIC786458:VIC786469 VRY786458:VRY786469 WBU786458:WBU786469 WLQ786458:WLQ786469 WVM786458:WVM786469 E851994:E852005 JA851994:JA852005 SW851994:SW852005 ACS851994:ACS852005 AMO851994:AMO852005 AWK851994:AWK852005 BGG851994:BGG852005 BQC851994:BQC852005 BZY851994:BZY852005 CJU851994:CJU852005 CTQ851994:CTQ852005 DDM851994:DDM852005 DNI851994:DNI852005 DXE851994:DXE852005 EHA851994:EHA852005 EQW851994:EQW852005 FAS851994:FAS852005 FKO851994:FKO852005 FUK851994:FUK852005 GEG851994:GEG852005 GOC851994:GOC852005 GXY851994:GXY852005 HHU851994:HHU852005 HRQ851994:HRQ852005 IBM851994:IBM852005 ILI851994:ILI852005 IVE851994:IVE852005 JFA851994:JFA852005 JOW851994:JOW852005 JYS851994:JYS852005 KIO851994:KIO852005 KSK851994:KSK852005 LCG851994:LCG852005 LMC851994:LMC852005 LVY851994:LVY852005 MFU851994:MFU852005 MPQ851994:MPQ852005 MZM851994:MZM852005 NJI851994:NJI852005 NTE851994:NTE852005 ODA851994:ODA852005 OMW851994:OMW852005 OWS851994:OWS852005 PGO851994:PGO852005 PQK851994:PQK852005 QAG851994:QAG852005 QKC851994:QKC852005 QTY851994:QTY852005 RDU851994:RDU852005 RNQ851994:RNQ852005 RXM851994:RXM852005 SHI851994:SHI852005 SRE851994:SRE852005 TBA851994:TBA852005 TKW851994:TKW852005 TUS851994:TUS852005 UEO851994:UEO852005 UOK851994:UOK852005 UYG851994:UYG852005 VIC851994:VIC852005 VRY851994:VRY852005 WBU851994:WBU852005 WLQ851994:WLQ852005 WVM851994:WVM852005 E917530:E917541 JA917530:JA917541 SW917530:SW917541 ACS917530:ACS917541 AMO917530:AMO917541 AWK917530:AWK917541 BGG917530:BGG917541 BQC917530:BQC917541 BZY917530:BZY917541 CJU917530:CJU917541 CTQ917530:CTQ917541 DDM917530:DDM917541 DNI917530:DNI917541 DXE917530:DXE917541 EHA917530:EHA917541 EQW917530:EQW917541 FAS917530:FAS917541 FKO917530:FKO917541 FUK917530:FUK917541 GEG917530:GEG917541 GOC917530:GOC917541 GXY917530:GXY917541 HHU917530:HHU917541 HRQ917530:HRQ917541 IBM917530:IBM917541 ILI917530:ILI917541 IVE917530:IVE917541 JFA917530:JFA917541 JOW917530:JOW917541 JYS917530:JYS917541 KIO917530:KIO917541 KSK917530:KSK917541 LCG917530:LCG917541 LMC917530:LMC917541 LVY917530:LVY917541 MFU917530:MFU917541 MPQ917530:MPQ917541 MZM917530:MZM917541 NJI917530:NJI917541 NTE917530:NTE917541 ODA917530:ODA917541 OMW917530:OMW917541 OWS917530:OWS917541 PGO917530:PGO917541 PQK917530:PQK917541 QAG917530:QAG917541 QKC917530:QKC917541 QTY917530:QTY917541 RDU917530:RDU917541 RNQ917530:RNQ917541 RXM917530:RXM917541 SHI917530:SHI917541 SRE917530:SRE917541 TBA917530:TBA917541 TKW917530:TKW917541 TUS917530:TUS917541 UEO917530:UEO917541 UOK917530:UOK917541 UYG917530:UYG917541 VIC917530:VIC917541 VRY917530:VRY917541 WBU917530:WBU917541 WLQ917530:WLQ917541 WVM917530:WVM917541 E983066:E983077 JA983066:JA983077 SW983066:SW983077 ACS983066:ACS983077 AMO983066:AMO983077 AWK983066:AWK983077 BGG983066:BGG983077 BQC983066:BQC983077 BZY983066:BZY983077 CJU983066:CJU983077 CTQ983066:CTQ983077 DDM983066:DDM983077 DNI983066:DNI983077 DXE983066:DXE983077 EHA983066:EHA983077 EQW983066:EQW983077 FAS983066:FAS983077 FKO983066:FKO983077 FUK983066:FUK983077 GEG983066:GEG983077 GOC983066:GOC983077 GXY983066:GXY983077 HHU983066:HHU983077 HRQ983066:HRQ983077 IBM983066:IBM983077 ILI983066:ILI983077 IVE983066:IVE983077 JFA983066:JFA983077 JOW983066:JOW983077 JYS983066:JYS983077 KIO983066:KIO983077 KSK983066:KSK983077 LCG983066:LCG983077 LMC983066:LMC983077 LVY983066:LVY983077 MFU983066:MFU983077 MPQ983066:MPQ983077 MZM983066:MZM983077 NJI983066:NJI983077 NTE983066:NTE983077 ODA983066:ODA983077 OMW983066:OMW983077 OWS983066:OWS983077 PGO983066:PGO983077 PQK983066:PQK983077 QAG983066:QAG983077 QKC983066:QKC983077 QTY983066:QTY983077 RDU983066:RDU983077 RNQ983066:RNQ983077 RXM983066:RXM983077 SHI983066:SHI983077 SRE983066:SRE983077 TBA983066:TBA983077 TKW983066:TKW983077 TUS983066:TUS983077 UEO983066:UEO983077 UOK983066:UOK983077 UYG983066:UYG983077 VIC983066:VIC983077 VRY983066:VRY983077 WBU983066:WBU983077 WLQ983066:WLQ983077 WVM983066:WVM983077 E65516:E65558 JA65516:JA65558 SW65516:SW65558 ACS65516:ACS65558 AMO65516:AMO65558 AWK65516:AWK65558 BGG65516:BGG65558 BQC65516:BQC65558 BZY65516:BZY65558 CJU65516:CJU65558 CTQ65516:CTQ65558 DDM65516:DDM65558 DNI65516:DNI65558 DXE65516:DXE65558 EHA65516:EHA65558 EQW65516:EQW65558 FAS65516:FAS65558 FKO65516:FKO65558 FUK65516:FUK65558 GEG65516:GEG65558 GOC65516:GOC65558 GXY65516:GXY65558 HHU65516:HHU65558 HRQ65516:HRQ65558 IBM65516:IBM65558 ILI65516:ILI65558 IVE65516:IVE65558 JFA65516:JFA65558 JOW65516:JOW65558 JYS65516:JYS65558 KIO65516:KIO65558 KSK65516:KSK65558 LCG65516:LCG65558 LMC65516:LMC65558 LVY65516:LVY65558 MFU65516:MFU65558 MPQ65516:MPQ65558 MZM65516:MZM65558 NJI65516:NJI65558 NTE65516:NTE65558 ODA65516:ODA65558 OMW65516:OMW65558 OWS65516:OWS65558 PGO65516:PGO65558 PQK65516:PQK65558 QAG65516:QAG65558 QKC65516:QKC65558 QTY65516:QTY65558 RDU65516:RDU65558 RNQ65516:RNQ65558 RXM65516:RXM65558 SHI65516:SHI65558 SRE65516:SRE65558 TBA65516:TBA65558 TKW65516:TKW65558 TUS65516:TUS65558 UEO65516:UEO65558 UOK65516:UOK65558 UYG65516:UYG65558 VIC65516:VIC65558 VRY65516:VRY65558 WBU65516:WBU65558 WLQ65516:WLQ65558 WVM65516:WVM65558 E131052:E131094 JA131052:JA131094 SW131052:SW131094 ACS131052:ACS131094 AMO131052:AMO131094 AWK131052:AWK131094 BGG131052:BGG131094 BQC131052:BQC131094 BZY131052:BZY131094 CJU131052:CJU131094 CTQ131052:CTQ131094 DDM131052:DDM131094 DNI131052:DNI131094 DXE131052:DXE131094 EHA131052:EHA131094 EQW131052:EQW131094 FAS131052:FAS131094 FKO131052:FKO131094 FUK131052:FUK131094 GEG131052:GEG131094 GOC131052:GOC131094 GXY131052:GXY131094 HHU131052:HHU131094 HRQ131052:HRQ131094 IBM131052:IBM131094 ILI131052:ILI131094 IVE131052:IVE131094 JFA131052:JFA131094 JOW131052:JOW131094 JYS131052:JYS131094 KIO131052:KIO131094 KSK131052:KSK131094 LCG131052:LCG131094 LMC131052:LMC131094 LVY131052:LVY131094 MFU131052:MFU131094 MPQ131052:MPQ131094 MZM131052:MZM131094 NJI131052:NJI131094 NTE131052:NTE131094 ODA131052:ODA131094 OMW131052:OMW131094 OWS131052:OWS131094 PGO131052:PGO131094 PQK131052:PQK131094 QAG131052:QAG131094 QKC131052:QKC131094 QTY131052:QTY131094 RDU131052:RDU131094 RNQ131052:RNQ131094 RXM131052:RXM131094 SHI131052:SHI131094 SRE131052:SRE131094 TBA131052:TBA131094 TKW131052:TKW131094 TUS131052:TUS131094 UEO131052:UEO131094 UOK131052:UOK131094 UYG131052:UYG131094 VIC131052:VIC131094 VRY131052:VRY131094 WBU131052:WBU131094 WLQ131052:WLQ131094 WVM131052:WVM131094 E196588:E196630 JA196588:JA196630 SW196588:SW196630 ACS196588:ACS196630 AMO196588:AMO196630 AWK196588:AWK196630 BGG196588:BGG196630 BQC196588:BQC196630 BZY196588:BZY196630 CJU196588:CJU196630 CTQ196588:CTQ196630 DDM196588:DDM196630 DNI196588:DNI196630 DXE196588:DXE196630 EHA196588:EHA196630 EQW196588:EQW196630 FAS196588:FAS196630 FKO196588:FKO196630 FUK196588:FUK196630 GEG196588:GEG196630 GOC196588:GOC196630 GXY196588:GXY196630 HHU196588:HHU196630 HRQ196588:HRQ196630 IBM196588:IBM196630 ILI196588:ILI196630 IVE196588:IVE196630 JFA196588:JFA196630 JOW196588:JOW196630 JYS196588:JYS196630 KIO196588:KIO196630 KSK196588:KSK196630 LCG196588:LCG196630 LMC196588:LMC196630 LVY196588:LVY196630 MFU196588:MFU196630 MPQ196588:MPQ196630 MZM196588:MZM196630 NJI196588:NJI196630 NTE196588:NTE196630 ODA196588:ODA196630 OMW196588:OMW196630 OWS196588:OWS196630 PGO196588:PGO196630 PQK196588:PQK196630 QAG196588:QAG196630 QKC196588:QKC196630 QTY196588:QTY196630 RDU196588:RDU196630 RNQ196588:RNQ196630 RXM196588:RXM196630 SHI196588:SHI196630 SRE196588:SRE196630 TBA196588:TBA196630 TKW196588:TKW196630 TUS196588:TUS196630 UEO196588:UEO196630 UOK196588:UOK196630 UYG196588:UYG196630 VIC196588:VIC196630 VRY196588:VRY196630 WBU196588:WBU196630 WLQ196588:WLQ196630 WVM196588:WVM196630 E262124:E262166 JA262124:JA262166 SW262124:SW262166 ACS262124:ACS262166 AMO262124:AMO262166 AWK262124:AWK262166 BGG262124:BGG262166 BQC262124:BQC262166 BZY262124:BZY262166 CJU262124:CJU262166 CTQ262124:CTQ262166 DDM262124:DDM262166 DNI262124:DNI262166 DXE262124:DXE262166 EHA262124:EHA262166 EQW262124:EQW262166 FAS262124:FAS262166 FKO262124:FKO262166 FUK262124:FUK262166 GEG262124:GEG262166 GOC262124:GOC262166 GXY262124:GXY262166 HHU262124:HHU262166 HRQ262124:HRQ262166 IBM262124:IBM262166 ILI262124:ILI262166 IVE262124:IVE262166 JFA262124:JFA262166 JOW262124:JOW262166 JYS262124:JYS262166 KIO262124:KIO262166 KSK262124:KSK262166 LCG262124:LCG262166 LMC262124:LMC262166 LVY262124:LVY262166 MFU262124:MFU262166 MPQ262124:MPQ262166 MZM262124:MZM262166 NJI262124:NJI262166 NTE262124:NTE262166 ODA262124:ODA262166 OMW262124:OMW262166 OWS262124:OWS262166 PGO262124:PGO262166 PQK262124:PQK262166 QAG262124:QAG262166 QKC262124:QKC262166 QTY262124:QTY262166 RDU262124:RDU262166 RNQ262124:RNQ262166 RXM262124:RXM262166 SHI262124:SHI262166 SRE262124:SRE262166 TBA262124:TBA262166 TKW262124:TKW262166 TUS262124:TUS262166 UEO262124:UEO262166 UOK262124:UOK262166 UYG262124:UYG262166 VIC262124:VIC262166 VRY262124:VRY262166 WBU262124:WBU262166 WLQ262124:WLQ262166 WVM262124:WVM262166 E327660:E327702 JA327660:JA327702 SW327660:SW327702 ACS327660:ACS327702 AMO327660:AMO327702 AWK327660:AWK327702 BGG327660:BGG327702 BQC327660:BQC327702 BZY327660:BZY327702 CJU327660:CJU327702 CTQ327660:CTQ327702 DDM327660:DDM327702 DNI327660:DNI327702 DXE327660:DXE327702 EHA327660:EHA327702 EQW327660:EQW327702 FAS327660:FAS327702 FKO327660:FKO327702 FUK327660:FUK327702 GEG327660:GEG327702 GOC327660:GOC327702 GXY327660:GXY327702 HHU327660:HHU327702 HRQ327660:HRQ327702 IBM327660:IBM327702 ILI327660:ILI327702 IVE327660:IVE327702 JFA327660:JFA327702 JOW327660:JOW327702 JYS327660:JYS327702 KIO327660:KIO327702 KSK327660:KSK327702 LCG327660:LCG327702 LMC327660:LMC327702 LVY327660:LVY327702 MFU327660:MFU327702 MPQ327660:MPQ327702 MZM327660:MZM327702 NJI327660:NJI327702 NTE327660:NTE327702 ODA327660:ODA327702 OMW327660:OMW327702 OWS327660:OWS327702 PGO327660:PGO327702 PQK327660:PQK327702 QAG327660:QAG327702 QKC327660:QKC327702 QTY327660:QTY327702 RDU327660:RDU327702 RNQ327660:RNQ327702 RXM327660:RXM327702 SHI327660:SHI327702 SRE327660:SRE327702 TBA327660:TBA327702 TKW327660:TKW327702 TUS327660:TUS327702 UEO327660:UEO327702 UOK327660:UOK327702 UYG327660:UYG327702 VIC327660:VIC327702 VRY327660:VRY327702 WBU327660:WBU327702 WLQ327660:WLQ327702 WVM327660:WVM327702 E393196:E393238 JA393196:JA393238 SW393196:SW393238 ACS393196:ACS393238 AMO393196:AMO393238 AWK393196:AWK393238 BGG393196:BGG393238 BQC393196:BQC393238 BZY393196:BZY393238 CJU393196:CJU393238 CTQ393196:CTQ393238 DDM393196:DDM393238 DNI393196:DNI393238 DXE393196:DXE393238 EHA393196:EHA393238 EQW393196:EQW393238 FAS393196:FAS393238 FKO393196:FKO393238 FUK393196:FUK393238 GEG393196:GEG393238 GOC393196:GOC393238 GXY393196:GXY393238 HHU393196:HHU393238 HRQ393196:HRQ393238 IBM393196:IBM393238 ILI393196:ILI393238 IVE393196:IVE393238 JFA393196:JFA393238 JOW393196:JOW393238 JYS393196:JYS393238 KIO393196:KIO393238 KSK393196:KSK393238 LCG393196:LCG393238 LMC393196:LMC393238 LVY393196:LVY393238 MFU393196:MFU393238 MPQ393196:MPQ393238 MZM393196:MZM393238 NJI393196:NJI393238 NTE393196:NTE393238 ODA393196:ODA393238 OMW393196:OMW393238 OWS393196:OWS393238 PGO393196:PGO393238 PQK393196:PQK393238 QAG393196:QAG393238 QKC393196:QKC393238 QTY393196:QTY393238 RDU393196:RDU393238 RNQ393196:RNQ393238 RXM393196:RXM393238 SHI393196:SHI393238 SRE393196:SRE393238 TBA393196:TBA393238 TKW393196:TKW393238 TUS393196:TUS393238 UEO393196:UEO393238 UOK393196:UOK393238 UYG393196:UYG393238 VIC393196:VIC393238 VRY393196:VRY393238 WBU393196:WBU393238 WLQ393196:WLQ393238 WVM393196:WVM393238 E458732:E458774 JA458732:JA458774 SW458732:SW458774 ACS458732:ACS458774 AMO458732:AMO458774 AWK458732:AWK458774 BGG458732:BGG458774 BQC458732:BQC458774 BZY458732:BZY458774 CJU458732:CJU458774 CTQ458732:CTQ458774 DDM458732:DDM458774 DNI458732:DNI458774 DXE458732:DXE458774 EHA458732:EHA458774 EQW458732:EQW458774 FAS458732:FAS458774 FKO458732:FKO458774 FUK458732:FUK458774 GEG458732:GEG458774 GOC458732:GOC458774 GXY458732:GXY458774 HHU458732:HHU458774 HRQ458732:HRQ458774 IBM458732:IBM458774 ILI458732:ILI458774 IVE458732:IVE458774 JFA458732:JFA458774 JOW458732:JOW458774 JYS458732:JYS458774 KIO458732:KIO458774 KSK458732:KSK458774 LCG458732:LCG458774 LMC458732:LMC458774 LVY458732:LVY458774 MFU458732:MFU458774 MPQ458732:MPQ458774 MZM458732:MZM458774 NJI458732:NJI458774 NTE458732:NTE458774 ODA458732:ODA458774 OMW458732:OMW458774 OWS458732:OWS458774 PGO458732:PGO458774 PQK458732:PQK458774 QAG458732:QAG458774 QKC458732:QKC458774 QTY458732:QTY458774 RDU458732:RDU458774 RNQ458732:RNQ458774 RXM458732:RXM458774 SHI458732:SHI458774 SRE458732:SRE458774 TBA458732:TBA458774 TKW458732:TKW458774 TUS458732:TUS458774 UEO458732:UEO458774 UOK458732:UOK458774 UYG458732:UYG458774 VIC458732:VIC458774 VRY458732:VRY458774 WBU458732:WBU458774 WLQ458732:WLQ458774 WVM458732:WVM458774 E524268:E524310 JA524268:JA524310 SW524268:SW524310 ACS524268:ACS524310 AMO524268:AMO524310 AWK524268:AWK524310 BGG524268:BGG524310 BQC524268:BQC524310 BZY524268:BZY524310 CJU524268:CJU524310 CTQ524268:CTQ524310 DDM524268:DDM524310 DNI524268:DNI524310 DXE524268:DXE524310 EHA524268:EHA524310 EQW524268:EQW524310 FAS524268:FAS524310 FKO524268:FKO524310 FUK524268:FUK524310 GEG524268:GEG524310 GOC524268:GOC524310 GXY524268:GXY524310 HHU524268:HHU524310 HRQ524268:HRQ524310 IBM524268:IBM524310 ILI524268:ILI524310 IVE524268:IVE524310 JFA524268:JFA524310 JOW524268:JOW524310 JYS524268:JYS524310 KIO524268:KIO524310 KSK524268:KSK524310 LCG524268:LCG524310 LMC524268:LMC524310 LVY524268:LVY524310 MFU524268:MFU524310 MPQ524268:MPQ524310 MZM524268:MZM524310 NJI524268:NJI524310 NTE524268:NTE524310 ODA524268:ODA524310 OMW524268:OMW524310 OWS524268:OWS524310 PGO524268:PGO524310 PQK524268:PQK524310 QAG524268:QAG524310 QKC524268:QKC524310 QTY524268:QTY524310 RDU524268:RDU524310 RNQ524268:RNQ524310 RXM524268:RXM524310 SHI524268:SHI524310 SRE524268:SRE524310 TBA524268:TBA524310 TKW524268:TKW524310 TUS524268:TUS524310 UEO524268:UEO524310 UOK524268:UOK524310 UYG524268:UYG524310 VIC524268:VIC524310 VRY524268:VRY524310 WBU524268:WBU524310 WLQ524268:WLQ524310 WVM524268:WVM524310 E589804:E589846 JA589804:JA589846 SW589804:SW589846 ACS589804:ACS589846 AMO589804:AMO589846 AWK589804:AWK589846 BGG589804:BGG589846 BQC589804:BQC589846 BZY589804:BZY589846 CJU589804:CJU589846 CTQ589804:CTQ589846 DDM589804:DDM589846 DNI589804:DNI589846 DXE589804:DXE589846 EHA589804:EHA589846 EQW589804:EQW589846 FAS589804:FAS589846 FKO589804:FKO589846 FUK589804:FUK589846 GEG589804:GEG589846 GOC589804:GOC589846 GXY589804:GXY589846 HHU589804:HHU589846 HRQ589804:HRQ589846 IBM589804:IBM589846 ILI589804:ILI589846 IVE589804:IVE589846 JFA589804:JFA589846 JOW589804:JOW589846 JYS589804:JYS589846 KIO589804:KIO589846 KSK589804:KSK589846 LCG589804:LCG589846 LMC589804:LMC589846 LVY589804:LVY589846 MFU589804:MFU589846 MPQ589804:MPQ589846 MZM589804:MZM589846 NJI589804:NJI589846 NTE589804:NTE589846 ODA589804:ODA589846 OMW589804:OMW589846 OWS589804:OWS589846 PGO589804:PGO589846 PQK589804:PQK589846 QAG589804:QAG589846 QKC589804:QKC589846 QTY589804:QTY589846 RDU589804:RDU589846 RNQ589804:RNQ589846 RXM589804:RXM589846 SHI589804:SHI589846 SRE589804:SRE589846 TBA589804:TBA589846 TKW589804:TKW589846 TUS589804:TUS589846 UEO589804:UEO589846 UOK589804:UOK589846 UYG589804:UYG589846 VIC589804:VIC589846 VRY589804:VRY589846 WBU589804:WBU589846 WLQ589804:WLQ589846 WVM589804:WVM589846 E655340:E655382 JA655340:JA655382 SW655340:SW655382 ACS655340:ACS655382 AMO655340:AMO655382 AWK655340:AWK655382 BGG655340:BGG655382 BQC655340:BQC655382 BZY655340:BZY655382 CJU655340:CJU655382 CTQ655340:CTQ655382 DDM655340:DDM655382 DNI655340:DNI655382 DXE655340:DXE655382 EHA655340:EHA655382 EQW655340:EQW655382 FAS655340:FAS655382 FKO655340:FKO655382 FUK655340:FUK655382 GEG655340:GEG655382 GOC655340:GOC655382 GXY655340:GXY655382 HHU655340:HHU655382 HRQ655340:HRQ655382 IBM655340:IBM655382 ILI655340:ILI655382 IVE655340:IVE655382 JFA655340:JFA655382 JOW655340:JOW655382 JYS655340:JYS655382 KIO655340:KIO655382 KSK655340:KSK655382 LCG655340:LCG655382 LMC655340:LMC655382 LVY655340:LVY655382 MFU655340:MFU655382 MPQ655340:MPQ655382 MZM655340:MZM655382 NJI655340:NJI655382 NTE655340:NTE655382 ODA655340:ODA655382 OMW655340:OMW655382 OWS655340:OWS655382 PGO655340:PGO655382 PQK655340:PQK655382 QAG655340:QAG655382 QKC655340:QKC655382 QTY655340:QTY655382 RDU655340:RDU655382 RNQ655340:RNQ655382 RXM655340:RXM655382 SHI655340:SHI655382 SRE655340:SRE655382 TBA655340:TBA655382 TKW655340:TKW655382 TUS655340:TUS655382 UEO655340:UEO655382 UOK655340:UOK655382 UYG655340:UYG655382 VIC655340:VIC655382 VRY655340:VRY655382 WBU655340:WBU655382 WLQ655340:WLQ655382 WVM655340:WVM655382 E720876:E720918 JA720876:JA720918 SW720876:SW720918 ACS720876:ACS720918 AMO720876:AMO720918 AWK720876:AWK720918 BGG720876:BGG720918 BQC720876:BQC720918 BZY720876:BZY720918 CJU720876:CJU720918 CTQ720876:CTQ720918 DDM720876:DDM720918 DNI720876:DNI720918 DXE720876:DXE720918 EHA720876:EHA720918 EQW720876:EQW720918 FAS720876:FAS720918 FKO720876:FKO720918 FUK720876:FUK720918 GEG720876:GEG720918 GOC720876:GOC720918 GXY720876:GXY720918 HHU720876:HHU720918 HRQ720876:HRQ720918 IBM720876:IBM720918 ILI720876:ILI720918 IVE720876:IVE720918 JFA720876:JFA720918 JOW720876:JOW720918 JYS720876:JYS720918 KIO720876:KIO720918 KSK720876:KSK720918 LCG720876:LCG720918 LMC720876:LMC720918 LVY720876:LVY720918 MFU720876:MFU720918 MPQ720876:MPQ720918 MZM720876:MZM720918 NJI720876:NJI720918 NTE720876:NTE720918 ODA720876:ODA720918 OMW720876:OMW720918 OWS720876:OWS720918 PGO720876:PGO720918 PQK720876:PQK720918 QAG720876:QAG720918 QKC720876:QKC720918 QTY720876:QTY720918 RDU720876:RDU720918 RNQ720876:RNQ720918 RXM720876:RXM720918 SHI720876:SHI720918 SRE720876:SRE720918 TBA720876:TBA720918 TKW720876:TKW720918 TUS720876:TUS720918 UEO720876:UEO720918 UOK720876:UOK720918 UYG720876:UYG720918 VIC720876:VIC720918 VRY720876:VRY720918 WBU720876:WBU720918 WLQ720876:WLQ720918 WVM720876:WVM720918 E786412:E786454 JA786412:JA786454 SW786412:SW786454 ACS786412:ACS786454 AMO786412:AMO786454 AWK786412:AWK786454 BGG786412:BGG786454 BQC786412:BQC786454 BZY786412:BZY786454 CJU786412:CJU786454 CTQ786412:CTQ786454 DDM786412:DDM786454 DNI786412:DNI786454 DXE786412:DXE786454 EHA786412:EHA786454 EQW786412:EQW786454 FAS786412:FAS786454 FKO786412:FKO786454 FUK786412:FUK786454 GEG786412:GEG786454 GOC786412:GOC786454 GXY786412:GXY786454 HHU786412:HHU786454 HRQ786412:HRQ786454 IBM786412:IBM786454 ILI786412:ILI786454 IVE786412:IVE786454 JFA786412:JFA786454 JOW786412:JOW786454 JYS786412:JYS786454 KIO786412:KIO786454 KSK786412:KSK786454 LCG786412:LCG786454 LMC786412:LMC786454 LVY786412:LVY786454 MFU786412:MFU786454 MPQ786412:MPQ786454 MZM786412:MZM786454 NJI786412:NJI786454 NTE786412:NTE786454 ODA786412:ODA786454 OMW786412:OMW786454 OWS786412:OWS786454 PGO786412:PGO786454 PQK786412:PQK786454 QAG786412:QAG786454 QKC786412:QKC786454 QTY786412:QTY786454 RDU786412:RDU786454 RNQ786412:RNQ786454 RXM786412:RXM786454 SHI786412:SHI786454 SRE786412:SRE786454 TBA786412:TBA786454 TKW786412:TKW786454 TUS786412:TUS786454 UEO786412:UEO786454 UOK786412:UOK786454 UYG786412:UYG786454 VIC786412:VIC786454 VRY786412:VRY786454 WBU786412:WBU786454 WLQ786412:WLQ786454 WVM786412:WVM786454 E851948:E851990 JA851948:JA851990 SW851948:SW851990 ACS851948:ACS851990 AMO851948:AMO851990 AWK851948:AWK851990 BGG851948:BGG851990 BQC851948:BQC851990 BZY851948:BZY851990 CJU851948:CJU851990 CTQ851948:CTQ851990 DDM851948:DDM851990 DNI851948:DNI851990 DXE851948:DXE851990 EHA851948:EHA851990 EQW851948:EQW851990 FAS851948:FAS851990 FKO851948:FKO851990 FUK851948:FUK851990 GEG851948:GEG851990 GOC851948:GOC851990 GXY851948:GXY851990 HHU851948:HHU851990 HRQ851948:HRQ851990 IBM851948:IBM851990 ILI851948:ILI851990 IVE851948:IVE851990 JFA851948:JFA851990 JOW851948:JOW851990 JYS851948:JYS851990 KIO851948:KIO851990 KSK851948:KSK851990 LCG851948:LCG851990 LMC851948:LMC851990 LVY851948:LVY851990 MFU851948:MFU851990 MPQ851948:MPQ851990 MZM851948:MZM851990 NJI851948:NJI851990 NTE851948:NTE851990 ODA851948:ODA851990 OMW851948:OMW851990 OWS851948:OWS851990 PGO851948:PGO851990 PQK851948:PQK851990 QAG851948:QAG851990 QKC851948:QKC851990 QTY851948:QTY851990 RDU851948:RDU851990 RNQ851948:RNQ851990 RXM851948:RXM851990 SHI851948:SHI851990 SRE851948:SRE851990 TBA851948:TBA851990 TKW851948:TKW851990 TUS851948:TUS851990 UEO851948:UEO851990 UOK851948:UOK851990 UYG851948:UYG851990 VIC851948:VIC851990 VRY851948:VRY851990 WBU851948:WBU851990 WLQ851948:WLQ851990 WVM851948:WVM851990 E917484:E917526 JA917484:JA917526 SW917484:SW917526 ACS917484:ACS917526 AMO917484:AMO917526 AWK917484:AWK917526 BGG917484:BGG917526 BQC917484:BQC917526 BZY917484:BZY917526 CJU917484:CJU917526 CTQ917484:CTQ917526 DDM917484:DDM917526 DNI917484:DNI917526 DXE917484:DXE917526 EHA917484:EHA917526 EQW917484:EQW917526 FAS917484:FAS917526 FKO917484:FKO917526 FUK917484:FUK917526 GEG917484:GEG917526 GOC917484:GOC917526 GXY917484:GXY917526 HHU917484:HHU917526 HRQ917484:HRQ917526 IBM917484:IBM917526 ILI917484:ILI917526 IVE917484:IVE917526 JFA917484:JFA917526 JOW917484:JOW917526 JYS917484:JYS917526 KIO917484:KIO917526 KSK917484:KSK917526 LCG917484:LCG917526 LMC917484:LMC917526 LVY917484:LVY917526 MFU917484:MFU917526 MPQ917484:MPQ917526 MZM917484:MZM917526 NJI917484:NJI917526 NTE917484:NTE917526 ODA917484:ODA917526 OMW917484:OMW917526 OWS917484:OWS917526 PGO917484:PGO917526 PQK917484:PQK917526 QAG917484:QAG917526 QKC917484:QKC917526 QTY917484:QTY917526 RDU917484:RDU917526 RNQ917484:RNQ917526 RXM917484:RXM917526 SHI917484:SHI917526 SRE917484:SRE917526 TBA917484:TBA917526 TKW917484:TKW917526 TUS917484:TUS917526 UEO917484:UEO917526 UOK917484:UOK917526 UYG917484:UYG917526 VIC917484:VIC917526 VRY917484:VRY917526 WBU917484:WBU917526 WLQ917484:WLQ917526 WVM917484:WVM917526 E983020:E983062 JA983020:JA983062 SW983020:SW983062 ACS983020:ACS983062 AMO983020:AMO983062 AWK983020:AWK983062 BGG983020:BGG983062 BQC983020:BQC983062 BZY983020:BZY983062 CJU983020:CJU983062 CTQ983020:CTQ983062 DDM983020:DDM983062 DNI983020:DNI983062 DXE983020:DXE983062 EHA983020:EHA983062 EQW983020:EQW983062 FAS983020:FAS983062 FKO983020:FKO983062 FUK983020:FUK983062 GEG983020:GEG983062 GOC983020:GOC983062 GXY983020:GXY983062 HHU983020:HHU983062 HRQ983020:HRQ983062 IBM983020:IBM983062 ILI983020:ILI983062 IVE983020:IVE983062 JFA983020:JFA983062 JOW983020:JOW983062 JYS983020:JYS983062 KIO983020:KIO983062 KSK983020:KSK983062 LCG983020:LCG983062 LMC983020:LMC983062 LVY983020:LVY983062 MFU983020:MFU983062 MPQ983020:MPQ983062 MZM983020:MZM983062 NJI983020:NJI983062 NTE983020:NTE983062 ODA983020:ODA983062 OMW983020:OMW983062 OWS983020:OWS983062 PGO983020:PGO983062 PQK983020:PQK983062 QAG983020:QAG983062 QKC983020:QKC983062 QTY983020:QTY983062 RDU983020:RDU983062 RNQ983020:RNQ983062 RXM983020:RXM983062 SHI983020:SHI983062 SRE983020:SRE983062 TBA983020:TBA983062 TKW983020:TKW983062 TUS983020:TUS983062 UEO983020:UEO983062 UOK983020:UOK983062 UYG983020:UYG983062 VIC983020:VIC983062 VRY983020:VRY983062 WBU983020:WBU983062 WLQ983020:WLQ983062 WVM983020:WVM983062 E3:E8 WVM3:WVM40 WLQ3:WLQ40 WBU3:WBU40 VRY3:VRY40 VIC3:VIC40 UYG3:UYG40 UOK3:UOK40 UEO3:UEO40 TUS3:TUS40 TKW3:TKW40 TBA3:TBA40 SRE3:SRE40 SHI3:SHI40 RXM3:RXM40 RNQ3:RNQ40 RDU3:RDU40 QTY3:QTY40 QKC3:QKC40 QAG3:QAG40 PQK3:PQK40 PGO3:PGO40 OWS3:OWS40 OMW3:OMW40 ODA3:ODA40 NTE3:NTE40 NJI3:NJI40 MZM3:MZM40 MPQ3:MPQ40 MFU3:MFU40 LVY3:LVY40 LMC3:LMC40 LCG3:LCG40 KSK3:KSK40 KIO3:KIO40 JYS3:JYS40 JOW3:JOW40 JFA3:JFA40 IVE3:IVE40 ILI3:ILI40 IBM3:IBM40 HRQ3:HRQ40 HHU3:HHU40 GXY3:GXY40 GOC3:GOC40 GEG3:GEG40 FUK3:FUK40 FKO3:FKO40 FAS3:FAS40 EQW3:EQW40 EHA3:EHA40 DXE3:DXE40 DNI3:DNI40 DDM3:DDM40 CTQ3:CTQ40 CJU3:CJU40 BZY3:BZY40 BQC3:BQC40 BGG3:BGG40 AWK3:AWK40 AMO3:AMO40 ACS3:ACS40 SW3:SW40 JA3:JA40 E10:E65513 WVM43:WVM65513 WLQ43:WLQ65513 WBU43:WBU65513 VRY43:VRY65513 VIC43:VIC65513 UYG43:UYG65513 UOK43:UOK65513 UEO43:UEO65513 TUS43:TUS65513 TKW43:TKW65513 TBA43:TBA65513 SRE43:SRE65513 SHI43:SHI65513 RXM43:RXM65513 RNQ43:RNQ65513 RDU43:RDU65513 QTY43:QTY65513 QKC43:QKC65513 QAG43:QAG65513 PQK43:PQK65513 PGO43:PGO65513 OWS43:OWS65513 OMW43:OMW65513 ODA43:ODA65513 NTE43:NTE65513 NJI43:NJI65513 MZM43:MZM65513 MPQ43:MPQ65513 MFU43:MFU65513 LVY43:LVY65513 LMC43:LMC65513 LCG43:LCG65513 KSK43:KSK65513 KIO43:KIO65513 JYS43:JYS65513 JOW43:JOW65513 JFA43:JFA65513 IVE43:IVE65513 ILI43:ILI65513 IBM43:IBM65513 HRQ43:HRQ65513 HHU43:HHU65513 GXY43:GXY65513 GOC43:GOC65513 GEG43:GEG65513 FUK43:FUK65513 FKO43:FKO65513 FAS43:FAS65513 EQW43:EQW65513 EHA43:EHA65513 DXE43:DXE65513 DNI43:DNI65513 DDM43:DDM65513 CTQ43:CTQ65513 CJU43:CJU65513 BZY43:BZY65513 BQC43:BQC65513 BGG43:BGG65513 AWK43:AWK65513 AMO43:AMO65513 ACS43:ACS65513 SW43:SW65513 JA43:JA65513" xr:uid="{054C9504-6298-4A93-AC6D-9CAC280FEBF8}"/>
  </dataValidations>
  <hyperlinks>
    <hyperlink ref="G3" r:id="rId1" xr:uid="{2505112F-7FA0-42EF-BC37-4D02C69B853B}"/>
    <hyperlink ref="J3" r:id="rId2" display="surf.turf.taka@gmail.com" xr:uid="{7089C3F9-FBE1-457F-8DE8-5FD1E915D216}"/>
  </hyperlinks>
  <pageMargins left="0.75" right="0.75" top="1" bottom="1" header="0.51200000000000001" footer="0.51200000000000001"/>
  <pageSetup paperSize="9" orientation="landscape" r:id="rId3"/>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4AF009D3-ED4B-465E-9A37-839FE435909B}">
          <xm:sqref>JD41:JF42 SZ41:TB42 ACV41:ACX42 AMR41:AMT42 AWN41:AWP42 BGJ41:BGL42 BQF41:BQH42 CAB41:CAD42 CJX41:CJZ42 CTT41:CTV42 DDP41:DDR42 DNL41:DNN42 DXH41:DXJ42 EHD41:EHF42 EQZ41:ERB42 FAV41:FAX42 FKR41:FKT42 FUN41:FUP42 GEJ41:GEL42 GOF41:GOH42 GYB41:GYD42 HHX41:HHZ42 HRT41:HRV42 IBP41:IBR42 ILL41:ILN42 IVH41:IVJ42 JFD41:JFF42 JOZ41:JPB42 JYV41:JYX42 KIR41:KIT42 KSN41:KSP42 LCJ41:LCL42 LMF41:LMH42 LWB41:LWD42 MFX41:MFZ42 MPT41:MPV42 MZP41:MZR42 NJL41:NJN42 NTH41:NTJ42 ODD41:ODF42 OMZ41:ONB42 OWV41:OWX42 PGR41:PGT42 PQN41:PQP42 QAJ41:QAL42 QKF41:QKH42 QUB41:QUD42 RDX41:RDZ42 RNT41:RNV42 RXP41:RXR42 SHL41:SHN42 SRH41:SRJ42 TBD41:TBF42 TKZ41:TLB42 TUV41:TUX42 UER41:UET42 UON41:UOP42 UYJ41:UYL42 VIF41:VIH42 VSB41:VSD42 WBX41:WBZ42 WLT41:WLV42 WVP41:WVR42 H65574:J65575 JD65574:JF65575 SZ65574:TB65575 ACV65574:ACX65575 AMR65574:AMT65575 AWN65574:AWP65575 BGJ65574:BGL65575 BQF65574:BQH65575 CAB65574:CAD65575 CJX65574:CJZ65575 CTT65574:CTV65575 DDP65574:DDR65575 DNL65574:DNN65575 DXH65574:DXJ65575 EHD65574:EHF65575 EQZ65574:ERB65575 FAV65574:FAX65575 FKR65574:FKT65575 FUN65574:FUP65575 GEJ65574:GEL65575 GOF65574:GOH65575 GYB65574:GYD65575 HHX65574:HHZ65575 HRT65574:HRV65575 IBP65574:IBR65575 ILL65574:ILN65575 IVH65574:IVJ65575 JFD65574:JFF65575 JOZ65574:JPB65575 JYV65574:JYX65575 KIR65574:KIT65575 KSN65574:KSP65575 LCJ65574:LCL65575 LMF65574:LMH65575 LWB65574:LWD65575 MFX65574:MFZ65575 MPT65574:MPV65575 MZP65574:MZR65575 NJL65574:NJN65575 NTH65574:NTJ65575 ODD65574:ODF65575 OMZ65574:ONB65575 OWV65574:OWX65575 PGR65574:PGT65575 PQN65574:PQP65575 QAJ65574:QAL65575 QKF65574:QKH65575 QUB65574:QUD65575 RDX65574:RDZ65575 RNT65574:RNV65575 RXP65574:RXR65575 SHL65574:SHN65575 SRH65574:SRJ65575 TBD65574:TBF65575 TKZ65574:TLB65575 TUV65574:TUX65575 UER65574:UET65575 UON65574:UOP65575 UYJ65574:UYL65575 VIF65574:VIH65575 VSB65574:VSD65575 WBX65574:WBZ65575 WLT65574:WLV65575 WVP65574:WVR65575 H131110:J131111 JD131110:JF131111 SZ131110:TB131111 ACV131110:ACX131111 AMR131110:AMT131111 AWN131110:AWP131111 BGJ131110:BGL131111 BQF131110:BQH131111 CAB131110:CAD131111 CJX131110:CJZ131111 CTT131110:CTV131111 DDP131110:DDR131111 DNL131110:DNN131111 DXH131110:DXJ131111 EHD131110:EHF131111 EQZ131110:ERB131111 FAV131110:FAX131111 FKR131110:FKT131111 FUN131110:FUP131111 GEJ131110:GEL131111 GOF131110:GOH131111 GYB131110:GYD131111 HHX131110:HHZ131111 HRT131110:HRV131111 IBP131110:IBR131111 ILL131110:ILN131111 IVH131110:IVJ131111 JFD131110:JFF131111 JOZ131110:JPB131111 JYV131110:JYX131111 KIR131110:KIT131111 KSN131110:KSP131111 LCJ131110:LCL131111 LMF131110:LMH131111 LWB131110:LWD131111 MFX131110:MFZ131111 MPT131110:MPV131111 MZP131110:MZR131111 NJL131110:NJN131111 NTH131110:NTJ131111 ODD131110:ODF131111 OMZ131110:ONB131111 OWV131110:OWX131111 PGR131110:PGT131111 PQN131110:PQP131111 QAJ131110:QAL131111 QKF131110:QKH131111 QUB131110:QUD131111 RDX131110:RDZ131111 RNT131110:RNV131111 RXP131110:RXR131111 SHL131110:SHN131111 SRH131110:SRJ131111 TBD131110:TBF131111 TKZ131110:TLB131111 TUV131110:TUX131111 UER131110:UET131111 UON131110:UOP131111 UYJ131110:UYL131111 VIF131110:VIH131111 VSB131110:VSD131111 WBX131110:WBZ131111 WLT131110:WLV131111 WVP131110:WVR131111 H196646:J196647 JD196646:JF196647 SZ196646:TB196647 ACV196646:ACX196647 AMR196646:AMT196647 AWN196646:AWP196647 BGJ196646:BGL196647 BQF196646:BQH196647 CAB196646:CAD196647 CJX196646:CJZ196647 CTT196646:CTV196647 DDP196646:DDR196647 DNL196646:DNN196647 DXH196646:DXJ196647 EHD196646:EHF196647 EQZ196646:ERB196647 FAV196646:FAX196647 FKR196646:FKT196647 FUN196646:FUP196647 GEJ196646:GEL196647 GOF196646:GOH196647 GYB196646:GYD196647 HHX196646:HHZ196647 HRT196646:HRV196647 IBP196646:IBR196647 ILL196646:ILN196647 IVH196646:IVJ196647 JFD196646:JFF196647 JOZ196646:JPB196647 JYV196646:JYX196647 KIR196646:KIT196647 KSN196646:KSP196647 LCJ196646:LCL196647 LMF196646:LMH196647 LWB196646:LWD196647 MFX196646:MFZ196647 MPT196646:MPV196647 MZP196646:MZR196647 NJL196646:NJN196647 NTH196646:NTJ196647 ODD196646:ODF196647 OMZ196646:ONB196647 OWV196646:OWX196647 PGR196646:PGT196647 PQN196646:PQP196647 QAJ196646:QAL196647 QKF196646:QKH196647 QUB196646:QUD196647 RDX196646:RDZ196647 RNT196646:RNV196647 RXP196646:RXR196647 SHL196646:SHN196647 SRH196646:SRJ196647 TBD196646:TBF196647 TKZ196646:TLB196647 TUV196646:TUX196647 UER196646:UET196647 UON196646:UOP196647 UYJ196646:UYL196647 VIF196646:VIH196647 VSB196646:VSD196647 WBX196646:WBZ196647 WLT196646:WLV196647 WVP196646:WVR196647 H262182:J262183 JD262182:JF262183 SZ262182:TB262183 ACV262182:ACX262183 AMR262182:AMT262183 AWN262182:AWP262183 BGJ262182:BGL262183 BQF262182:BQH262183 CAB262182:CAD262183 CJX262182:CJZ262183 CTT262182:CTV262183 DDP262182:DDR262183 DNL262182:DNN262183 DXH262182:DXJ262183 EHD262182:EHF262183 EQZ262182:ERB262183 FAV262182:FAX262183 FKR262182:FKT262183 FUN262182:FUP262183 GEJ262182:GEL262183 GOF262182:GOH262183 GYB262182:GYD262183 HHX262182:HHZ262183 HRT262182:HRV262183 IBP262182:IBR262183 ILL262182:ILN262183 IVH262182:IVJ262183 JFD262182:JFF262183 JOZ262182:JPB262183 JYV262182:JYX262183 KIR262182:KIT262183 KSN262182:KSP262183 LCJ262182:LCL262183 LMF262182:LMH262183 LWB262182:LWD262183 MFX262182:MFZ262183 MPT262182:MPV262183 MZP262182:MZR262183 NJL262182:NJN262183 NTH262182:NTJ262183 ODD262182:ODF262183 OMZ262182:ONB262183 OWV262182:OWX262183 PGR262182:PGT262183 PQN262182:PQP262183 QAJ262182:QAL262183 QKF262182:QKH262183 QUB262182:QUD262183 RDX262182:RDZ262183 RNT262182:RNV262183 RXP262182:RXR262183 SHL262182:SHN262183 SRH262182:SRJ262183 TBD262182:TBF262183 TKZ262182:TLB262183 TUV262182:TUX262183 UER262182:UET262183 UON262182:UOP262183 UYJ262182:UYL262183 VIF262182:VIH262183 VSB262182:VSD262183 WBX262182:WBZ262183 WLT262182:WLV262183 WVP262182:WVR262183 H327718:J327719 JD327718:JF327719 SZ327718:TB327719 ACV327718:ACX327719 AMR327718:AMT327719 AWN327718:AWP327719 BGJ327718:BGL327719 BQF327718:BQH327719 CAB327718:CAD327719 CJX327718:CJZ327719 CTT327718:CTV327719 DDP327718:DDR327719 DNL327718:DNN327719 DXH327718:DXJ327719 EHD327718:EHF327719 EQZ327718:ERB327719 FAV327718:FAX327719 FKR327718:FKT327719 FUN327718:FUP327719 GEJ327718:GEL327719 GOF327718:GOH327719 GYB327718:GYD327719 HHX327718:HHZ327719 HRT327718:HRV327719 IBP327718:IBR327719 ILL327718:ILN327719 IVH327718:IVJ327719 JFD327718:JFF327719 JOZ327718:JPB327719 JYV327718:JYX327719 KIR327718:KIT327719 KSN327718:KSP327719 LCJ327718:LCL327719 LMF327718:LMH327719 LWB327718:LWD327719 MFX327718:MFZ327719 MPT327718:MPV327719 MZP327718:MZR327719 NJL327718:NJN327719 NTH327718:NTJ327719 ODD327718:ODF327719 OMZ327718:ONB327719 OWV327718:OWX327719 PGR327718:PGT327719 PQN327718:PQP327719 QAJ327718:QAL327719 QKF327718:QKH327719 QUB327718:QUD327719 RDX327718:RDZ327719 RNT327718:RNV327719 RXP327718:RXR327719 SHL327718:SHN327719 SRH327718:SRJ327719 TBD327718:TBF327719 TKZ327718:TLB327719 TUV327718:TUX327719 UER327718:UET327719 UON327718:UOP327719 UYJ327718:UYL327719 VIF327718:VIH327719 VSB327718:VSD327719 WBX327718:WBZ327719 WLT327718:WLV327719 WVP327718:WVR327719 H393254:J393255 JD393254:JF393255 SZ393254:TB393255 ACV393254:ACX393255 AMR393254:AMT393255 AWN393254:AWP393255 BGJ393254:BGL393255 BQF393254:BQH393255 CAB393254:CAD393255 CJX393254:CJZ393255 CTT393254:CTV393255 DDP393254:DDR393255 DNL393254:DNN393255 DXH393254:DXJ393255 EHD393254:EHF393255 EQZ393254:ERB393255 FAV393254:FAX393255 FKR393254:FKT393255 FUN393254:FUP393255 GEJ393254:GEL393255 GOF393254:GOH393255 GYB393254:GYD393255 HHX393254:HHZ393255 HRT393254:HRV393255 IBP393254:IBR393255 ILL393254:ILN393255 IVH393254:IVJ393255 JFD393254:JFF393255 JOZ393254:JPB393255 JYV393254:JYX393255 KIR393254:KIT393255 KSN393254:KSP393255 LCJ393254:LCL393255 LMF393254:LMH393255 LWB393254:LWD393255 MFX393254:MFZ393255 MPT393254:MPV393255 MZP393254:MZR393255 NJL393254:NJN393255 NTH393254:NTJ393255 ODD393254:ODF393255 OMZ393254:ONB393255 OWV393254:OWX393255 PGR393254:PGT393255 PQN393254:PQP393255 QAJ393254:QAL393255 QKF393254:QKH393255 QUB393254:QUD393255 RDX393254:RDZ393255 RNT393254:RNV393255 RXP393254:RXR393255 SHL393254:SHN393255 SRH393254:SRJ393255 TBD393254:TBF393255 TKZ393254:TLB393255 TUV393254:TUX393255 UER393254:UET393255 UON393254:UOP393255 UYJ393254:UYL393255 VIF393254:VIH393255 VSB393254:VSD393255 WBX393254:WBZ393255 WLT393254:WLV393255 WVP393254:WVR393255 H458790:J458791 JD458790:JF458791 SZ458790:TB458791 ACV458790:ACX458791 AMR458790:AMT458791 AWN458790:AWP458791 BGJ458790:BGL458791 BQF458790:BQH458791 CAB458790:CAD458791 CJX458790:CJZ458791 CTT458790:CTV458791 DDP458790:DDR458791 DNL458790:DNN458791 DXH458790:DXJ458791 EHD458790:EHF458791 EQZ458790:ERB458791 FAV458790:FAX458791 FKR458790:FKT458791 FUN458790:FUP458791 GEJ458790:GEL458791 GOF458790:GOH458791 GYB458790:GYD458791 HHX458790:HHZ458791 HRT458790:HRV458791 IBP458790:IBR458791 ILL458790:ILN458791 IVH458790:IVJ458791 JFD458790:JFF458791 JOZ458790:JPB458791 JYV458790:JYX458791 KIR458790:KIT458791 KSN458790:KSP458791 LCJ458790:LCL458791 LMF458790:LMH458791 LWB458790:LWD458791 MFX458790:MFZ458791 MPT458790:MPV458791 MZP458790:MZR458791 NJL458790:NJN458791 NTH458790:NTJ458791 ODD458790:ODF458791 OMZ458790:ONB458791 OWV458790:OWX458791 PGR458790:PGT458791 PQN458790:PQP458791 QAJ458790:QAL458791 QKF458790:QKH458791 QUB458790:QUD458791 RDX458790:RDZ458791 RNT458790:RNV458791 RXP458790:RXR458791 SHL458790:SHN458791 SRH458790:SRJ458791 TBD458790:TBF458791 TKZ458790:TLB458791 TUV458790:TUX458791 UER458790:UET458791 UON458790:UOP458791 UYJ458790:UYL458791 VIF458790:VIH458791 VSB458790:VSD458791 WBX458790:WBZ458791 WLT458790:WLV458791 WVP458790:WVR458791 H524326:J524327 JD524326:JF524327 SZ524326:TB524327 ACV524326:ACX524327 AMR524326:AMT524327 AWN524326:AWP524327 BGJ524326:BGL524327 BQF524326:BQH524327 CAB524326:CAD524327 CJX524326:CJZ524327 CTT524326:CTV524327 DDP524326:DDR524327 DNL524326:DNN524327 DXH524326:DXJ524327 EHD524326:EHF524327 EQZ524326:ERB524327 FAV524326:FAX524327 FKR524326:FKT524327 FUN524326:FUP524327 GEJ524326:GEL524327 GOF524326:GOH524327 GYB524326:GYD524327 HHX524326:HHZ524327 HRT524326:HRV524327 IBP524326:IBR524327 ILL524326:ILN524327 IVH524326:IVJ524327 JFD524326:JFF524327 JOZ524326:JPB524327 JYV524326:JYX524327 KIR524326:KIT524327 KSN524326:KSP524327 LCJ524326:LCL524327 LMF524326:LMH524327 LWB524326:LWD524327 MFX524326:MFZ524327 MPT524326:MPV524327 MZP524326:MZR524327 NJL524326:NJN524327 NTH524326:NTJ524327 ODD524326:ODF524327 OMZ524326:ONB524327 OWV524326:OWX524327 PGR524326:PGT524327 PQN524326:PQP524327 QAJ524326:QAL524327 QKF524326:QKH524327 QUB524326:QUD524327 RDX524326:RDZ524327 RNT524326:RNV524327 RXP524326:RXR524327 SHL524326:SHN524327 SRH524326:SRJ524327 TBD524326:TBF524327 TKZ524326:TLB524327 TUV524326:TUX524327 UER524326:UET524327 UON524326:UOP524327 UYJ524326:UYL524327 VIF524326:VIH524327 VSB524326:VSD524327 WBX524326:WBZ524327 WLT524326:WLV524327 WVP524326:WVR524327 H589862:J589863 JD589862:JF589863 SZ589862:TB589863 ACV589862:ACX589863 AMR589862:AMT589863 AWN589862:AWP589863 BGJ589862:BGL589863 BQF589862:BQH589863 CAB589862:CAD589863 CJX589862:CJZ589863 CTT589862:CTV589863 DDP589862:DDR589863 DNL589862:DNN589863 DXH589862:DXJ589863 EHD589862:EHF589863 EQZ589862:ERB589863 FAV589862:FAX589863 FKR589862:FKT589863 FUN589862:FUP589863 GEJ589862:GEL589863 GOF589862:GOH589863 GYB589862:GYD589863 HHX589862:HHZ589863 HRT589862:HRV589863 IBP589862:IBR589863 ILL589862:ILN589863 IVH589862:IVJ589863 JFD589862:JFF589863 JOZ589862:JPB589863 JYV589862:JYX589863 KIR589862:KIT589863 KSN589862:KSP589863 LCJ589862:LCL589863 LMF589862:LMH589863 LWB589862:LWD589863 MFX589862:MFZ589863 MPT589862:MPV589863 MZP589862:MZR589863 NJL589862:NJN589863 NTH589862:NTJ589863 ODD589862:ODF589863 OMZ589862:ONB589863 OWV589862:OWX589863 PGR589862:PGT589863 PQN589862:PQP589863 QAJ589862:QAL589863 QKF589862:QKH589863 QUB589862:QUD589863 RDX589862:RDZ589863 RNT589862:RNV589863 RXP589862:RXR589863 SHL589862:SHN589863 SRH589862:SRJ589863 TBD589862:TBF589863 TKZ589862:TLB589863 TUV589862:TUX589863 UER589862:UET589863 UON589862:UOP589863 UYJ589862:UYL589863 VIF589862:VIH589863 VSB589862:VSD589863 WBX589862:WBZ589863 WLT589862:WLV589863 WVP589862:WVR589863 H655398:J655399 JD655398:JF655399 SZ655398:TB655399 ACV655398:ACX655399 AMR655398:AMT655399 AWN655398:AWP655399 BGJ655398:BGL655399 BQF655398:BQH655399 CAB655398:CAD655399 CJX655398:CJZ655399 CTT655398:CTV655399 DDP655398:DDR655399 DNL655398:DNN655399 DXH655398:DXJ655399 EHD655398:EHF655399 EQZ655398:ERB655399 FAV655398:FAX655399 FKR655398:FKT655399 FUN655398:FUP655399 GEJ655398:GEL655399 GOF655398:GOH655399 GYB655398:GYD655399 HHX655398:HHZ655399 HRT655398:HRV655399 IBP655398:IBR655399 ILL655398:ILN655399 IVH655398:IVJ655399 JFD655398:JFF655399 JOZ655398:JPB655399 JYV655398:JYX655399 KIR655398:KIT655399 KSN655398:KSP655399 LCJ655398:LCL655399 LMF655398:LMH655399 LWB655398:LWD655399 MFX655398:MFZ655399 MPT655398:MPV655399 MZP655398:MZR655399 NJL655398:NJN655399 NTH655398:NTJ655399 ODD655398:ODF655399 OMZ655398:ONB655399 OWV655398:OWX655399 PGR655398:PGT655399 PQN655398:PQP655399 QAJ655398:QAL655399 QKF655398:QKH655399 QUB655398:QUD655399 RDX655398:RDZ655399 RNT655398:RNV655399 RXP655398:RXR655399 SHL655398:SHN655399 SRH655398:SRJ655399 TBD655398:TBF655399 TKZ655398:TLB655399 TUV655398:TUX655399 UER655398:UET655399 UON655398:UOP655399 UYJ655398:UYL655399 VIF655398:VIH655399 VSB655398:VSD655399 WBX655398:WBZ655399 WLT655398:WLV655399 WVP655398:WVR655399 H720934:J720935 JD720934:JF720935 SZ720934:TB720935 ACV720934:ACX720935 AMR720934:AMT720935 AWN720934:AWP720935 BGJ720934:BGL720935 BQF720934:BQH720935 CAB720934:CAD720935 CJX720934:CJZ720935 CTT720934:CTV720935 DDP720934:DDR720935 DNL720934:DNN720935 DXH720934:DXJ720935 EHD720934:EHF720935 EQZ720934:ERB720935 FAV720934:FAX720935 FKR720934:FKT720935 FUN720934:FUP720935 GEJ720934:GEL720935 GOF720934:GOH720935 GYB720934:GYD720935 HHX720934:HHZ720935 HRT720934:HRV720935 IBP720934:IBR720935 ILL720934:ILN720935 IVH720934:IVJ720935 JFD720934:JFF720935 JOZ720934:JPB720935 JYV720934:JYX720935 KIR720934:KIT720935 KSN720934:KSP720935 LCJ720934:LCL720935 LMF720934:LMH720935 LWB720934:LWD720935 MFX720934:MFZ720935 MPT720934:MPV720935 MZP720934:MZR720935 NJL720934:NJN720935 NTH720934:NTJ720935 ODD720934:ODF720935 OMZ720934:ONB720935 OWV720934:OWX720935 PGR720934:PGT720935 PQN720934:PQP720935 QAJ720934:QAL720935 QKF720934:QKH720935 QUB720934:QUD720935 RDX720934:RDZ720935 RNT720934:RNV720935 RXP720934:RXR720935 SHL720934:SHN720935 SRH720934:SRJ720935 TBD720934:TBF720935 TKZ720934:TLB720935 TUV720934:TUX720935 UER720934:UET720935 UON720934:UOP720935 UYJ720934:UYL720935 VIF720934:VIH720935 VSB720934:VSD720935 WBX720934:WBZ720935 WLT720934:WLV720935 WVP720934:WVR720935 H786470:J786471 JD786470:JF786471 SZ786470:TB786471 ACV786470:ACX786471 AMR786470:AMT786471 AWN786470:AWP786471 BGJ786470:BGL786471 BQF786470:BQH786471 CAB786470:CAD786471 CJX786470:CJZ786471 CTT786470:CTV786471 DDP786470:DDR786471 DNL786470:DNN786471 DXH786470:DXJ786471 EHD786470:EHF786471 EQZ786470:ERB786471 FAV786470:FAX786471 FKR786470:FKT786471 FUN786470:FUP786471 GEJ786470:GEL786471 GOF786470:GOH786471 GYB786470:GYD786471 HHX786470:HHZ786471 HRT786470:HRV786471 IBP786470:IBR786471 ILL786470:ILN786471 IVH786470:IVJ786471 JFD786470:JFF786471 JOZ786470:JPB786471 JYV786470:JYX786471 KIR786470:KIT786471 KSN786470:KSP786471 LCJ786470:LCL786471 LMF786470:LMH786471 LWB786470:LWD786471 MFX786470:MFZ786471 MPT786470:MPV786471 MZP786470:MZR786471 NJL786470:NJN786471 NTH786470:NTJ786471 ODD786470:ODF786471 OMZ786470:ONB786471 OWV786470:OWX786471 PGR786470:PGT786471 PQN786470:PQP786471 QAJ786470:QAL786471 QKF786470:QKH786471 QUB786470:QUD786471 RDX786470:RDZ786471 RNT786470:RNV786471 RXP786470:RXR786471 SHL786470:SHN786471 SRH786470:SRJ786471 TBD786470:TBF786471 TKZ786470:TLB786471 TUV786470:TUX786471 UER786470:UET786471 UON786470:UOP786471 UYJ786470:UYL786471 VIF786470:VIH786471 VSB786470:VSD786471 WBX786470:WBZ786471 WLT786470:WLV786471 WVP786470:WVR786471 H852006:J852007 JD852006:JF852007 SZ852006:TB852007 ACV852006:ACX852007 AMR852006:AMT852007 AWN852006:AWP852007 BGJ852006:BGL852007 BQF852006:BQH852007 CAB852006:CAD852007 CJX852006:CJZ852007 CTT852006:CTV852007 DDP852006:DDR852007 DNL852006:DNN852007 DXH852006:DXJ852007 EHD852006:EHF852007 EQZ852006:ERB852007 FAV852006:FAX852007 FKR852006:FKT852007 FUN852006:FUP852007 GEJ852006:GEL852007 GOF852006:GOH852007 GYB852006:GYD852007 HHX852006:HHZ852007 HRT852006:HRV852007 IBP852006:IBR852007 ILL852006:ILN852007 IVH852006:IVJ852007 JFD852006:JFF852007 JOZ852006:JPB852007 JYV852006:JYX852007 KIR852006:KIT852007 KSN852006:KSP852007 LCJ852006:LCL852007 LMF852006:LMH852007 LWB852006:LWD852007 MFX852006:MFZ852007 MPT852006:MPV852007 MZP852006:MZR852007 NJL852006:NJN852007 NTH852006:NTJ852007 ODD852006:ODF852007 OMZ852006:ONB852007 OWV852006:OWX852007 PGR852006:PGT852007 PQN852006:PQP852007 QAJ852006:QAL852007 QKF852006:QKH852007 QUB852006:QUD852007 RDX852006:RDZ852007 RNT852006:RNV852007 RXP852006:RXR852007 SHL852006:SHN852007 SRH852006:SRJ852007 TBD852006:TBF852007 TKZ852006:TLB852007 TUV852006:TUX852007 UER852006:UET852007 UON852006:UOP852007 UYJ852006:UYL852007 VIF852006:VIH852007 VSB852006:VSD852007 WBX852006:WBZ852007 WLT852006:WLV852007 WVP852006:WVR852007 H917542:J917543 JD917542:JF917543 SZ917542:TB917543 ACV917542:ACX917543 AMR917542:AMT917543 AWN917542:AWP917543 BGJ917542:BGL917543 BQF917542:BQH917543 CAB917542:CAD917543 CJX917542:CJZ917543 CTT917542:CTV917543 DDP917542:DDR917543 DNL917542:DNN917543 DXH917542:DXJ917543 EHD917542:EHF917543 EQZ917542:ERB917543 FAV917542:FAX917543 FKR917542:FKT917543 FUN917542:FUP917543 GEJ917542:GEL917543 GOF917542:GOH917543 GYB917542:GYD917543 HHX917542:HHZ917543 HRT917542:HRV917543 IBP917542:IBR917543 ILL917542:ILN917543 IVH917542:IVJ917543 JFD917542:JFF917543 JOZ917542:JPB917543 JYV917542:JYX917543 KIR917542:KIT917543 KSN917542:KSP917543 LCJ917542:LCL917543 LMF917542:LMH917543 LWB917542:LWD917543 MFX917542:MFZ917543 MPT917542:MPV917543 MZP917542:MZR917543 NJL917542:NJN917543 NTH917542:NTJ917543 ODD917542:ODF917543 OMZ917542:ONB917543 OWV917542:OWX917543 PGR917542:PGT917543 PQN917542:PQP917543 QAJ917542:QAL917543 QKF917542:QKH917543 QUB917542:QUD917543 RDX917542:RDZ917543 RNT917542:RNV917543 RXP917542:RXR917543 SHL917542:SHN917543 SRH917542:SRJ917543 TBD917542:TBF917543 TKZ917542:TLB917543 TUV917542:TUX917543 UER917542:UET917543 UON917542:UOP917543 UYJ917542:UYL917543 VIF917542:VIH917543 VSB917542:VSD917543 WBX917542:WBZ917543 WLT917542:WLV917543 WVP917542:WVR917543 H983078:J983079 JD983078:JF983079 SZ983078:TB983079 ACV983078:ACX983079 AMR983078:AMT983079 AWN983078:AWP983079 BGJ983078:BGL983079 BQF983078:BQH983079 CAB983078:CAD983079 CJX983078:CJZ983079 CTT983078:CTV983079 DDP983078:DDR983079 DNL983078:DNN983079 DXH983078:DXJ983079 EHD983078:EHF983079 EQZ983078:ERB983079 FAV983078:FAX983079 FKR983078:FKT983079 FUN983078:FUP983079 GEJ983078:GEL983079 GOF983078:GOH983079 GYB983078:GYD983079 HHX983078:HHZ983079 HRT983078:HRV983079 IBP983078:IBR983079 ILL983078:ILN983079 IVH983078:IVJ983079 JFD983078:JFF983079 JOZ983078:JPB983079 JYV983078:JYX983079 KIR983078:KIT983079 KSN983078:KSP983079 LCJ983078:LCL983079 LMF983078:LMH983079 LWB983078:LWD983079 MFX983078:MFZ983079 MPT983078:MPV983079 MZP983078:MZR983079 NJL983078:NJN983079 NTH983078:NTJ983079 ODD983078:ODF983079 OMZ983078:ONB983079 OWV983078:OWX983079 PGR983078:PGT983079 PQN983078:PQP983079 QAJ983078:QAL983079 QKF983078:QKH983079 QUB983078:QUD983079 RDX983078:RDZ983079 RNT983078:RNV983079 RXP983078:RXR983079 SHL983078:SHN983079 SRH983078:SRJ983079 TBD983078:TBF983079 TKZ983078:TLB983079 TUV983078:TUX983079 UER983078:UET983079 UON983078:UOP983079 UYJ983078:UYL983079 VIF983078:VIH983079 VSB983078:VSD983079 WBX983078:WBZ983079 WLT983078:WLV983079 WVP983078:WVR983079 F65576:J131049 JB65576:JF131049 SX65576:TB131049 ACT65576:ACX131049 AMP65576:AMT131049 AWL65576:AWP131049 BGH65576:BGL131049 BQD65576:BQH131049 BZZ65576:CAD131049 CJV65576:CJZ131049 CTR65576:CTV131049 DDN65576:DDR131049 DNJ65576:DNN131049 DXF65576:DXJ131049 EHB65576:EHF131049 EQX65576:ERB131049 FAT65576:FAX131049 FKP65576:FKT131049 FUL65576:FUP131049 GEH65576:GEL131049 GOD65576:GOH131049 GXZ65576:GYD131049 HHV65576:HHZ131049 HRR65576:HRV131049 IBN65576:IBR131049 ILJ65576:ILN131049 IVF65576:IVJ131049 JFB65576:JFF131049 JOX65576:JPB131049 JYT65576:JYX131049 KIP65576:KIT131049 KSL65576:KSP131049 LCH65576:LCL131049 LMD65576:LMH131049 LVZ65576:LWD131049 MFV65576:MFZ131049 MPR65576:MPV131049 MZN65576:MZR131049 NJJ65576:NJN131049 NTF65576:NTJ131049 ODB65576:ODF131049 OMX65576:ONB131049 OWT65576:OWX131049 PGP65576:PGT131049 PQL65576:PQP131049 QAH65576:QAL131049 QKD65576:QKH131049 QTZ65576:QUD131049 RDV65576:RDZ131049 RNR65576:RNV131049 RXN65576:RXR131049 SHJ65576:SHN131049 SRF65576:SRJ131049 TBB65576:TBF131049 TKX65576:TLB131049 TUT65576:TUX131049 UEP65576:UET131049 UOL65576:UOP131049 UYH65576:UYL131049 VID65576:VIH131049 VRZ65576:VSD131049 WBV65576:WBZ131049 WLR65576:WLV131049 WVN65576:WVR131049 F131112:J196585 JB131112:JF196585 SX131112:TB196585 ACT131112:ACX196585 AMP131112:AMT196585 AWL131112:AWP196585 BGH131112:BGL196585 BQD131112:BQH196585 BZZ131112:CAD196585 CJV131112:CJZ196585 CTR131112:CTV196585 DDN131112:DDR196585 DNJ131112:DNN196585 DXF131112:DXJ196585 EHB131112:EHF196585 EQX131112:ERB196585 FAT131112:FAX196585 FKP131112:FKT196585 FUL131112:FUP196585 GEH131112:GEL196585 GOD131112:GOH196585 GXZ131112:GYD196585 HHV131112:HHZ196585 HRR131112:HRV196585 IBN131112:IBR196585 ILJ131112:ILN196585 IVF131112:IVJ196585 JFB131112:JFF196585 JOX131112:JPB196585 JYT131112:JYX196585 KIP131112:KIT196585 KSL131112:KSP196585 LCH131112:LCL196585 LMD131112:LMH196585 LVZ131112:LWD196585 MFV131112:MFZ196585 MPR131112:MPV196585 MZN131112:MZR196585 NJJ131112:NJN196585 NTF131112:NTJ196585 ODB131112:ODF196585 OMX131112:ONB196585 OWT131112:OWX196585 PGP131112:PGT196585 PQL131112:PQP196585 QAH131112:QAL196585 QKD131112:QKH196585 QTZ131112:QUD196585 RDV131112:RDZ196585 RNR131112:RNV196585 RXN131112:RXR196585 SHJ131112:SHN196585 SRF131112:SRJ196585 TBB131112:TBF196585 TKX131112:TLB196585 TUT131112:TUX196585 UEP131112:UET196585 UOL131112:UOP196585 UYH131112:UYL196585 VID131112:VIH196585 VRZ131112:VSD196585 WBV131112:WBZ196585 WLR131112:WLV196585 WVN131112:WVR196585 F196648:J262121 JB196648:JF262121 SX196648:TB262121 ACT196648:ACX262121 AMP196648:AMT262121 AWL196648:AWP262121 BGH196648:BGL262121 BQD196648:BQH262121 BZZ196648:CAD262121 CJV196648:CJZ262121 CTR196648:CTV262121 DDN196648:DDR262121 DNJ196648:DNN262121 DXF196648:DXJ262121 EHB196648:EHF262121 EQX196648:ERB262121 FAT196648:FAX262121 FKP196648:FKT262121 FUL196648:FUP262121 GEH196648:GEL262121 GOD196648:GOH262121 GXZ196648:GYD262121 HHV196648:HHZ262121 HRR196648:HRV262121 IBN196648:IBR262121 ILJ196648:ILN262121 IVF196648:IVJ262121 JFB196648:JFF262121 JOX196648:JPB262121 JYT196648:JYX262121 KIP196648:KIT262121 KSL196648:KSP262121 LCH196648:LCL262121 LMD196648:LMH262121 LVZ196648:LWD262121 MFV196648:MFZ262121 MPR196648:MPV262121 MZN196648:MZR262121 NJJ196648:NJN262121 NTF196648:NTJ262121 ODB196648:ODF262121 OMX196648:ONB262121 OWT196648:OWX262121 PGP196648:PGT262121 PQL196648:PQP262121 QAH196648:QAL262121 QKD196648:QKH262121 QTZ196648:QUD262121 RDV196648:RDZ262121 RNR196648:RNV262121 RXN196648:RXR262121 SHJ196648:SHN262121 SRF196648:SRJ262121 TBB196648:TBF262121 TKX196648:TLB262121 TUT196648:TUX262121 UEP196648:UET262121 UOL196648:UOP262121 UYH196648:UYL262121 VID196648:VIH262121 VRZ196648:VSD262121 WBV196648:WBZ262121 WLR196648:WLV262121 WVN196648:WVR262121 F262184:J327657 JB262184:JF327657 SX262184:TB327657 ACT262184:ACX327657 AMP262184:AMT327657 AWL262184:AWP327657 BGH262184:BGL327657 BQD262184:BQH327657 BZZ262184:CAD327657 CJV262184:CJZ327657 CTR262184:CTV327657 DDN262184:DDR327657 DNJ262184:DNN327657 DXF262184:DXJ327657 EHB262184:EHF327657 EQX262184:ERB327657 FAT262184:FAX327657 FKP262184:FKT327657 FUL262184:FUP327657 GEH262184:GEL327657 GOD262184:GOH327657 GXZ262184:GYD327657 HHV262184:HHZ327657 HRR262184:HRV327657 IBN262184:IBR327657 ILJ262184:ILN327657 IVF262184:IVJ327657 JFB262184:JFF327657 JOX262184:JPB327657 JYT262184:JYX327657 KIP262184:KIT327657 KSL262184:KSP327657 LCH262184:LCL327657 LMD262184:LMH327657 LVZ262184:LWD327657 MFV262184:MFZ327657 MPR262184:MPV327657 MZN262184:MZR327657 NJJ262184:NJN327657 NTF262184:NTJ327657 ODB262184:ODF327657 OMX262184:ONB327657 OWT262184:OWX327657 PGP262184:PGT327657 PQL262184:PQP327657 QAH262184:QAL327657 QKD262184:QKH327657 QTZ262184:QUD327657 RDV262184:RDZ327657 RNR262184:RNV327657 RXN262184:RXR327657 SHJ262184:SHN327657 SRF262184:SRJ327657 TBB262184:TBF327657 TKX262184:TLB327657 TUT262184:TUX327657 UEP262184:UET327657 UOL262184:UOP327657 UYH262184:UYL327657 VID262184:VIH327657 VRZ262184:VSD327657 WBV262184:WBZ327657 WLR262184:WLV327657 WVN262184:WVR327657 F327720:J393193 JB327720:JF393193 SX327720:TB393193 ACT327720:ACX393193 AMP327720:AMT393193 AWL327720:AWP393193 BGH327720:BGL393193 BQD327720:BQH393193 BZZ327720:CAD393193 CJV327720:CJZ393193 CTR327720:CTV393193 DDN327720:DDR393193 DNJ327720:DNN393193 DXF327720:DXJ393193 EHB327720:EHF393193 EQX327720:ERB393193 FAT327720:FAX393193 FKP327720:FKT393193 FUL327720:FUP393193 GEH327720:GEL393193 GOD327720:GOH393193 GXZ327720:GYD393193 HHV327720:HHZ393193 HRR327720:HRV393193 IBN327720:IBR393193 ILJ327720:ILN393193 IVF327720:IVJ393193 JFB327720:JFF393193 JOX327720:JPB393193 JYT327720:JYX393193 KIP327720:KIT393193 KSL327720:KSP393193 LCH327720:LCL393193 LMD327720:LMH393193 LVZ327720:LWD393193 MFV327720:MFZ393193 MPR327720:MPV393193 MZN327720:MZR393193 NJJ327720:NJN393193 NTF327720:NTJ393193 ODB327720:ODF393193 OMX327720:ONB393193 OWT327720:OWX393193 PGP327720:PGT393193 PQL327720:PQP393193 QAH327720:QAL393193 QKD327720:QKH393193 QTZ327720:QUD393193 RDV327720:RDZ393193 RNR327720:RNV393193 RXN327720:RXR393193 SHJ327720:SHN393193 SRF327720:SRJ393193 TBB327720:TBF393193 TKX327720:TLB393193 TUT327720:TUX393193 UEP327720:UET393193 UOL327720:UOP393193 UYH327720:UYL393193 VID327720:VIH393193 VRZ327720:VSD393193 WBV327720:WBZ393193 WLR327720:WLV393193 WVN327720:WVR393193 F393256:J458729 JB393256:JF458729 SX393256:TB458729 ACT393256:ACX458729 AMP393256:AMT458729 AWL393256:AWP458729 BGH393256:BGL458729 BQD393256:BQH458729 BZZ393256:CAD458729 CJV393256:CJZ458729 CTR393256:CTV458729 DDN393256:DDR458729 DNJ393256:DNN458729 DXF393256:DXJ458729 EHB393256:EHF458729 EQX393256:ERB458729 FAT393256:FAX458729 FKP393256:FKT458729 FUL393256:FUP458729 GEH393256:GEL458729 GOD393256:GOH458729 GXZ393256:GYD458729 HHV393256:HHZ458729 HRR393256:HRV458729 IBN393256:IBR458729 ILJ393256:ILN458729 IVF393256:IVJ458729 JFB393256:JFF458729 JOX393256:JPB458729 JYT393256:JYX458729 KIP393256:KIT458729 KSL393256:KSP458729 LCH393256:LCL458729 LMD393256:LMH458729 LVZ393256:LWD458729 MFV393256:MFZ458729 MPR393256:MPV458729 MZN393256:MZR458729 NJJ393256:NJN458729 NTF393256:NTJ458729 ODB393256:ODF458729 OMX393256:ONB458729 OWT393256:OWX458729 PGP393256:PGT458729 PQL393256:PQP458729 QAH393256:QAL458729 QKD393256:QKH458729 QTZ393256:QUD458729 RDV393256:RDZ458729 RNR393256:RNV458729 RXN393256:RXR458729 SHJ393256:SHN458729 SRF393256:SRJ458729 TBB393256:TBF458729 TKX393256:TLB458729 TUT393256:TUX458729 UEP393256:UET458729 UOL393256:UOP458729 UYH393256:UYL458729 VID393256:VIH458729 VRZ393256:VSD458729 WBV393256:WBZ458729 WLR393256:WLV458729 WVN393256:WVR458729 F458792:J524265 JB458792:JF524265 SX458792:TB524265 ACT458792:ACX524265 AMP458792:AMT524265 AWL458792:AWP524265 BGH458792:BGL524265 BQD458792:BQH524265 BZZ458792:CAD524265 CJV458792:CJZ524265 CTR458792:CTV524265 DDN458792:DDR524265 DNJ458792:DNN524265 DXF458792:DXJ524265 EHB458792:EHF524265 EQX458792:ERB524265 FAT458792:FAX524265 FKP458792:FKT524265 FUL458792:FUP524265 GEH458792:GEL524265 GOD458792:GOH524265 GXZ458792:GYD524265 HHV458792:HHZ524265 HRR458792:HRV524265 IBN458792:IBR524265 ILJ458792:ILN524265 IVF458792:IVJ524265 JFB458792:JFF524265 JOX458792:JPB524265 JYT458792:JYX524265 KIP458792:KIT524265 KSL458792:KSP524265 LCH458792:LCL524265 LMD458792:LMH524265 LVZ458792:LWD524265 MFV458792:MFZ524265 MPR458792:MPV524265 MZN458792:MZR524265 NJJ458792:NJN524265 NTF458792:NTJ524265 ODB458792:ODF524265 OMX458792:ONB524265 OWT458792:OWX524265 PGP458792:PGT524265 PQL458792:PQP524265 QAH458792:QAL524265 QKD458792:QKH524265 QTZ458792:QUD524265 RDV458792:RDZ524265 RNR458792:RNV524265 RXN458792:RXR524265 SHJ458792:SHN524265 SRF458792:SRJ524265 TBB458792:TBF524265 TKX458792:TLB524265 TUT458792:TUX524265 UEP458792:UET524265 UOL458792:UOP524265 UYH458792:UYL524265 VID458792:VIH524265 VRZ458792:VSD524265 WBV458792:WBZ524265 WLR458792:WLV524265 WVN458792:WVR524265 F524328:J589801 JB524328:JF589801 SX524328:TB589801 ACT524328:ACX589801 AMP524328:AMT589801 AWL524328:AWP589801 BGH524328:BGL589801 BQD524328:BQH589801 BZZ524328:CAD589801 CJV524328:CJZ589801 CTR524328:CTV589801 DDN524328:DDR589801 DNJ524328:DNN589801 DXF524328:DXJ589801 EHB524328:EHF589801 EQX524328:ERB589801 FAT524328:FAX589801 FKP524328:FKT589801 FUL524328:FUP589801 GEH524328:GEL589801 GOD524328:GOH589801 GXZ524328:GYD589801 HHV524328:HHZ589801 HRR524328:HRV589801 IBN524328:IBR589801 ILJ524328:ILN589801 IVF524328:IVJ589801 JFB524328:JFF589801 JOX524328:JPB589801 JYT524328:JYX589801 KIP524328:KIT589801 KSL524328:KSP589801 LCH524328:LCL589801 LMD524328:LMH589801 LVZ524328:LWD589801 MFV524328:MFZ589801 MPR524328:MPV589801 MZN524328:MZR589801 NJJ524328:NJN589801 NTF524328:NTJ589801 ODB524328:ODF589801 OMX524328:ONB589801 OWT524328:OWX589801 PGP524328:PGT589801 PQL524328:PQP589801 QAH524328:QAL589801 QKD524328:QKH589801 QTZ524328:QUD589801 RDV524328:RDZ589801 RNR524328:RNV589801 RXN524328:RXR589801 SHJ524328:SHN589801 SRF524328:SRJ589801 TBB524328:TBF589801 TKX524328:TLB589801 TUT524328:TUX589801 UEP524328:UET589801 UOL524328:UOP589801 UYH524328:UYL589801 VID524328:VIH589801 VRZ524328:VSD589801 WBV524328:WBZ589801 WLR524328:WLV589801 WVN524328:WVR589801 F589864:J655337 JB589864:JF655337 SX589864:TB655337 ACT589864:ACX655337 AMP589864:AMT655337 AWL589864:AWP655337 BGH589864:BGL655337 BQD589864:BQH655337 BZZ589864:CAD655337 CJV589864:CJZ655337 CTR589864:CTV655337 DDN589864:DDR655337 DNJ589864:DNN655337 DXF589864:DXJ655337 EHB589864:EHF655337 EQX589864:ERB655337 FAT589864:FAX655337 FKP589864:FKT655337 FUL589864:FUP655337 GEH589864:GEL655337 GOD589864:GOH655337 GXZ589864:GYD655337 HHV589864:HHZ655337 HRR589864:HRV655337 IBN589864:IBR655337 ILJ589864:ILN655337 IVF589864:IVJ655337 JFB589864:JFF655337 JOX589864:JPB655337 JYT589864:JYX655337 KIP589864:KIT655337 KSL589864:KSP655337 LCH589864:LCL655337 LMD589864:LMH655337 LVZ589864:LWD655337 MFV589864:MFZ655337 MPR589864:MPV655337 MZN589864:MZR655337 NJJ589864:NJN655337 NTF589864:NTJ655337 ODB589864:ODF655337 OMX589864:ONB655337 OWT589864:OWX655337 PGP589864:PGT655337 PQL589864:PQP655337 QAH589864:QAL655337 QKD589864:QKH655337 QTZ589864:QUD655337 RDV589864:RDZ655337 RNR589864:RNV655337 RXN589864:RXR655337 SHJ589864:SHN655337 SRF589864:SRJ655337 TBB589864:TBF655337 TKX589864:TLB655337 TUT589864:TUX655337 UEP589864:UET655337 UOL589864:UOP655337 UYH589864:UYL655337 VID589864:VIH655337 VRZ589864:VSD655337 WBV589864:WBZ655337 WLR589864:WLV655337 WVN589864:WVR655337 F655400:J720873 JB655400:JF720873 SX655400:TB720873 ACT655400:ACX720873 AMP655400:AMT720873 AWL655400:AWP720873 BGH655400:BGL720873 BQD655400:BQH720873 BZZ655400:CAD720873 CJV655400:CJZ720873 CTR655400:CTV720873 DDN655400:DDR720873 DNJ655400:DNN720873 DXF655400:DXJ720873 EHB655400:EHF720873 EQX655400:ERB720873 FAT655400:FAX720873 FKP655400:FKT720873 FUL655400:FUP720873 GEH655400:GEL720873 GOD655400:GOH720873 GXZ655400:GYD720873 HHV655400:HHZ720873 HRR655400:HRV720873 IBN655400:IBR720873 ILJ655400:ILN720873 IVF655400:IVJ720873 JFB655400:JFF720873 JOX655400:JPB720873 JYT655400:JYX720873 KIP655400:KIT720873 KSL655400:KSP720873 LCH655400:LCL720873 LMD655400:LMH720873 LVZ655400:LWD720873 MFV655400:MFZ720873 MPR655400:MPV720873 MZN655400:MZR720873 NJJ655400:NJN720873 NTF655400:NTJ720873 ODB655400:ODF720873 OMX655400:ONB720873 OWT655400:OWX720873 PGP655400:PGT720873 PQL655400:PQP720873 QAH655400:QAL720873 QKD655400:QKH720873 QTZ655400:QUD720873 RDV655400:RDZ720873 RNR655400:RNV720873 RXN655400:RXR720873 SHJ655400:SHN720873 SRF655400:SRJ720873 TBB655400:TBF720873 TKX655400:TLB720873 TUT655400:TUX720873 UEP655400:UET720873 UOL655400:UOP720873 UYH655400:UYL720873 VID655400:VIH720873 VRZ655400:VSD720873 WBV655400:WBZ720873 WLR655400:WLV720873 WVN655400:WVR720873 F720936:J786409 JB720936:JF786409 SX720936:TB786409 ACT720936:ACX786409 AMP720936:AMT786409 AWL720936:AWP786409 BGH720936:BGL786409 BQD720936:BQH786409 BZZ720936:CAD786409 CJV720936:CJZ786409 CTR720936:CTV786409 DDN720936:DDR786409 DNJ720936:DNN786409 DXF720936:DXJ786409 EHB720936:EHF786409 EQX720936:ERB786409 FAT720936:FAX786409 FKP720936:FKT786409 FUL720936:FUP786409 GEH720936:GEL786409 GOD720936:GOH786409 GXZ720936:GYD786409 HHV720936:HHZ786409 HRR720936:HRV786409 IBN720936:IBR786409 ILJ720936:ILN786409 IVF720936:IVJ786409 JFB720936:JFF786409 JOX720936:JPB786409 JYT720936:JYX786409 KIP720936:KIT786409 KSL720936:KSP786409 LCH720936:LCL786409 LMD720936:LMH786409 LVZ720936:LWD786409 MFV720936:MFZ786409 MPR720936:MPV786409 MZN720936:MZR786409 NJJ720936:NJN786409 NTF720936:NTJ786409 ODB720936:ODF786409 OMX720936:ONB786409 OWT720936:OWX786409 PGP720936:PGT786409 PQL720936:PQP786409 QAH720936:QAL786409 QKD720936:QKH786409 QTZ720936:QUD786409 RDV720936:RDZ786409 RNR720936:RNV786409 RXN720936:RXR786409 SHJ720936:SHN786409 SRF720936:SRJ786409 TBB720936:TBF786409 TKX720936:TLB786409 TUT720936:TUX786409 UEP720936:UET786409 UOL720936:UOP786409 UYH720936:UYL786409 VID720936:VIH786409 VRZ720936:VSD786409 WBV720936:WBZ786409 WLR720936:WLV786409 WVN720936:WVR786409 F786472:J851945 JB786472:JF851945 SX786472:TB851945 ACT786472:ACX851945 AMP786472:AMT851945 AWL786472:AWP851945 BGH786472:BGL851945 BQD786472:BQH851945 BZZ786472:CAD851945 CJV786472:CJZ851945 CTR786472:CTV851945 DDN786472:DDR851945 DNJ786472:DNN851945 DXF786472:DXJ851945 EHB786472:EHF851945 EQX786472:ERB851945 FAT786472:FAX851945 FKP786472:FKT851945 FUL786472:FUP851945 GEH786472:GEL851945 GOD786472:GOH851945 GXZ786472:GYD851945 HHV786472:HHZ851945 HRR786472:HRV851945 IBN786472:IBR851945 ILJ786472:ILN851945 IVF786472:IVJ851945 JFB786472:JFF851945 JOX786472:JPB851945 JYT786472:JYX851945 KIP786472:KIT851945 KSL786472:KSP851945 LCH786472:LCL851945 LMD786472:LMH851945 LVZ786472:LWD851945 MFV786472:MFZ851945 MPR786472:MPV851945 MZN786472:MZR851945 NJJ786472:NJN851945 NTF786472:NTJ851945 ODB786472:ODF851945 OMX786472:ONB851945 OWT786472:OWX851945 PGP786472:PGT851945 PQL786472:PQP851945 QAH786472:QAL851945 QKD786472:QKH851945 QTZ786472:QUD851945 RDV786472:RDZ851945 RNR786472:RNV851945 RXN786472:RXR851945 SHJ786472:SHN851945 SRF786472:SRJ851945 TBB786472:TBF851945 TKX786472:TLB851945 TUT786472:TUX851945 UEP786472:UET851945 UOL786472:UOP851945 UYH786472:UYL851945 VID786472:VIH851945 VRZ786472:VSD851945 WBV786472:WBZ851945 WLR786472:WLV851945 WVN786472:WVR851945 F852008:J917481 JB852008:JF917481 SX852008:TB917481 ACT852008:ACX917481 AMP852008:AMT917481 AWL852008:AWP917481 BGH852008:BGL917481 BQD852008:BQH917481 BZZ852008:CAD917481 CJV852008:CJZ917481 CTR852008:CTV917481 DDN852008:DDR917481 DNJ852008:DNN917481 DXF852008:DXJ917481 EHB852008:EHF917481 EQX852008:ERB917481 FAT852008:FAX917481 FKP852008:FKT917481 FUL852008:FUP917481 GEH852008:GEL917481 GOD852008:GOH917481 GXZ852008:GYD917481 HHV852008:HHZ917481 HRR852008:HRV917481 IBN852008:IBR917481 ILJ852008:ILN917481 IVF852008:IVJ917481 JFB852008:JFF917481 JOX852008:JPB917481 JYT852008:JYX917481 KIP852008:KIT917481 KSL852008:KSP917481 LCH852008:LCL917481 LMD852008:LMH917481 LVZ852008:LWD917481 MFV852008:MFZ917481 MPR852008:MPV917481 MZN852008:MZR917481 NJJ852008:NJN917481 NTF852008:NTJ917481 ODB852008:ODF917481 OMX852008:ONB917481 OWT852008:OWX917481 PGP852008:PGT917481 PQL852008:PQP917481 QAH852008:QAL917481 QKD852008:QKH917481 QTZ852008:QUD917481 RDV852008:RDZ917481 RNR852008:RNV917481 RXN852008:RXR917481 SHJ852008:SHN917481 SRF852008:SRJ917481 TBB852008:TBF917481 TKX852008:TLB917481 TUT852008:TUX917481 UEP852008:UET917481 UOL852008:UOP917481 UYH852008:UYL917481 VID852008:VIH917481 VRZ852008:VSD917481 WBV852008:WBZ917481 WLR852008:WLV917481 WVN852008:WVR917481 F917544:J983017 JB917544:JF983017 SX917544:TB983017 ACT917544:ACX983017 AMP917544:AMT983017 AWL917544:AWP983017 BGH917544:BGL983017 BQD917544:BQH983017 BZZ917544:CAD983017 CJV917544:CJZ983017 CTR917544:CTV983017 DDN917544:DDR983017 DNJ917544:DNN983017 DXF917544:DXJ983017 EHB917544:EHF983017 EQX917544:ERB983017 FAT917544:FAX983017 FKP917544:FKT983017 FUL917544:FUP983017 GEH917544:GEL983017 GOD917544:GOH983017 GXZ917544:GYD983017 HHV917544:HHZ983017 HRR917544:HRV983017 IBN917544:IBR983017 ILJ917544:ILN983017 IVF917544:IVJ983017 JFB917544:JFF983017 JOX917544:JPB983017 JYT917544:JYX983017 KIP917544:KIT983017 KSL917544:KSP983017 LCH917544:LCL983017 LMD917544:LMH983017 LVZ917544:LWD983017 MFV917544:MFZ983017 MPR917544:MPV983017 MZN917544:MZR983017 NJJ917544:NJN983017 NTF917544:NTJ983017 ODB917544:ODF983017 OMX917544:ONB983017 OWT917544:OWX983017 PGP917544:PGT983017 PQL917544:PQP983017 QAH917544:QAL983017 QKD917544:QKH983017 QTZ917544:QUD983017 RDV917544:RDZ983017 RNR917544:RNV983017 RXN917544:RXR983017 SHJ917544:SHN983017 SRF917544:SRJ983017 TBB917544:TBF983017 TKX917544:TLB983017 TUT917544:TUX983017 UEP917544:UET983017 UOL917544:UOP983017 UYH917544:UYL983017 VID917544:VIH983017 VRZ917544:VSD983017 WBV917544:WBZ983017 WLR917544:WLV983017 WVN917544:WVR983017 F983080:J1048576 JB983080:JF1048576 SX983080:TB1048576 ACT983080:ACX1048576 AMP983080:AMT1048576 AWL983080:AWP1048576 BGH983080:BGL1048576 BQD983080:BQH1048576 BZZ983080:CAD1048576 CJV983080:CJZ1048576 CTR983080:CTV1048576 DDN983080:DDR1048576 DNJ983080:DNN1048576 DXF983080:DXJ1048576 EHB983080:EHF1048576 EQX983080:ERB1048576 FAT983080:FAX1048576 FKP983080:FKT1048576 FUL983080:FUP1048576 GEH983080:GEL1048576 GOD983080:GOH1048576 GXZ983080:GYD1048576 HHV983080:HHZ1048576 HRR983080:HRV1048576 IBN983080:IBR1048576 ILJ983080:ILN1048576 IVF983080:IVJ1048576 JFB983080:JFF1048576 JOX983080:JPB1048576 JYT983080:JYX1048576 KIP983080:KIT1048576 KSL983080:KSP1048576 LCH983080:LCL1048576 LMD983080:LMH1048576 LVZ983080:LWD1048576 MFV983080:MFZ1048576 MPR983080:MPV1048576 MZN983080:MZR1048576 NJJ983080:NJN1048576 NTF983080:NTJ1048576 ODB983080:ODF1048576 OMX983080:ONB1048576 OWT983080:OWX1048576 PGP983080:PGT1048576 PQL983080:PQP1048576 QAH983080:QAL1048576 QKD983080:QKH1048576 QTZ983080:QUD1048576 RDV983080:RDZ1048576 RNR983080:RNV1048576 RXN983080:RXR1048576 SHJ983080:SHN1048576 SRF983080:SRJ1048576 TBB983080:TBF1048576 TKX983080:TLB1048576 TUT983080:TUX1048576 UEP983080:UET1048576 UOL983080:UOP1048576 UYH983080:UYL1048576 VID983080:VIH1048576 VRZ983080:VSD1048576 WBV983080:WBZ1048576 WLR983080:WLV1048576 WVN983080:WVR1048576 JB29:JF40 SX29:TB40 ACT29:ACX40 AMP29:AMT40 AWL29:AWP40 BGH29:BGL40 BQD29:BQH40 BZZ29:CAD40 CJV29:CJZ40 CTR29:CTV40 DDN29:DDR40 DNJ29:DNN40 DXF29:DXJ40 EHB29:EHF40 EQX29:ERB40 FAT29:FAX40 FKP29:FKT40 FUL29:FUP40 GEH29:GEL40 GOD29:GOH40 GXZ29:GYD40 HHV29:HHZ40 HRR29:HRV40 IBN29:IBR40 ILJ29:ILN40 IVF29:IVJ40 JFB29:JFF40 JOX29:JPB40 JYT29:JYX40 KIP29:KIT40 KSL29:KSP40 LCH29:LCL40 LMD29:LMH40 LVZ29:LWD40 MFV29:MFZ40 MPR29:MPV40 MZN29:MZR40 NJJ29:NJN40 NTF29:NTJ40 ODB29:ODF40 OMX29:ONB40 OWT29:OWX40 PGP29:PGT40 PQL29:PQP40 QAH29:QAL40 QKD29:QKH40 QTZ29:QUD40 RDV29:RDZ40 RNR29:RNV40 RXN29:RXR40 SHJ29:SHN40 SRF29:SRJ40 TBB29:TBF40 TKX29:TLB40 TUT29:TUX40 UEP29:UET40 UOL29:UOP40 UYH29:UYL40 VID29:VIH40 VRZ29:VSD40 WBV29:WBZ40 WLR29:WLV40 WVN29:WVR40 F65562:J65573 JB65562:JF65573 SX65562:TB65573 ACT65562:ACX65573 AMP65562:AMT65573 AWL65562:AWP65573 BGH65562:BGL65573 BQD65562:BQH65573 BZZ65562:CAD65573 CJV65562:CJZ65573 CTR65562:CTV65573 DDN65562:DDR65573 DNJ65562:DNN65573 DXF65562:DXJ65573 EHB65562:EHF65573 EQX65562:ERB65573 FAT65562:FAX65573 FKP65562:FKT65573 FUL65562:FUP65573 GEH65562:GEL65573 GOD65562:GOH65573 GXZ65562:GYD65573 HHV65562:HHZ65573 HRR65562:HRV65573 IBN65562:IBR65573 ILJ65562:ILN65573 IVF65562:IVJ65573 JFB65562:JFF65573 JOX65562:JPB65573 JYT65562:JYX65573 KIP65562:KIT65573 KSL65562:KSP65573 LCH65562:LCL65573 LMD65562:LMH65573 LVZ65562:LWD65573 MFV65562:MFZ65573 MPR65562:MPV65573 MZN65562:MZR65573 NJJ65562:NJN65573 NTF65562:NTJ65573 ODB65562:ODF65573 OMX65562:ONB65573 OWT65562:OWX65573 PGP65562:PGT65573 PQL65562:PQP65573 QAH65562:QAL65573 QKD65562:QKH65573 QTZ65562:QUD65573 RDV65562:RDZ65573 RNR65562:RNV65573 RXN65562:RXR65573 SHJ65562:SHN65573 SRF65562:SRJ65573 TBB65562:TBF65573 TKX65562:TLB65573 TUT65562:TUX65573 UEP65562:UET65573 UOL65562:UOP65573 UYH65562:UYL65573 VID65562:VIH65573 VRZ65562:VSD65573 WBV65562:WBZ65573 WLR65562:WLV65573 WVN65562:WVR65573 F131098:J131109 JB131098:JF131109 SX131098:TB131109 ACT131098:ACX131109 AMP131098:AMT131109 AWL131098:AWP131109 BGH131098:BGL131109 BQD131098:BQH131109 BZZ131098:CAD131109 CJV131098:CJZ131109 CTR131098:CTV131109 DDN131098:DDR131109 DNJ131098:DNN131109 DXF131098:DXJ131109 EHB131098:EHF131109 EQX131098:ERB131109 FAT131098:FAX131109 FKP131098:FKT131109 FUL131098:FUP131109 GEH131098:GEL131109 GOD131098:GOH131109 GXZ131098:GYD131109 HHV131098:HHZ131109 HRR131098:HRV131109 IBN131098:IBR131109 ILJ131098:ILN131109 IVF131098:IVJ131109 JFB131098:JFF131109 JOX131098:JPB131109 JYT131098:JYX131109 KIP131098:KIT131109 KSL131098:KSP131109 LCH131098:LCL131109 LMD131098:LMH131109 LVZ131098:LWD131109 MFV131098:MFZ131109 MPR131098:MPV131109 MZN131098:MZR131109 NJJ131098:NJN131109 NTF131098:NTJ131109 ODB131098:ODF131109 OMX131098:ONB131109 OWT131098:OWX131109 PGP131098:PGT131109 PQL131098:PQP131109 QAH131098:QAL131109 QKD131098:QKH131109 QTZ131098:QUD131109 RDV131098:RDZ131109 RNR131098:RNV131109 RXN131098:RXR131109 SHJ131098:SHN131109 SRF131098:SRJ131109 TBB131098:TBF131109 TKX131098:TLB131109 TUT131098:TUX131109 UEP131098:UET131109 UOL131098:UOP131109 UYH131098:UYL131109 VID131098:VIH131109 VRZ131098:VSD131109 WBV131098:WBZ131109 WLR131098:WLV131109 WVN131098:WVR131109 F196634:J196645 JB196634:JF196645 SX196634:TB196645 ACT196634:ACX196645 AMP196634:AMT196645 AWL196634:AWP196645 BGH196634:BGL196645 BQD196634:BQH196645 BZZ196634:CAD196645 CJV196634:CJZ196645 CTR196634:CTV196645 DDN196634:DDR196645 DNJ196634:DNN196645 DXF196634:DXJ196645 EHB196634:EHF196645 EQX196634:ERB196645 FAT196634:FAX196645 FKP196634:FKT196645 FUL196634:FUP196645 GEH196634:GEL196645 GOD196634:GOH196645 GXZ196634:GYD196645 HHV196634:HHZ196645 HRR196634:HRV196645 IBN196634:IBR196645 ILJ196634:ILN196645 IVF196634:IVJ196645 JFB196634:JFF196645 JOX196634:JPB196645 JYT196634:JYX196645 KIP196634:KIT196645 KSL196634:KSP196645 LCH196634:LCL196645 LMD196634:LMH196645 LVZ196634:LWD196645 MFV196634:MFZ196645 MPR196634:MPV196645 MZN196634:MZR196645 NJJ196634:NJN196645 NTF196634:NTJ196645 ODB196634:ODF196645 OMX196634:ONB196645 OWT196634:OWX196645 PGP196634:PGT196645 PQL196634:PQP196645 QAH196634:QAL196645 QKD196634:QKH196645 QTZ196634:QUD196645 RDV196634:RDZ196645 RNR196634:RNV196645 RXN196634:RXR196645 SHJ196634:SHN196645 SRF196634:SRJ196645 TBB196634:TBF196645 TKX196634:TLB196645 TUT196634:TUX196645 UEP196634:UET196645 UOL196634:UOP196645 UYH196634:UYL196645 VID196634:VIH196645 VRZ196634:VSD196645 WBV196634:WBZ196645 WLR196634:WLV196645 WVN196634:WVR196645 F262170:J262181 JB262170:JF262181 SX262170:TB262181 ACT262170:ACX262181 AMP262170:AMT262181 AWL262170:AWP262181 BGH262170:BGL262181 BQD262170:BQH262181 BZZ262170:CAD262181 CJV262170:CJZ262181 CTR262170:CTV262181 DDN262170:DDR262181 DNJ262170:DNN262181 DXF262170:DXJ262181 EHB262170:EHF262181 EQX262170:ERB262181 FAT262170:FAX262181 FKP262170:FKT262181 FUL262170:FUP262181 GEH262170:GEL262181 GOD262170:GOH262181 GXZ262170:GYD262181 HHV262170:HHZ262181 HRR262170:HRV262181 IBN262170:IBR262181 ILJ262170:ILN262181 IVF262170:IVJ262181 JFB262170:JFF262181 JOX262170:JPB262181 JYT262170:JYX262181 KIP262170:KIT262181 KSL262170:KSP262181 LCH262170:LCL262181 LMD262170:LMH262181 LVZ262170:LWD262181 MFV262170:MFZ262181 MPR262170:MPV262181 MZN262170:MZR262181 NJJ262170:NJN262181 NTF262170:NTJ262181 ODB262170:ODF262181 OMX262170:ONB262181 OWT262170:OWX262181 PGP262170:PGT262181 PQL262170:PQP262181 QAH262170:QAL262181 QKD262170:QKH262181 QTZ262170:QUD262181 RDV262170:RDZ262181 RNR262170:RNV262181 RXN262170:RXR262181 SHJ262170:SHN262181 SRF262170:SRJ262181 TBB262170:TBF262181 TKX262170:TLB262181 TUT262170:TUX262181 UEP262170:UET262181 UOL262170:UOP262181 UYH262170:UYL262181 VID262170:VIH262181 VRZ262170:VSD262181 WBV262170:WBZ262181 WLR262170:WLV262181 WVN262170:WVR262181 F327706:J327717 JB327706:JF327717 SX327706:TB327717 ACT327706:ACX327717 AMP327706:AMT327717 AWL327706:AWP327717 BGH327706:BGL327717 BQD327706:BQH327717 BZZ327706:CAD327717 CJV327706:CJZ327717 CTR327706:CTV327717 DDN327706:DDR327717 DNJ327706:DNN327717 DXF327706:DXJ327717 EHB327706:EHF327717 EQX327706:ERB327717 FAT327706:FAX327717 FKP327706:FKT327717 FUL327706:FUP327717 GEH327706:GEL327717 GOD327706:GOH327717 GXZ327706:GYD327717 HHV327706:HHZ327717 HRR327706:HRV327717 IBN327706:IBR327717 ILJ327706:ILN327717 IVF327706:IVJ327717 JFB327706:JFF327717 JOX327706:JPB327717 JYT327706:JYX327717 KIP327706:KIT327717 KSL327706:KSP327717 LCH327706:LCL327717 LMD327706:LMH327717 LVZ327706:LWD327717 MFV327706:MFZ327717 MPR327706:MPV327717 MZN327706:MZR327717 NJJ327706:NJN327717 NTF327706:NTJ327717 ODB327706:ODF327717 OMX327706:ONB327717 OWT327706:OWX327717 PGP327706:PGT327717 PQL327706:PQP327717 QAH327706:QAL327717 QKD327706:QKH327717 QTZ327706:QUD327717 RDV327706:RDZ327717 RNR327706:RNV327717 RXN327706:RXR327717 SHJ327706:SHN327717 SRF327706:SRJ327717 TBB327706:TBF327717 TKX327706:TLB327717 TUT327706:TUX327717 UEP327706:UET327717 UOL327706:UOP327717 UYH327706:UYL327717 VID327706:VIH327717 VRZ327706:VSD327717 WBV327706:WBZ327717 WLR327706:WLV327717 WVN327706:WVR327717 F393242:J393253 JB393242:JF393253 SX393242:TB393253 ACT393242:ACX393253 AMP393242:AMT393253 AWL393242:AWP393253 BGH393242:BGL393253 BQD393242:BQH393253 BZZ393242:CAD393253 CJV393242:CJZ393253 CTR393242:CTV393253 DDN393242:DDR393253 DNJ393242:DNN393253 DXF393242:DXJ393253 EHB393242:EHF393253 EQX393242:ERB393253 FAT393242:FAX393253 FKP393242:FKT393253 FUL393242:FUP393253 GEH393242:GEL393253 GOD393242:GOH393253 GXZ393242:GYD393253 HHV393242:HHZ393253 HRR393242:HRV393253 IBN393242:IBR393253 ILJ393242:ILN393253 IVF393242:IVJ393253 JFB393242:JFF393253 JOX393242:JPB393253 JYT393242:JYX393253 KIP393242:KIT393253 KSL393242:KSP393253 LCH393242:LCL393253 LMD393242:LMH393253 LVZ393242:LWD393253 MFV393242:MFZ393253 MPR393242:MPV393253 MZN393242:MZR393253 NJJ393242:NJN393253 NTF393242:NTJ393253 ODB393242:ODF393253 OMX393242:ONB393253 OWT393242:OWX393253 PGP393242:PGT393253 PQL393242:PQP393253 QAH393242:QAL393253 QKD393242:QKH393253 QTZ393242:QUD393253 RDV393242:RDZ393253 RNR393242:RNV393253 RXN393242:RXR393253 SHJ393242:SHN393253 SRF393242:SRJ393253 TBB393242:TBF393253 TKX393242:TLB393253 TUT393242:TUX393253 UEP393242:UET393253 UOL393242:UOP393253 UYH393242:UYL393253 VID393242:VIH393253 VRZ393242:VSD393253 WBV393242:WBZ393253 WLR393242:WLV393253 WVN393242:WVR393253 F458778:J458789 JB458778:JF458789 SX458778:TB458789 ACT458778:ACX458789 AMP458778:AMT458789 AWL458778:AWP458789 BGH458778:BGL458789 BQD458778:BQH458789 BZZ458778:CAD458789 CJV458778:CJZ458789 CTR458778:CTV458789 DDN458778:DDR458789 DNJ458778:DNN458789 DXF458778:DXJ458789 EHB458778:EHF458789 EQX458778:ERB458789 FAT458778:FAX458789 FKP458778:FKT458789 FUL458778:FUP458789 GEH458778:GEL458789 GOD458778:GOH458789 GXZ458778:GYD458789 HHV458778:HHZ458789 HRR458778:HRV458789 IBN458778:IBR458789 ILJ458778:ILN458789 IVF458778:IVJ458789 JFB458778:JFF458789 JOX458778:JPB458789 JYT458778:JYX458789 KIP458778:KIT458789 KSL458778:KSP458789 LCH458778:LCL458789 LMD458778:LMH458789 LVZ458778:LWD458789 MFV458778:MFZ458789 MPR458778:MPV458789 MZN458778:MZR458789 NJJ458778:NJN458789 NTF458778:NTJ458789 ODB458778:ODF458789 OMX458778:ONB458789 OWT458778:OWX458789 PGP458778:PGT458789 PQL458778:PQP458789 QAH458778:QAL458789 QKD458778:QKH458789 QTZ458778:QUD458789 RDV458778:RDZ458789 RNR458778:RNV458789 RXN458778:RXR458789 SHJ458778:SHN458789 SRF458778:SRJ458789 TBB458778:TBF458789 TKX458778:TLB458789 TUT458778:TUX458789 UEP458778:UET458789 UOL458778:UOP458789 UYH458778:UYL458789 VID458778:VIH458789 VRZ458778:VSD458789 WBV458778:WBZ458789 WLR458778:WLV458789 WVN458778:WVR458789 F524314:J524325 JB524314:JF524325 SX524314:TB524325 ACT524314:ACX524325 AMP524314:AMT524325 AWL524314:AWP524325 BGH524314:BGL524325 BQD524314:BQH524325 BZZ524314:CAD524325 CJV524314:CJZ524325 CTR524314:CTV524325 DDN524314:DDR524325 DNJ524314:DNN524325 DXF524314:DXJ524325 EHB524314:EHF524325 EQX524314:ERB524325 FAT524314:FAX524325 FKP524314:FKT524325 FUL524314:FUP524325 GEH524314:GEL524325 GOD524314:GOH524325 GXZ524314:GYD524325 HHV524314:HHZ524325 HRR524314:HRV524325 IBN524314:IBR524325 ILJ524314:ILN524325 IVF524314:IVJ524325 JFB524314:JFF524325 JOX524314:JPB524325 JYT524314:JYX524325 KIP524314:KIT524325 KSL524314:KSP524325 LCH524314:LCL524325 LMD524314:LMH524325 LVZ524314:LWD524325 MFV524314:MFZ524325 MPR524314:MPV524325 MZN524314:MZR524325 NJJ524314:NJN524325 NTF524314:NTJ524325 ODB524314:ODF524325 OMX524314:ONB524325 OWT524314:OWX524325 PGP524314:PGT524325 PQL524314:PQP524325 QAH524314:QAL524325 QKD524314:QKH524325 QTZ524314:QUD524325 RDV524314:RDZ524325 RNR524314:RNV524325 RXN524314:RXR524325 SHJ524314:SHN524325 SRF524314:SRJ524325 TBB524314:TBF524325 TKX524314:TLB524325 TUT524314:TUX524325 UEP524314:UET524325 UOL524314:UOP524325 UYH524314:UYL524325 VID524314:VIH524325 VRZ524314:VSD524325 WBV524314:WBZ524325 WLR524314:WLV524325 WVN524314:WVR524325 F589850:J589861 JB589850:JF589861 SX589850:TB589861 ACT589850:ACX589861 AMP589850:AMT589861 AWL589850:AWP589861 BGH589850:BGL589861 BQD589850:BQH589861 BZZ589850:CAD589861 CJV589850:CJZ589861 CTR589850:CTV589861 DDN589850:DDR589861 DNJ589850:DNN589861 DXF589850:DXJ589861 EHB589850:EHF589861 EQX589850:ERB589861 FAT589850:FAX589861 FKP589850:FKT589861 FUL589850:FUP589861 GEH589850:GEL589861 GOD589850:GOH589861 GXZ589850:GYD589861 HHV589850:HHZ589861 HRR589850:HRV589861 IBN589850:IBR589861 ILJ589850:ILN589861 IVF589850:IVJ589861 JFB589850:JFF589861 JOX589850:JPB589861 JYT589850:JYX589861 KIP589850:KIT589861 KSL589850:KSP589861 LCH589850:LCL589861 LMD589850:LMH589861 LVZ589850:LWD589861 MFV589850:MFZ589861 MPR589850:MPV589861 MZN589850:MZR589861 NJJ589850:NJN589861 NTF589850:NTJ589861 ODB589850:ODF589861 OMX589850:ONB589861 OWT589850:OWX589861 PGP589850:PGT589861 PQL589850:PQP589861 QAH589850:QAL589861 QKD589850:QKH589861 QTZ589850:QUD589861 RDV589850:RDZ589861 RNR589850:RNV589861 RXN589850:RXR589861 SHJ589850:SHN589861 SRF589850:SRJ589861 TBB589850:TBF589861 TKX589850:TLB589861 TUT589850:TUX589861 UEP589850:UET589861 UOL589850:UOP589861 UYH589850:UYL589861 VID589850:VIH589861 VRZ589850:VSD589861 WBV589850:WBZ589861 WLR589850:WLV589861 WVN589850:WVR589861 F655386:J655397 JB655386:JF655397 SX655386:TB655397 ACT655386:ACX655397 AMP655386:AMT655397 AWL655386:AWP655397 BGH655386:BGL655397 BQD655386:BQH655397 BZZ655386:CAD655397 CJV655386:CJZ655397 CTR655386:CTV655397 DDN655386:DDR655397 DNJ655386:DNN655397 DXF655386:DXJ655397 EHB655386:EHF655397 EQX655386:ERB655397 FAT655386:FAX655397 FKP655386:FKT655397 FUL655386:FUP655397 GEH655386:GEL655397 GOD655386:GOH655397 GXZ655386:GYD655397 HHV655386:HHZ655397 HRR655386:HRV655397 IBN655386:IBR655397 ILJ655386:ILN655397 IVF655386:IVJ655397 JFB655386:JFF655397 JOX655386:JPB655397 JYT655386:JYX655397 KIP655386:KIT655397 KSL655386:KSP655397 LCH655386:LCL655397 LMD655386:LMH655397 LVZ655386:LWD655397 MFV655386:MFZ655397 MPR655386:MPV655397 MZN655386:MZR655397 NJJ655386:NJN655397 NTF655386:NTJ655397 ODB655386:ODF655397 OMX655386:ONB655397 OWT655386:OWX655397 PGP655386:PGT655397 PQL655386:PQP655397 QAH655386:QAL655397 QKD655386:QKH655397 QTZ655386:QUD655397 RDV655386:RDZ655397 RNR655386:RNV655397 RXN655386:RXR655397 SHJ655386:SHN655397 SRF655386:SRJ655397 TBB655386:TBF655397 TKX655386:TLB655397 TUT655386:TUX655397 UEP655386:UET655397 UOL655386:UOP655397 UYH655386:UYL655397 VID655386:VIH655397 VRZ655386:VSD655397 WBV655386:WBZ655397 WLR655386:WLV655397 WVN655386:WVR655397 F720922:J720933 JB720922:JF720933 SX720922:TB720933 ACT720922:ACX720933 AMP720922:AMT720933 AWL720922:AWP720933 BGH720922:BGL720933 BQD720922:BQH720933 BZZ720922:CAD720933 CJV720922:CJZ720933 CTR720922:CTV720933 DDN720922:DDR720933 DNJ720922:DNN720933 DXF720922:DXJ720933 EHB720922:EHF720933 EQX720922:ERB720933 FAT720922:FAX720933 FKP720922:FKT720933 FUL720922:FUP720933 GEH720922:GEL720933 GOD720922:GOH720933 GXZ720922:GYD720933 HHV720922:HHZ720933 HRR720922:HRV720933 IBN720922:IBR720933 ILJ720922:ILN720933 IVF720922:IVJ720933 JFB720922:JFF720933 JOX720922:JPB720933 JYT720922:JYX720933 KIP720922:KIT720933 KSL720922:KSP720933 LCH720922:LCL720933 LMD720922:LMH720933 LVZ720922:LWD720933 MFV720922:MFZ720933 MPR720922:MPV720933 MZN720922:MZR720933 NJJ720922:NJN720933 NTF720922:NTJ720933 ODB720922:ODF720933 OMX720922:ONB720933 OWT720922:OWX720933 PGP720922:PGT720933 PQL720922:PQP720933 QAH720922:QAL720933 QKD720922:QKH720933 QTZ720922:QUD720933 RDV720922:RDZ720933 RNR720922:RNV720933 RXN720922:RXR720933 SHJ720922:SHN720933 SRF720922:SRJ720933 TBB720922:TBF720933 TKX720922:TLB720933 TUT720922:TUX720933 UEP720922:UET720933 UOL720922:UOP720933 UYH720922:UYL720933 VID720922:VIH720933 VRZ720922:VSD720933 WBV720922:WBZ720933 WLR720922:WLV720933 WVN720922:WVR720933 F786458:J786469 JB786458:JF786469 SX786458:TB786469 ACT786458:ACX786469 AMP786458:AMT786469 AWL786458:AWP786469 BGH786458:BGL786469 BQD786458:BQH786469 BZZ786458:CAD786469 CJV786458:CJZ786469 CTR786458:CTV786469 DDN786458:DDR786469 DNJ786458:DNN786469 DXF786458:DXJ786469 EHB786458:EHF786469 EQX786458:ERB786469 FAT786458:FAX786469 FKP786458:FKT786469 FUL786458:FUP786469 GEH786458:GEL786469 GOD786458:GOH786469 GXZ786458:GYD786469 HHV786458:HHZ786469 HRR786458:HRV786469 IBN786458:IBR786469 ILJ786458:ILN786469 IVF786458:IVJ786469 JFB786458:JFF786469 JOX786458:JPB786469 JYT786458:JYX786469 KIP786458:KIT786469 KSL786458:KSP786469 LCH786458:LCL786469 LMD786458:LMH786469 LVZ786458:LWD786469 MFV786458:MFZ786469 MPR786458:MPV786469 MZN786458:MZR786469 NJJ786458:NJN786469 NTF786458:NTJ786469 ODB786458:ODF786469 OMX786458:ONB786469 OWT786458:OWX786469 PGP786458:PGT786469 PQL786458:PQP786469 QAH786458:QAL786469 QKD786458:QKH786469 QTZ786458:QUD786469 RDV786458:RDZ786469 RNR786458:RNV786469 RXN786458:RXR786469 SHJ786458:SHN786469 SRF786458:SRJ786469 TBB786458:TBF786469 TKX786458:TLB786469 TUT786458:TUX786469 UEP786458:UET786469 UOL786458:UOP786469 UYH786458:UYL786469 VID786458:VIH786469 VRZ786458:VSD786469 WBV786458:WBZ786469 WLR786458:WLV786469 WVN786458:WVR786469 F851994:J852005 JB851994:JF852005 SX851994:TB852005 ACT851994:ACX852005 AMP851994:AMT852005 AWL851994:AWP852005 BGH851994:BGL852005 BQD851994:BQH852005 BZZ851994:CAD852005 CJV851994:CJZ852005 CTR851994:CTV852005 DDN851994:DDR852005 DNJ851994:DNN852005 DXF851994:DXJ852005 EHB851994:EHF852005 EQX851994:ERB852005 FAT851994:FAX852005 FKP851994:FKT852005 FUL851994:FUP852005 GEH851994:GEL852005 GOD851994:GOH852005 GXZ851994:GYD852005 HHV851994:HHZ852005 HRR851994:HRV852005 IBN851994:IBR852005 ILJ851994:ILN852005 IVF851994:IVJ852005 JFB851994:JFF852005 JOX851994:JPB852005 JYT851994:JYX852005 KIP851994:KIT852005 KSL851994:KSP852005 LCH851994:LCL852005 LMD851994:LMH852005 LVZ851994:LWD852005 MFV851994:MFZ852005 MPR851994:MPV852005 MZN851994:MZR852005 NJJ851994:NJN852005 NTF851994:NTJ852005 ODB851994:ODF852005 OMX851994:ONB852005 OWT851994:OWX852005 PGP851994:PGT852005 PQL851994:PQP852005 QAH851994:QAL852005 QKD851994:QKH852005 QTZ851994:QUD852005 RDV851994:RDZ852005 RNR851994:RNV852005 RXN851994:RXR852005 SHJ851994:SHN852005 SRF851994:SRJ852005 TBB851994:TBF852005 TKX851994:TLB852005 TUT851994:TUX852005 UEP851994:UET852005 UOL851994:UOP852005 UYH851994:UYL852005 VID851994:VIH852005 VRZ851994:VSD852005 WBV851994:WBZ852005 WLR851994:WLV852005 WVN851994:WVR852005 F917530:J917541 JB917530:JF917541 SX917530:TB917541 ACT917530:ACX917541 AMP917530:AMT917541 AWL917530:AWP917541 BGH917530:BGL917541 BQD917530:BQH917541 BZZ917530:CAD917541 CJV917530:CJZ917541 CTR917530:CTV917541 DDN917530:DDR917541 DNJ917530:DNN917541 DXF917530:DXJ917541 EHB917530:EHF917541 EQX917530:ERB917541 FAT917530:FAX917541 FKP917530:FKT917541 FUL917530:FUP917541 GEH917530:GEL917541 GOD917530:GOH917541 GXZ917530:GYD917541 HHV917530:HHZ917541 HRR917530:HRV917541 IBN917530:IBR917541 ILJ917530:ILN917541 IVF917530:IVJ917541 JFB917530:JFF917541 JOX917530:JPB917541 JYT917530:JYX917541 KIP917530:KIT917541 KSL917530:KSP917541 LCH917530:LCL917541 LMD917530:LMH917541 LVZ917530:LWD917541 MFV917530:MFZ917541 MPR917530:MPV917541 MZN917530:MZR917541 NJJ917530:NJN917541 NTF917530:NTJ917541 ODB917530:ODF917541 OMX917530:ONB917541 OWT917530:OWX917541 PGP917530:PGT917541 PQL917530:PQP917541 QAH917530:QAL917541 QKD917530:QKH917541 QTZ917530:QUD917541 RDV917530:RDZ917541 RNR917530:RNV917541 RXN917530:RXR917541 SHJ917530:SHN917541 SRF917530:SRJ917541 TBB917530:TBF917541 TKX917530:TLB917541 TUT917530:TUX917541 UEP917530:UET917541 UOL917530:UOP917541 UYH917530:UYL917541 VID917530:VIH917541 VRZ917530:VSD917541 WBV917530:WBZ917541 WLR917530:WLV917541 WVN917530:WVR917541 F983066:J983077 JB983066:JF983077 SX983066:TB983077 ACT983066:ACX983077 AMP983066:AMT983077 AWL983066:AWP983077 BGH983066:BGL983077 BQD983066:BQH983077 BZZ983066:CAD983077 CJV983066:CJZ983077 CTR983066:CTV983077 DDN983066:DDR983077 DNJ983066:DNN983077 DXF983066:DXJ983077 EHB983066:EHF983077 EQX983066:ERB983077 FAT983066:FAX983077 FKP983066:FKT983077 FUL983066:FUP983077 GEH983066:GEL983077 GOD983066:GOH983077 GXZ983066:GYD983077 HHV983066:HHZ983077 HRR983066:HRV983077 IBN983066:IBR983077 ILJ983066:ILN983077 IVF983066:IVJ983077 JFB983066:JFF983077 JOX983066:JPB983077 JYT983066:JYX983077 KIP983066:KIT983077 KSL983066:KSP983077 LCH983066:LCL983077 LMD983066:LMH983077 LVZ983066:LWD983077 MFV983066:MFZ983077 MPR983066:MPV983077 MZN983066:MZR983077 NJJ983066:NJN983077 NTF983066:NTJ983077 ODB983066:ODF983077 OMX983066:ONB983077 OWT983066:OWX983077 PGP983066:PGT983077 PQL983066:PQP983077 QAH983066:QAL983077 QKD983066:QKH983077 QTZ983066:QUD983077 RDV983066:RDZ983077 RNR983066:RNV983077 RXN983066:RXR983077 SHJ983066:SHN983077 SRF983066:SRJ983077 TBB983066:TBF983077 TKX983066:TLB983077 TUT983066:TUX983077 UEP983066:UET983077 UOL983066:UOP983077 UYH983066:UYL983077 VID983066:VIH983077 VRZ983066:VSD983077 WBV983066:WBZ983077 WLR983066:WLV983077 WVN983066:WVR983077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A131050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A196586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A262122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A327658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A393194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A458730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A524266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A589802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A655338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A720874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A786410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A851946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A917482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A983018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JF3:JG4 TB3:TC4 ACX3:ACY4 AMT3:AMU4 AWP3:AWQ4 BGL3:BGM4 BQH3:BQI4 CAD3:CAE4 CJZ3:CKA4 CTV3:CTW4 DDR3:DDS4 DNN3:DNO4 DXJ3:DXK4 EHF3:EHG4 ERB3:ERC4 FAX3:FAY4 FKT3:FKU4 FUP3:FUQ4 GEL3:GEM4 GOH3:GOI4 GYD3:GYE4 HHZ3:HIA4 HRV3:HRW4 IBR3:IBS4 ILN3:ILO4 IVJ3:IVK4 JFF3:JFG4 JPB3:JPC4 JYX3:JYY4 KIT3:KIU4 KSP3:KSQ4 LCL3:LCM4 LMH3:LMI4 LWD3:LWE4 MFZ3:MGA4 MPV3:MPW4 MZR3:MZS4 NJN3:NJO4 NTJ3:NTK4 ODF3:ODG4 ONB3:ONC4 OWX3:OWY4 PGT3:PGU4 PQP3:PQQ4 QAL3:QAM4 QKH3:QKI4 QUD3:QUE4 RDZ3:REA4 RNV3:RNW4 RXR3:RXS4 SHN3:SHO4 SRJ3:SRK4 TBF3:TBG4 TLB3:TLC4 TUX3:TUY4 UET3:UEU4 UOP3:UOQ4 UYL3:UYM4 VIH3:VII4 VSD3:VSE4 WBZ3:WCA4 WLV3:WLW4 WVR3:WVS4 J65516:K65516 JF65516:JG65516 TB65516:TC65516 ACX65516:ACY65516 AMT65516:AMU65516 AWP65516:AWQ65516 BGL65516:BGM65516 BQH65516:BQI65516 CAD65516:CAE65516 CJZ65516:CKA65516 CTV65516:CTW65516 DDR65516:DDS65516 DNN65516:DNO65516 DXJ65516:DXK65516 EHF65516:EHG65516 ERB65516:ERC65516 FAX65516:FAY65516 FKT65516:FKU65516 FUP65516:FUQ65516 GEL65516:GEM65516 GOH65516:GOI65516 GYD65516:GYE65516 HHZ65516:HIA65516 HRV65516:HRW65516 IBR65516:IBS65516 ILN65516:ILO65516 IVJ65516:IVK65516 JFF65516:JFG65516 JPB65516:JPC65516 JYX65516:JYY65516 KIT65516:KIU65516 KSP65516:KSQ65516 LCL65516:LCM65516 LMH65516:LMI65516 LWD65516:LWE65516 MFZ65516:MGA65516 MPV65516:MPW65516 MZR65516:MZS65516 NJN65516:NJO65516 NTJ65516:NTK65516 ODF65516:ODG65516 ONB65516:ONC65516 OWX65516:OWY65516 PGT65516:PGU65516 PQP65516:PQQ65516 QAL65516:QAM65516 QKH65516:QKI65516 QUD65516:QUE65516 RDZ65516:REA65516 RNV65516:RNW65516 RXR65516:RXS65516 SHN65516:SHO65516 SRJ65516:SRK65516 TBF65516:TBG65516 TLB65516:TLC65516 TUX65516:TUY65516 UET65516:UEU65516 UOP65516:UOQ65516 UYL65516:UYM65516 VIH65516:VII65516 VSD65516:VSE65516 WBZ65516:WCA65516 WLV65516:WLW65516 WVR65516:WVS65516 J131052:K131052 JF131052:JG131052 TB131052:TC131052 ACX131052:ACY131052 AMT131052:AMU131052 AWP131052:AWQ131052 BGL131052:BGM131052 BQH131052:BQI131052 CAD131052:CAE131052 CJZ131052:CKA131052 CTV131052:CTW131052 DDR131052:DDS131052 DNN131052:DNO131052 DXJ131052:DXK131052 EHF131052:EHG131052 ERB131052:ERC131052 FAX131052:FAY131052 FKT131052:FKU131052 FUP131052:FUQ131052 GEL131052:GEM131052 GOH131052:GOI131052 GYD131052:GYE131052 HHZ131052:HIA131052 HRV131052:HRW131052 IBR131052:IBS131052 ILN131052:ILO131052 IVJ131052:IVK131052 JFF131052:JFG131052 JPB131052:JPC131052 JYX131052:JYY131052 KIT131052:KIU131052 KSP131052:KSQ131052 LCL131052:LCM131052 LMH131052:LMI131052 LWD131052:LWE131052 MFZ131052:MGA131052 MPV131052:MPW131052 MZR131052:MZS131052 NJN131052:NJO131052 NTJ131052:NTK131052 ODF131052:ODG131052 ONB131052:ONC131052 OWX131052:OWY131052 PGT131052:PGU131052 PQP131052:PQQ131052 QAL131052:QAM131052 QKH131052:QKI131052 QUD131052:QUE131052 RDZ131052:REA131052 RNV131052:RNW131052 RXR131052:RXS131052 SHN131052:SHO131052 SRJ131052:SRK131052 TBF131052:TBG131052 TLB131052:TLC131052 TUX131052:TUY131052 UET131052:UEU131052 UOP131052:UOQ131052 UYL131052:UYM131052 VIH131052:VII131052 VSD131052:VSE131052 WBZ131052:WCA131052 WLV131052:WLW131052 WVR131052:WVS131052 J196588:K196588 JF196588:JG196588 TB196588:TC196588 ACX196588:ACY196588 AMT196588:AMU196588 AWP196588:AWQ196588 BGL196588:BGM196588 BQH196588:BQI196588 CAD196588:CAE196588 CJZ196588:CKA196588 CTV196588:CTW196588 DDR196588:DDS196588 DNN196588:DNO196588 DXJ196588:DXK196588 EHF196588:EHG196588 ERB196588:ERC196588 FAX196588:FAY196588 FKT196588:FKU196588 FUP196588:FUQ196588 GEL196588:GEM196588 GOH196588:GOI196588 GYD196588:GYE196588 HHZ196588:HIA196588 HRV196588:HRW196588 IBR196588:IBS196588 ILN196588:ILO196588 IVJ196588:IVK196588 JFF196588:JFG196588 JPB196588:JPC196588 JYX196588:JYY196588 KIT196588:KIU196588 KSP196588:KSQ196588 LCL196588:LCM196588 LMH196588:LMI196588 LWD196588:LWE196588 MFZ196588:MGA196588 MPV196588:MPW196588 MZR196588:MZS196588 NJN196588:NJO196588 NTJ196588:NTK196588 ODF196588:ODG196588 ONB196588:ONC196588 OWX196588:OWY196588 PGT196588:PGU196588 PQP196588:PQQ196588 QAL196588:QAM196588 QKH196588:QKI196588 QUD196588:QUE196588 RDZ196588:REA196588 RNV196588:RNW196588 RXR196588:RXS196588 SHN196588:SHO196588 SRJ196588:SRK196588 TBF196588:TBG196588 TLB196588:TLC196588 TUX196588:TUY196588 UET196588:UEU196588 UOP196588:UOQ196588 UYL196588:UYM196588 VIH196588:VII196588 VSD196588:VSE196588 WBZ196588:WCA196588 WLV196588:WLW196588 WVR196588:WVS196588 J262124:K262124 JF262124:JG262124 TB262124:TC262124 ACX262124:ACY262124 AMT262124:AMU262124 AWP262124:AWQ262124 BGL262124:BGM262124 BQH262124:BQI262124 CAD262124:CAE262124 CJZ262124:CKA262124 CTV262124:CTW262124 DDR262124:DDS262124 DNN262124:DNO262124 DXJ262124:DXK262124 EHF262124:EHG262124 ERB262124:ERC262124 FAX262124:FAY262124 FKT262124:FKU262124 FUP262124:FUQ262124 GEL262124:GEM262124 GOH262124:GOI262124 GYD262124:GYE262124 HHZ262124:HIA262124 HRV262124:HRW262124 IBR262124:IBS262124 ILN262124:ILO262124 IVJ262124:IVK262124 JFF262124:JFG262124 JPB262124:JPC262124 JYX262124:JYY262124 KIT262124:KIU262124 KSP262124:KSQ262124 LCL262124:LCM262124 LMH262124:LMI262124 LWD262124:LWE262124 MFZ262124:MGA262124 MPV262124:MPW262124 MZR262124:MZS262124 NJN262124:NJO262124 NTJ262124:NTK262124 ODF262124:ODG262124 ONB262124:ONC262124 OWX262124:OWY262124 PGT262124:PGU262124 PQP262124:PQQ262124 QAL262124:QAM262124 QKH262124:QKI262124 QUD262124:QUE262124 RDZ262124:REA262124 RNV262124:RNW262124 RXR262124:RXS262124 SHN262124:SHO262124 SRJ262124:SRK262124 TBF262124:TBG262124 TLB262124:TLC262124 TUX262124:TUY262124 UET262124:UEU262124 UOP262124:UOQ262124 UYL262124:UYM262124 VIH262124:VII262124 VSD262124:VSE262124 WBZ262124:WCA262124 WLV262124:WLW262124 WVR262124:WVS262124 J327660:K327660 JF327660:JG327660 TB327660:TC327660 ACX327660:ACY327660 AMT327660:AMU327660 AWP327660:AWQ327660 BGL327660:BGM327660 BQH327660:BQI327660 CAD327660:CAE327660 CJZ327660:CKA327660 CTV327660:CTW327660 DDR327660:DDS327660 DNN327660:DNO327660 DXJ327660:DXK327660 EHF327660:EHG327660 ERB327660:ERC327660 FAX327660:FAY327660 FKT327660:FKU327660 FUP327660:FUQ327660 GEL327660:GEM327660 GOH327660:GOI327660 GYD327660:GYE327660 HHZ327660:HIA327660 HRV327660:HRW327660 IBR327660:IBS327660 ILN327660:ILO327660 IVJ327660:IVK327660 JFF327660:JFG327660 JPB327660:JPC327660 JYX327660:JYY327660 KIT327660:KIU327660 KSP327660:KSQ327660 LCL327660:LCM327660 LMH327660:LMI327660 LWD327660:LWE327660 MFZ327660:MGA327660 MPV327660:MPW327660 MZR327660:MZS327660 NJN327660:NJO327660 NTJ327660:NTK327660 ODF327660:ODG327660 ONB327660:ONC327660 OWX327660:OWY327660 PGT327660:PGU327660 PQP327660:PQQ327660 QAL327660:QAM327660 QKH327660:QKI327660 QUD327660:QUE327660 RDZ327660:REA327660 RNV327660:RNW327660 RXR327660:RXS327660 SHN327660:SHO327660 SRJ327660:SRK327660 TBF327660:TBG327660 TLB327660:TLC327660 TUX327660:TUY327660 UET327660:UEU327660 UOP327660:UOQ327660 UYL327660:UYM327660 VIH327660:VII327660 VSD327660:VSE327660 WBZ327660:WCA327660 WLV327660:WLW327660 WVR327660:WVS327660 J393196:K393196 JF393196:JG393196 TB393196:TC393196 ACX393196:ACY393196 AMT393196:AMU393196 AWP393196:AWQ393196 BGL393196:BGM393196 BQH393196:BQI393196 CAD393196:CAE393196 CJZ393196:CKA393196 CTV393196:CTW393196 DDR393196:DDS393196 DNN393196:DNO393196 DXJ393196:DXK393196 EHF393196:EHG393196 ERB393196:ERC393196 FAX393196:FAY393196 FKT393196:FKU393196 FUP393196:FUQ393196 GEL393196:GEM393196 GOH393196:GOI393196 GYD393196:GYE393196 HHZ393196:HIA393196 HRV393196:HRW393196 IBR393196:IBS393196 ILN393196:ILO393196 IVJ393196:IVK393196 JFF393196:JFG393196 JPB393196:JPC393196 JYX393196:JYY393196 KIT393196:KIU393196 KSP393196:KSQ393196 LCL393196:LCM393196 LMH393196:LMI393196 LWD393196:LWE393196 MFZ393196:MGA393196 MPV393196:MPW393196 MZR393196:MZS393196 NJN393196:NJO393196 NTJ393196:NTK393196 ODF393196:ODG393196 ONB393196:ONC393196 OWX393196:OWY393196 PGT393196:PGU393196 PQP393196:PQQ393196 QAL393196:QAM393196 QKH393196:QKI393196 QUD393196:QUE393196 RDZ393196:REA393196 RNV393196:RNW393196 RXR393196:RXS393196 SHN393196:SHO393196 SRJ393196:SRK393196 TBF393196:TBG393196 TLB393196:TLC393196 TUX393196:TUY393196 UET393196:UEU393196 UOP393196:UOQ393196 UYL393196:UYM393196 VIH393196:VII393196 VSD393196:VSE393196 WBZ393196:WCA393196 WLV393196:WLW393196 WVR393196:WVS393196 J458732:K458732 JF458732:JG458732 TB458732:TC458732 ACX458732:ACY458732 AMT458732:AMU458732 AWP458732:AWQ458732 BGL458732:BGM458732 BQH458732:BQI458732 CAD458732:CAE458732 CJZ458732:CKA458732 CTV458732:CTW458732 DDR458732:DDS458732 DNN458732:DNO458732 DXJ458732:DXK458732 EHF458732:EHG458732 ERB458732:ERC458732 FAX458732:FAY458732 FKT458732:FKU458732 FUP458732:FUQ458732 GEL458732:GEM458732 GOH458732:GOI458732 GYD458732:GYE458732 HHZ458732:HIA458732 HRV458732:HRW458732 IBR458732:IBS458732 ILN458732:ILO458732 IVJ458732:IVK458732 JFF458732:JFG458732 JPB458732:JPC458732 JYX458732:JYY458732 KIT458732:KIU458732 KSP458732:KSQ458732 LCL458732:LCM458732 LMH458732:LMI458732 LWD458732:LWE458732 MFZ458732:MGA458732 MPV458732:MPW458732 MZR458732:MZS458732 NJN458732:NJO458732 NTJ458732:NTK458732 ODF458732:ODG458732 ONB458732:ONC458732 OWX458732:OWY458732 PGT458732:PGU458732 PQP458732:PQQ458732 QAL458732:QAM458732 QKH458732:QKI458732 QUD458732:QUE458732 RDZ458732:REA458732 RNV458732:RNW458732 RXR458732:RXS458732 SHN458732:SHO458732 SRJ458732:SRK458732 TBF458732:TBG458732 TLB458732:TLC458732 TUX458732:TUY458732 UET458732:UEU458732 UOP458732:UOQ458732 UYL458732:UYM458732 VIH458732:VII458732 VSD458732:VSE458732 WBZ458732:WCA458732 WLV458732:WLW458732 WVR458732:WVS458732 J524268:K524268 JF524268:JG524268 TB524268:TC524268 ACX524268:ACY524268 AMT524268:AMU524268 AWP524268:AWQ524268 BGL524268:BGM524268 BQH524268:BQI524268 CAD524268:CAE524268 CJZ524268:CKA524268 CTV524268:CTW524268 DDR524268:DDS524268 DNN524268:DNO524268 DXJ524268:DXK524268 EHF524268:EHG524268 ERB524268:ERC524268 FAX524268:FAY524268 FKT524268:FKU524268 FUP524268:FUQ524268 GEL524268:GEM524268 GOH524268:GOI524268 GYD524268:GYE524268 HHZ524268:HIA524268 HRV524268:HRW524268 IBR524268:IBS524268 ILN524268:ILO524268 IVJ524268:IVK524268 JFF524268:JFG524268 JPB524268:JPC524268 JYX524268:JYY524268 KIT524268:KIU524268 KSP524268:KSQ524268 LCL524268:LCM524268 LMH524268:LMI524268 LWD524268:LWE524268 MFZ524268:MGA524268 MPV524268:MPW524268 MZR524268:MZS524268 NJN524268:NJO524268 NTJ524268:NTK524268 ODF524268:ODG524268 ONB524268:ONC524268 OWX524268:OWY524268 PGT524268:PGU524268 PQP524268:PQQ524268 QAL524268:QAM524268 QKH524268:QKI524268 QUD524268:QUE524268 RDZ524268:REA524268 RNV524268:RNW524268 RXR524268:RXS524268 SHN524268:SHO524268 SRJ524268:SRK524268 TBF524268:TBG524268 TLB524268:TLC524268 TUX524268:TUY524268 UET524268:UEU524268 UOP524268:UOQ524268 UYL524268:UYM524268 VIH524268:VII524268 VSD524268:VSE524268 WBZ524268:WCA524268 WLV524268:WLW524268 WVR524268:WVS524268 J589804:K589804 JF589804:JG589804 TB589804:TC589804 ACX589804:ACY589804 AMT589804:AMU589804 AWP589804:AWQ589804 BGL589804:BGM589804 BQH589804:BQI589804 CAD589804:CAE589804 CJZ589804:CKA589804 CTV589804:CTW589804 DDR589804:DDS589804 DNN589804:DNO589804 DXJ589804:DXK589804 EHF589804:EHG589804 ERB589804:ERC589804 FAX589804:FAY589804 FKT589804:FKU589804 FUP589804:FUQ589804 GEL589804:GEM589804 GOH589804:GOI589804 GYD589804:GYE589804 HHZ589804:HIA589804 HRV589804:HRW589804 IBR589804:IBS589804 ILN589804:ILO589804 IVJ589804:IVK589804 JFF589804:JFG589804 JPB589804:JPC589804 JYX589804:JYY589804 KIT589804:KIU589804 KSP589804:KSQ589804 LCL589804:LCM589804 LMH589804:LMI589804 LWD589804:LWE589804 MFZ589804:MGA589804 MPV589804:MPW589804 MZR589804:MZS589804 NJN589804:NJO589804 NTJ589804:NTK589804 ODF589804:ODG589804 ONB589804:ONC589804 OWX589804:OWY589804 PGT589804:PGU589804 PQP589804:PQQ589804 QAL589804:QAM589804 QKH589804:QKI589804 QUD589804:QUE589804 RDZ589804:REA589804 RNV589804:RNW589804 RXR589804:RXS589804 SHN589804:SHO589804 SRJ589804:SRK589804 TBF589804:TBG589804 TLB589804:TLC589804 TUX589804:TUY589804 UET589804:UEU589804 UOP589804:UOQ589804 UYL589804:UYM589804 VIH589804:VII589804 VSD589804:VSE589804 WBZ589804:WCA589804 WLV589804:WLW589804 WVR589804:WVS589804 J655340:K655340 JF655340:JG655340 TB655340:TC655340 ACX655340:ACY655340 AMT655340:AMU655340 AWP655340:AWQ655340 BGL655340:BGM655340 BQH655340:BQI655340 CAD655340:CAE655340 CJZ655340:CKA655340 CTV655340:CTW655340 DDR655340:DDS655340 DNN655340:DNO655340 DXJ655340:DXK655340 EHF655340:EHG655340 ERB655340:ERC655340 FAX655340:FAY655340 FKT655340:FKU655340 FUP655340:FUQ655340 GEL655340:GEM655340 GOH655340:GOI655340 GYD655340:GYE655340 HHZ655340:HIA655340 HRV655340:HRW655340 IBR655340:IBS655340 ILN655340:ILO655340 IVJ655340:IVK655340 JFF655340:JFG655340 JPB655340:JPC655340 JYX655340:JYY655340 KIT655340:KIU655340 KSP655340:KSQ655340 LCL655340:LCM655340 LMH655340:LMI655340 LWD655340:LWE655340 MFZ655340:MGA655340 MPV655340:MPW655340 MZR655340:MZS655340 NJN655340:NJO655340 NTJ655340:NTK655340 ODF655340:ODG655340 ONB655340:ONC655340 OWX655340:OWY655340 PGT655340:PGU655340 PQP655340:PQQ655340 QAL655340:QAM655340 QKH655340:QKI655340 QUD655340:QUE655340 RDZ655340:REA655340 RNV655340:RNW655340 RXR655340:RXS655340 SHN655340:SHO655340 SRJ655340:SRK655340 TBF655340:TBG655340 TLB655340:TLC655340 TUX655340:TUY655340 UET655340:UEU655340 UOP655340:UOQ655340 UYL655340:UYM655340 VIH655340:VII655340 VSD655340:VSE655340 WBZ655340:WCA655340 WLV655340:WLW655340 WVR655340:WVS655340 J720876:K720876 JF720876:JG720876 TB720876:TC720876 ACX720876:ACY720876 AMT720876:AMU720876 AWP720876:AWQ720876 BGL720876:BGM720876 BQH720876:BQI720876 CAD720876:CAE720876 CJZ720876:CKA720876 CTV720876:CTW720876 DDR720876:DDS720876 DNN720876:DNO720876 DXJ720876:DXK720876 EHF720876:EHG720876 ERB720876:ERC720876 FAX720876:FAY720876 FKT720876:FKU720876 FUP720876:FUQ720876 GEL720876:GEM720876 GOH720876:GOI720876 GYD720876:GYE720876 HHZ720876:HIA720876 HRV720876:HRW720876 IBR720876:IBS720876 ILN720876:ILO720876 IVJ720876:IVK720876 JFF720876:JFG720876 JPB720876:JPC720876 JYX720876:JYY720876 KIT720876:KIU720876 KSP720876:KSQ720876 LCL720876:LCM720876 LMH720876:LMI720876 LWD720876:LWE720876 MFZ720876:MGA720876 MPV720876:MPW720876 MZR720876:MZS720876 NJN720876:NJO720876 NTJ720876:NTK720876 ODF720876:ODG720876 ONB720876:ONC720876 OWX720876:OWY720876 PGT720876:PGU720876 PQP720876:PQQ720876 QAL720876:QAM720876 QKH720876:QKI720876 QUD720876:QUE720876 RDZ720876:REA720876 RNV720876:RNW720876 RXR720876:RXS720876 SHN720876:SHO720876 SRJ720876:SRK720876 TBF720876:TBG720876 TLB720876:TLC720876 TUX720876:TUY720876 UET720876:UEU720876 UOP720876:UOQ720876 UYL720876:UYM720876 VIH720876:VII720876 VSD720876:VSE720876 WBZ720876:WCA720876 WLV720876:WLW720876 WVR720876:WVS720876 J786412:K786412 JF786412:JG786412 TB786412:TC786412 ACX786412:ACY786412 AMT786412:AMU786412 AWP786412:AWQ786412 BGL786412:BGM786412 BQH786412:BQI786412 CAD786412:CAE786412 CJZ786412:CKA786412 CTV786412:CTW786412 DDR786412:DDS786412 DNN786412:DNO786412 DXJ786412:DXK786412 EHF786412:EHG786412 ERB786412:ERC786412 FAX786412:FAY786412 FKT786412:FKU786412 FUP786412:FUQ786412 GEL786412:GEM786412 GOH786412:GOI786412 GYD786412:GYE786412 HHZ786412:HIA786412 HRV786412:HRW786412 IBR786412:IBS786412 ILN786412:ILO786412 IVJ786412:IVK786412 JFF786412:JFG786412 JPB786412:JPC786412 JYX786412:JYY786412 KIT786412:KIU786412 KSP786412:KSQ786412 LCL786412:LCM786412 LMH786412:LMI786412 LWD786412:LWE786412 MFZ786412:MGA786412 MPV786412:MPW786412 MZR786412:MZS786412 NJN786412:NJO786412 NTJ786412:NTK786412 ODF786412:ODG786412 ONB786412:ONC786412 OWX786412:OWY786412 PGT786412:PGU786412 PQP786412:PQQ786412 QAL786412:QAM786412 QKH786412:QKI786412 QUD786412:QUE786412 RDZ786412:REA786412 RNV786412:RNW786412 RXR786412:RXS786412 SHN786412:SHO786412 SRJ786412:SRK786412 TBF786412:TBG786412 TLB786412:TLC786412 TUX786412:TUY786412 UET786412:UEU786412 UOP786412:UOQ786412 UYL786412:UYM786412 VIH786412:VII786412 VSD786412:VSE786412 WBZ786412:WCA786412 WLV786412:WLW786412 WVR786412:WVS786412 J851948:K851948 JF851948:JG851948 TB851948:TC851948 ACX851948:ACY851948 AMT851948:AMU851948 AWP851948:AWQ851948 BGL851948:BGM851948 BQH851948:BQI851948 CAD851948:CAE851948 CJZ851948:CKA851948 CTV851948:CTW851948 DDR851948:DDS851948 DNN851948:DNO851948 DXJ851948:DXK851948 EHF851948:EHG851948 ERB851948:ERC851948 FAX851948:FAY851948 FKT851948:FKU851948 FUP851948:FUQ851948 GEL851948:GEM851948 GOH851948:GOI851948 GYD851948:GYE851948 HHZ851948:HIA851948 HRV851948:HRW851948 IBR851948:IBS851948 ILN851948:ILO851948 IVJ851948:IVK851948 JFF851948:JFG851948 JPB851948:JPC851948 JYX851948:JYY851948 KIT851948:KIU851948 KSP851948:KSQ851948 LCL851948:LCM851948 LMH851948:LMI851948 LWD851948:LWE851948 MFZ851948:MGA851948 MPV851948:MPW851948 MZR851948:MZS851948 NJN851948:NJO851948 NTJ851948:NTK851948 ODF851948:ODG851948 ONB851948:ONC851948 OWX851948:OWY851948 PGT851948:PGU851948 PQP851948:PQQ851948 QAL851948:QAM851948 QKH851948:QKI851948 QUD851948:QUE851948 RDZ851948:REA851948 RNV851948:RNW851948 RXR851948:RXS851948 SHN851948:SHO851948 SRJ851948:SRK851948 TBF851948:TBG851948 TLB851948:TLC851948 TUX851948:TUY851948 UET851948:UEU851948 UOP851948:UOQ851948 UYL851948:UYM851948 VIH851948:VII851948 VSD851948:VSE851948 WBZ851948:WCA851948 WLV851948:WLW851948 WVR851948:WVS851948 J917484:K917484 JF917484:JG917484 TB917484:TC917484 ACX917484:ACY917484 AMT917484:AMU917484 AWP917484:AWQ917484 BGL917484:BGM917484 BQH917484:BQI917484 CAD917484:CAE917484 CJZ917484:CKA917484 CTV917484:CTW917484 DDR917484:DDS917484 DNN917484:DNO917484 DXJ917484:DXK917484 EHF917484:EHG917484 ERB917484:ERC917484 FAX917484:FAY917484 FKT917484:FKU917484 FUP917484:FUQ917484 GEL917484:GEM917484 GOH917484:GOI917484 GYD917484:GYE917484 HHZ917484:HIA917484 HRV917484:HRW917484 IBR917484:IBS917484 ILN917484:ILO917484 IVJ917484:IVK917484 JFF917484:JFG917484 JPB917484:JPC917484 JYX917484:JYY917484 KIT917484:KIU917484 KSP917484:KSQ917484 LCL917484:LCM917484 LMH917484:LMI917484 LWD917484:LWE917484 MFZ917484:MGA917484 MPV917484:MPW917484 MZR917484:MZS917484 NJN917484:NJO917484 NTJ917484:NTK917484 ODF917484:ODG917484 ONB917484:ONC917484 OWX917484:OWY917484 PGT917484:PGU917484 PQP917484:PQQ917484 QAL917484:QAM917484 QKH917484:QKI917484 QUD917484:QUE917484 RDZ917484:REA917484 RNV917484:RNW917484 RXR917484:RXS917484 SHN917484:SHO917484 SRJ917484:SRK917484 TBF917484:TBG917484 TLB917484:TLC917484 TUX917484:TUY917484 UET917484:UEU917484 UOP917484:UOQ917484 UYL917484:UYM917484 VIH917484:VII917484 VSD917484:VSE917484 WBZ917484:WCA917484 WLV917484:WLW917484 WVR917484:WVS917484 J983020:K983020 JF983020:JG983020 TB983020:TC983020 ACX983020:ACY983020 AMT983020:AMU983020 AWP983020:AWQ983020 BGL983020:BGM983020 BQH983020:BQI983020 CAD983020:CAE983020 CJZ983020:CKA983020 CTV983020:CTW983020 DDR983020:DDS983020 DNN983020:DNO983020 DXJ983020:DXK983020 EHF983020:EHG983020 ERB983020:ERC983020 FAX983020:FAY983020 FKT983020:FKU983020 FUP983020:FUQ983020 GEL983020:GEM983020 GOH983020:GOI983020 GYD983020:GYE983020 HHZ983020:HIA983020 HRV983020:HRW983020 IBR983020:IBS983020 ILN983020:ILO983020 IVJ983020:IVK983020 JFF983020:JFG983020 JPB983020:JPC983020 JYX983020:JYY983020 KIT983020:KIU983020 KSP983020:KSQ983020 LCL983020:LCM983020 LMH983020:LMI983020 LWD983020:LWE983020 MFZ983020:MGA983020 MPV983020:MPW983020 MZR983020:MZS983020 NJN983020:NJO983020 NTJ983020:NTK983020 ODF983020:ODG983020 ONB983020:ONC983020 OWX983020:OWY983020 PGT983020:PGU983020 PQP983020:PQQ983020 QAL983020:QAM983020 QKH983020:QKI983020 QUD983020:QUE983020 RDZ983020:REA983020 RNV983020:RNW983020 RXR983020:RXS983020 SHN983020:SHO983020 SRJ983020:SRK983020 TBF983020:TBG983020 TLB983020:TLC983020 TUX983020:TUY983020 UET983020:UEU983020 UOP983020:UOQ983020 UYL983020:UYM983020 VIH983020:VII983020 VSD983020:VSE983020 WBZ983020:WCA983020 WLV983020:WLW983020 WVR983020:WVS983020 JB25:JC28 SX25:SY28 ACT25:ACU28 AMP25:AMQ28 AWL25:AWM28 BGH25:BGI28 BQD25:BQE28 BZZ25:CAA28 CJV25:CJW28 CTR25:CTS28 DDN25:DDO28 DNJ25:DNK28 DXF25:DXG28 EHB25:EHC28 EQX25:EQY28 FAT25:FAU28 FKP25:FKQ28 FUL25:FUM28 GEH25:GEI28 GOD25:GOE28 GXZ25:GYA28 HHV25:HHW28 HRR25:HRS28 IBN25:IBO28 ILJ25:ILK28 IVF25:IVG28 JFB25:JFC28 JOX25:JOY28 JYT25:JYU28 KIP25:KIQ28 KSL25:KSM28 LCH25:LCI28 LMD25:LME28 LVZ25:LWA28 MFV25:MFW28 MPR25:MPS28 MZN25:MZO28 NJJ25:NJK28 NTF25:NTG28 ODB25:ODC28 OMX25:OMY28 OWT25:OWU28 PGP25:PGQ28 PQL25:PQM28 QAH25:QAI28 QKD25:QKE28 QTZ25:QUA28 RDV25:RDW28 RNR25:RNS28 RXN25:RXO28 SHJ25:SHK28 SRF25:SRG28 TBB25:TBC28 TKX25:TKY28 TUT25:TUU28 UEP25:UEQ28 UOL25:UOM28 UYH25:UYI28 VID25:VIE28 VRZ25:VSA28 WBV25:WBW28 WLR25:WLS28 WVN25:WVO28 F65549:G65558 JB65549:JC65558 SX65549:SY65558 ACT65549:ACU65558 AMP65549:AMQ65558 AWL65549:AWM65558 BGH65549:BGI65558 BQD65549:BQE65558 BZZ65549:CAA65558 CJV65549:CJW65558 CTR65549:CTS65558 DDN65549:DDO65558 DNJ65549:DNK65558 DXF65549:DXG65558 EHB65549:EHC65558 EQX65549:EQY65558 FAT65549:FAU65558 FKP65549:FKQ65558 FUL65549:FUM65558 GEH65549:GEI65558 GOD65549:GOE65558 GXZ65549:GYA65558 HHV65549:HHW65558 HRR65549:HRS65558 IBN65549:IBO65558 ILJ65549:ILK65558 IVF65549:IVG65558 JFB65549:JFC65558 JOX65549:JOY65558 JYT65549:JYU65558 KIP65549:KIQ65558 KSL65549:KSM65558 LCH65549:LCI65558 LMD65549:LME65558 LVZ65549:LWA65558 MFV65549:MFW65558 MPR65549:MPS65558 MZN65549:MZO65558 NJJ65549:NJK65558 NTF65549:NTG65558 ODB65549:ODC65558 OMX65549:OMY65558 OWT65549:OWU65558 PGP65549:PGQ65558 PQL65549:PQM65558 QAH65549:QAI65558 QKD65549:QKE65558 QTZ65549:QUA65558 RDV65549:RDW65558 RNR65549:RNS65558 RXN65549:RXO65558 SHJ65549:SHK65558 SRF65549:SRG65558 TBB65549:TBC65558 TKX65549:TKY65558 TUT65549:TUU65558 UEP65549:UEQ65558 UOL65549:UOM65558 UYH65549:UYI65558 VID65549:VIE65558 VRZ65549:VSA65558 WBV65549:WBW65558 WLR65549:WLS65558 WVN65549:WVO65558 F131085:G131094 JB131085:JC131094 SX131085:SY131094 ACT131085:ACU131094 AMP131085:AMQ131094 AWL131085:AWM131094 BGH131085:BGI131094 BQD131085:BQE131094 BZZ131085:CAA131094 CJV131085:CJW131094 CTR131085:CTS131094 DDN131085:DDO131094 DNJ131085:DNK131094 DXF131085:DXG131094 EHB131085:EHC131094 EQX131085:EQY131094 FAT131085:FAU131094 FKP131085:FKQ131094 FUL131085:FUM131094 GEH131085:GEI131094 GOD131085:GOE131094 GXZ131085:GYA131094 HHV131085:HHW131094 HRR131085:HRS131094 IBN131085:IBO131094 ILJ131085:ILK131094 IVF131085:IVG131094 JFB131085:JFC131094 JOX131085:JOY131094 JYT131085:JYU131094 KIP131085:KIQ131094 KSL131085:KSM131094 LCH131085:LCI131094 LMD131085:LME131094 LVZ131085:LWA131094 MFV131085:MFW131094 MPR131085:MPS131094 MZN131085:MZO131094 NJJ131085:NJK131094 NTF131085:NTG131094 ODB131085:ODC131094 OMX131085:OMY131094 OWT131085:OWU131094 PGP131085:PGQ131094 PQL131085:PQM131094 QAH131085:QAI131094 QKD131085:QKE131094 QTZ131085:QUA131094 RDV131085:RDW131094 RNR131085:RNS131094 RXN131085:RXO131094 SHJ131085:SHK131094 SRF131085:SRG131094 TBB131085:TBC131094 TKX131085:TKY131094 TUT131085:TUU131094 UEP131085:UEQ131094 UOL131085:UOM131094 UYH131085:UYI131094 VID131085:VIE131094 VRZ131085:VSA131094 WBV131085:WBW131094 WLR131085:WLS131094 WVN131085:WVO131094 F196621:G196630 JB196621:JC196630 SX196621:SY196630 ACT196621:ACU196630 AMP196621:AMQ196630 AWL196621:AWM196630 BGH196621:BGI196630 BQD196621:BQE196630 BZZ196621:CAA196630 CJV196621:CJW196630 CTR196621:CTS196630 DDN196621:DDO196630 DNJ196621:DNK196630 DXF196621:DXG196630 EHB196621:EHC196630 EQX196621:EQY196630 FAT196621:FAU196630 FKP196621:FKQ196630 FUL196621:FUM196630 GEH196621:GEI196630 GOD196621:GOE196630 GXZ196621:GYA196630 HHV196621:HHW196630 HRR196621:HRS196630 IBN196621:IBO196630 ILJ196621:ILK196630 IVF196621:IVG196630 JFB196621:JFC196630 JOX196621:JOY196630 JYT196621:JYU196630 KIP196621:KIQ196630 KSL196621:KSM196630 LCH196621:LCI196630 LMD196621:LME196630 LVZ196621:LWA196630 MFV196621:MFW196630 MPR196621:MPS196630 MZN196621:MZO196630 NJJ196621:NJK196630 NTF196621:NTG196630 ODB196621:ODC196630 OMX196621:OMY196630 OWT196621:OWU196630 PGP196621:PGQ196630 PQL196621:PQM196630 QAH196621:QAI196630 QKD196621:QKE196630 QTZ196621:QUA196630 RDV196621:RDW196630 RNR196621:RNS196630 RXN196621:RXO196630 SHJ196621:SHK196630 SRF196621:SRG196630 TBB196621:TBC196630 TKX196621:TKY196630 TUT196621:TUU196630 UEP196621:UEQ196630 UOL196621:UOM196630 UYH196621:UYI196630 VID196621:VIE196630 VRZ196621:VSA196630 WBV196621:WBW196630 WLR196621:WLS196630 WVN196621:WVO196630 F262157:G262166 JB262157:JC262166 SX262157:SY262166 ACT262157:ACU262166 AMP262157:AMQ262166 AWL262157:AWM262166 BGH262157:BGI262166 BQD262157:BQE262166 BZZ262157:CAA262166 CJV262157:CJW262166 CTR262157:CTS262166 DDN262157:DDO262166 DNJ262157:DNK262166 DXF262157:DXG262166 EHB262157:EHC262166 EQX262157:EQY262166 FAT262157:FAU262166 FKP262157:FKQ262166 FUL262157:FUM262166 GEH262157:GEI262166 GOD262157:GOE262166 GXZ262157:GYA262166 HHV262157:HHW262166 HRR262157:HRS262166 IBN262157:IBO262166 ILJ262157:ILK262166 IVF262157:IVG262166 JFB262157:JFC262166 JOX262157:JOY262166 JYT262157:JYU262166 KIP262157:KIQ262166 KSL262157:KSM262166 LCH262157:LCI262166 LMD262157:LME262166 LVZ262157:LWA262166 MFV262157:MFW262166 MPR262157:MPS262166 MZN262157:MZO262166 NJJ262157:NJK262166 NTF262157:NTG262166 ODB262157:ODC262166 OMX262157:OMY262166 OWT262157:OWU262166 PGP262157:PGQ262166 PQL262157:PQM262166 QAH262157:QAI262166 QKD262157:QKE262166 QTZ262157:QUA262166 RDV262157:RDW262166 RNR262157:RNS262166 RXN262157:RXO262166 SHJ262157:SHK262166 SRF262157:SRG262166 TBB262157:TBC262166 TKX262157:TKY262166 TUT262157:TUU262166 UEP262157:UEQ262166 UOL262157:UOM262166 UYH262157:UYI262166 VID262157:VIE262166 VRZ262157:VSA262166 WBV262157:WBW262166 WLR262157:WLS262166 WVN262157:WVO262166 F327693:G327702 JB327693:JC327702 SX327693:SY327702 ACT327693:ACU327702 AMP327693:AMQ327702 AWL327693:AWM327702 BGH327693:BGI327702 BQD327693:BQE327702 BZZ327693:CAA327702 CJV327693:CJW327702 CTR327693:CTS327702 DDN327693:DDO327702 DNJ327693:DNK327702 DXF327693:DXG327702 EHB327693:EHC327702 EQX327693:EQY327702 FAT327693:FAU327702 FKP327693:FKQ327702 FUL327693:FUM327702 GEH327693:GEI327702 GOD327693:GOE327702 GXZ327693:GYA327702 HHV327693:HHW327702 HRR327693:HRS327702 IBN327693:IBO327702 ILJ327693:ILK327702 IVF327693:IVG327702 JFB327693:JFC327702 JOX327693:JOY327702 JYT327693:JYU327702 KIP327693:KIQ327702 KSL327693:KSM327702 LCH327693:LCI327702 LMD327693:LME327702 LVZ327693:LWA327702 MFV327693:MFW327702 MPR327693:MPS327702 MZN327693:MZO327702 NJJ327693:NJK327702 NTF327693:NTG327702 ODB327693:ODC327702 OMX327693:OMY327702 OWT327693:OWU327702 PGP327693:PGQ327702 PQL327693:PQM327702 QAH327693:QAI327702 QKD327693:QKE327702 QTZ327693:QUA327702 RDV327693:RDW327702 RNR327693:RNS327702 RXN327693:RXO327702 SHJ327693:SHK327702 SRF327693:SRG327702 TBB327693:TBC327702 TKX327693:TKY327702 TUT327693:TUU327702 UEP327693:UEQ327702 UOL327693:UOM327702 UYH327693:UYI327702 VID327693:VIE327702 VRZ327693:VSA327702 WBV327693:WBW327702 WLR327693:WLS327702 WVN327693:WVO327702 F393229:G393238 JB393229:JC393238 SX393229:SY393238 ACT393229:ACU393238 AMP393229:AMQ393238 AWL393229:AWM393238 BGH393229:BGI393238 BQD393229:BQE393238 BZZ393229:CAA393238 CJV393229:CJW393238 CTR393229:CTS393238 DDN393229:DDO393238 DNJ393229:DNK393238 DXF393229:DXG393238 EHB393229:EHC393238 EQX393229:EQY393238 FAT393229:FAU393238 FKP393229:FKQ393238 FUL393229:FUM393238 GEH393229:GEI393238 GOD393229:GOE393238 GXZ393229:GYA393238 HHV393229:HHW393238 HRR393229:HRS393238 IBN393229:IBO393238 ILJ393229:ILK393238 IVF393229:IVG393238 JFB393229:JFC393238 JOX393229:JOY393238 JYT393229:JYU393238 KIP393229:KIQ393238 KSL393229:KSM393238 LCH393229:LCI393238 LMD393229:LME393238 LVZ393229:LWA393238 MFV393229:MFW393238 MPR393229:MPS393238 MZN393229:MZO393238 NJJ393229:NJK393238 NTF393229:NTG393238 ODB393229:ODC393238 OMX393229:OMY393238 OWT393229:OWU393238 PGP393229:PGQ393238 PQL393229:PQM393238 QAH393229:QAI393238 QKD393229:QKE393238 QTZ393229:QUA393238 RDV393229:RDW393238 RNR393229:RNS393238 RXN393229:RXO393238 SHJ393229:SHK393238 SRF393229:SRG393238 TBB393229:TBC393238 TKX393229:TKY393238 TUT393229:TUU393238 UEP393229:UEQ393238 UOL393229:UOM393238 UYH393229:UYI393238 VID393229:VIE393238 VRZ393229:VSA393238 WBV393229:WBW393238 WLR393229:WLS393238 WVN393229:WVO393238 F458765:G458774 JB458765:JC458774 SX458765:SY458774 ACT458765:ACU458774 AMP458765:AMQ458774 AWL458765:AWM458774 BGH458765:BGI458774 BQD458765:BQE458774 BZZ458765:CAA458774 CJV458765:CJW458774 CTR458765:CTS458774 DDN458765:DDO458774 DNJ458765:DNK458774 DXF458765:DXG458774 EHB458765:EHC458774 EQX458765:EQY458774 FAT458765:FAU458774 FKP458765:FKQ458774 FUL458765:FUM458774 GEH458765:GEI458774 GOD458765:GOE458774 GXZ458765:GYA458774 HHV458765:HHW458774 HRR458765:HRS458774 IBN458765:IBO458774 ILJ458765:ILK458774 IVF458765:IVG458774 JFB458765:JFC458774 JOX458765:JOY458774 JYT458765:JYU458774 KIP458765:KIQ458774 KSL458765:KSM458774 LCH458765:LCI458774 LMD458765:LME458774 LVZ458765:LWA458774 MFV458765:MFW458774 MPR458765:MPS458774 MZN458765:MZO458774 NJJ458765:NJK458774 NTF458765:NTG458774 ODB458765:ODC458774 OMX458765:OMY458774 OWT458765:OWU458774 PGP458765:PGQ458774 PQL458765:PQM458774 QAH458765:QAI458774 QKD458765:QKE458774 QTZ458765:QUA458774 RDV458765:RDW458774 RNR458765:RNS458774 RXN458765:RXO458774 SHJ458765:SHK458774 SRF458765:SRG458774 TBB458765:TBC458774 TKX458765:TKY458774 TUT458765:TUU458774 UEP458765:UEQ458774 UOL458765:UOM458774 UYH458765:UYI458774 VID458765:VIE458774 VRZ458765:VSA458774 WBV458765:WBW458774 WLR458765:WLS458774 WVN458765:WVO458774 F524301:G524310 JB524301:JC524310 SX524301:SY524310 ACT524301:ACU524310 AMP524301:AMQ524310 AWL524301:AWM524310 BGH524301:BGI524310 BQD524301:BQE524310 BZZ524301:CAA524310 CJV524301:CJW524310 CTR524301:CTS524310 DDN524301:DDO524310 DNJ524301:DNK524310 DXF524301:DXG524310 EHB524301:EHC524310 EQX524301:EQY524310 FAT524301:FAU524310 FKP524301:FKQ524310 FUL524301:FUM524310 GEH524301:GEI524310 GOD524301:GOE524310 GXZ524301:GYA524310 HHV524301:HHW524310 HRR524301:HRS524310 IBN524301:IBO524310 ILJ524301:ILK524310 IVF524301:IVG524310 JFB524301:JFC524310 JOX524301:JOY524310 JYT524301:JYU524310 KIP524301:KIQ524310 KSL524301:KSM524310 LCH524301:LCI524310 LMD524301:LME524310 LVZ524301:LWA524310 MFV524301:MFW524310 MPR524301:MPS524310 MZN524301:MZO524310 NJJ524301:NJK524310 NTF524301:NTG524310 ODB524301:ODC524310 OMX524301:OMY524310 OWT524301:OWU524310 PGP524301:PGQ524310 PQL524301:PQM524310 QAH524301:QAI524310 QKD524301:QKE524310 QTZ524301:QUA524310 RDV524301:RDW524310 RNR524301:RNS524310 RXN524301:RXO524310 SHJ524301:SHK524310 SRF524301:SRG524310 TBB524301:TBC524310 TKX524301:TKY524310 TUT524301:TUU524310 UEP524301:UEQ524310 UOL524301:UOM524310 UYH524301:UYI524310 VID524301:VIE524310 VRZ524301:VSA524310 WBV524301:WBW524310 WLR524301:WLS524310 WVN524301:WVO524310 F589837:G589846 JB589837:JC589846 SX589837:SY589846 ACT589837:ACU589846 AMP589837:AMQ589846 AWL589837:AWM589846 BGH589837:BGI589846 BQD589837:BQE589846 BZZ589837:CAA589846 CJV589837:CJW589846 CTR589837:CTS589846 DDN589837:DDO589846 DNJ589837:DNK589846 DXF589837:DXG589846 EHB589837:EHC589846 EQX589837:EQY589846 FAT589837:FAU589846 FKP589837:FKQ589846 FUL589837:FUM589846 GEH589837:GEI589846 GOD589837:GOE589846 GXZ589837:GYA589846 HHV589837:HHW589846 HRR589837:HRS589846 IBN589837:IBO589846 ILJ589837:ILK589846 IVF589837:IVG589846 JFB589837:JFC589846 JOX589837:JOY589846 JYT589837:JYU589846 KIP589837:KIQ589846 KSL589837:KSM589846 LCH589837:LCI589846 LMD589837:LME589846 LVZ589837:LWA589846 MFV589837:MFW589846 MPR589837:MPS589846 MZN589837:MZO589846 NJJ589837:NJK589846 NTF589837:NTG589846 ODB589837:ODC589846 OMX589837:OMY589846 OWT589837:OWU589846 PGP589837:PGQ589846 PQL589837:PQM589846 QAH589837:QAI589846 QKD589837:QKE589846 QTZ589837:QUA589846 RDV589837:RDW589846 RNR589837:RNS589846 RXN589837:RXO589846 SHJ589837:SHK589846 SRF589837:SRG589846 TBB589837:TBC589846 TKX589837:TKY589846 TUT589837:TUU589846 UEP589837:UEQ589846 UOL589837:UOM589846 UYH589837:UYI589846 VID589837:VIE589846 VRZ589837:VSA589846 WBV589837:WBW589846 WLR589837:WLS589846 WVN589837:WVO589846 F655373:G655382 JB655373:JC655382 SX655373:SY655382 ACT655373:ACU655382 AMP655373:AMQ655382 AWL655373:AWM655382 BGH655373:BGI655382 BQD655373:BQE655382 BZZ655373:CAA655382 CJV655373:CJW655382 CTR655373:CTS655382 DDN655373:DDO655382 DNJ655373:DNK655382 DXF655373:DXG655382 EHB655373:EHC655382 EQX655373:EQY655382 FAT655373:FAU655382 FKP655373:FKQ655382 FUL655373:FUM655382 GEH655373:GEI655382 GOD655373:GOE655382 GXZ655373:GYA655382 HHV655373:HHW655382 HRR655373:HRS655382 IBN655373:IBO655382 ILJ655373:ILK655382 IVF655373:IVG655382 JFB655373:JFC655382 JOX655373:JOY655382 JYT655373:JYU655382 KIP655373:KIQ655382 KSL655373:KSM655382 LCH655373:LCI655382 LMD655373:LME655382 LVZ655373:LWA655382 MFV655373:MFW655382 MPR655373:MPS655382 MZN655373:MZO655382 NJJ655373:NJK655382 NTF655373:NTG655382 ODB655373:ODC655382 OMX655373:OMY655382 OWT655373:OWU655382 PGP655373:PGQ655382 PQL655373:PQM655382 QAH655373:QAI655382 QKD655373:QKE655382 QTZ655373:QUA655382 RDV655373:RDW655382 RNR655373:RNS655382 RXN655373:RXO655382 SHJ655373:SHK655382 SRF655373:SRG655382 TBB655373:TBC655382 TKX655373:TKY655382 TUT655373:TUU655382 UEP655373:UEQ655382 UOL655373:UOM655382 UYH655373:UYI655382 VID655373:VIE655382 VRZ655373:VSA655382 WBV655373:WBW655382 WLR655373:WLS655382 WVN655373:WVO655382 F720909:G720918 JB720909:JC720918 SX720909:SY720918 ACT720909:ACU720918 AMP720909:AMQ720918 AWL720909:AWM720918 BGH720909:BGI720918 BQD720909:BQE720918 BZZ720909:CAA720918 CJV720909:CJW720918 CTR720909:CTS720918 DDN720909:DDO720918 DNJ720909:DNK720918 DXF720909:DXG720918 EHB720909:EHC720918 EQX720909:EQY720918 FAT720909:FAU720918 FKP720909:FKQ720918 FUL720909:FUM720918 GEH720909:GEI720918 GOD720909:GOE720918 GXZ720909:GYA720918 HHV720909:HHW720918 HRR720909:HRS720918 IBN720909:IBO720918 ILJ720909:ILK720918 IVF720909:IVG720918 JFB720909:JFC720918 JOX720909:JOY720918 JYT720909:JYU720918 KIP720909:KIQ720918 KSL720909:KSM720918 LCH720909:LCI720918 LMD720909:LME720918 LVZ720909:LWA720918 MFV720909:MFW720918 MPR720909:MPS720918 MZN720909:MZO720918 NJJ720909:NJK720918 NTF720909:NTG720918 ODB720909:ODC720918 OMX720909:OMY720918 OWT720909:OWU720918 PGP720909:PGQ720918 PQL720909:PQM720918 QAH720909:QAI720918 QKD720909:QKE720918 QTZ720909:QUA720918 RDV720909:RDW720918 RNR720909:RNS720918 RXN720909:RXO720918 SHJ720909:SHK720918 SRF720909:SRG720918 TBB720909:TBC720918 TKX720909:TKY720918 TUT720909:TUU720918 UEP720909:UEQ720918 UOL720909:UOM720918 UYH720909:UYI720918 VID720909:VIE720918 VRZ720909:VSA720918 WBV720909:WBW720918 WLR720909:WLS720918 WVN720909:WVO720918 F786445:G786454 JB786445:JC786454 SX786445:SY786454 ACT786445:ACU786454 AMP786445:AMQ786454 AWL786445:AWM786454 BGH786445:BGI786454 BQD786445:BQE786454 BZZ786445:CAA786454 CJV786445:CJW786454 CTR786445:CTS786454 DDN786445:DDO786454 DNJ786445:DNK786454 DXF786445:DXG786454 EHB786445:EHC786454 EQX786445:EQY786454 FAT786445:FAU786454 FKP786445:FKQ786454 FUL786445:FUM786454 GEH786445:GEI786454 GOD786445:GOE786454 GXZ786445:GYA786454 HHV786445:HHW786454 HRR786445:HRS786454 IBN786445:IBO786454 ILJ786445:ILK786454 IVF786445:IVG786454 JFB786445:JFC786454 JOX786445:JOY786454 JYT786445:JYU786454 KIP786445:KIQ786454 KSL786445:KSM786454 LCH786445:LCI786454 LMD786445:LME786454 LVZ786445:LWA786454 MFV786445:MFW786454 MPR786445:MPS786454 MZN786445:MZO786454 NJJ786445:NJK786454 NTF786445:NTG786454 ODB786445:ODC786454 OMX786445:OMY786454 OWT786445:OWU786454 PGP786445:PGQ786454 PQL786445:PQM786454 QAH786445:QAI786454 QKD786445:QKE786454 QTZ786445:QUA786454 RDV786445:RDW786454 RNR786445:RNS786454 RXN786445:RXO786454 SHJ786445:SHK786454 SRF786445:SRG786454 TBB786445:TBC786454 TKX786445:TKY786454 TUT786445:TUU786454 UEP786445:UEQ786454 UOL786445:UOM786454 UYH786445:UYI786454 VID786445:VIE786454 VRZ786445:VSA786454 WBV786445:WBW786454 WLR786445:WLS786454 WVN786445:WVO786454 F851981:G851990 JB851981:JC851990 SX851981:SY851990 ACT851981:ACU851990 AMP851981:AMQ851990 AWL851981:AWM851990 BGH851981:BGI851990 BQD851981:BQE851990 BZZ851981:CAA851990 CJV851981:CJW851990 CTR851981:CTS851990 DDN851981:DDO851990 DNJ851981:DNK851990 DXF851981:DXG851990 EHB851981:EHC851990 EQX851981:EQY851990 FAT851981:FAU851990 FKP851981:FKQ851990 FUL851981:FUM851990 GEH851981:GEI851990 GOD851981:GOE851990 GXZ851981:GYA851990 HHV851981:HHW851990 HRR851981:HRS851990 IBN851981:IBO851990 ILJ851981:ILK851990 IVF851981:IVG851990 JFB851981:JFC851990 JOX851981:JOY851990 JYT851981:JYU851990 KIP851981:KIQ851990 KSL851981:KSM851990 LCH851981:LCI851990 LMD851981:LME851990 LVZ851981:LWA851990 MFV851981:MFW851990 MPR851981:MPS851990 MZN851981:MZO851990 NJJ851981:NJK851990 NTF851981:NTG851990 ODB851981:ODC851990 OMX851981:OMY851990 OWT851981:OWU851990 PGP851981:PGQ851990 PQL851981:PQM851990 QAH851981:QAI851990 QKD851981:QKE851990 QTZ851981:QUA851990 RDV851981:RDW851990 RNR851981:RNS851990 RXN851981:RXO851990 SHJ851981:SHK851990 SRF851981:SRG851990 TBB851981:TBC851990 TKX851981:TKY851990 TUT851981:TUU851990 UEP851981:UEQ851990 UOL851981:UOM851990 UYH851981:UYI851990 VID851981:VIE851990 VRZ851981:VSA851990 WBV851981:WBW851990 WLR851981:WLS851990 WVN851981:WVO851990 F917517:G917526 JB917517:JC917526 SX917517:SY917526 ACT917517:ACU917526 AMP917517:AMQ917526 AWL917517:AWM917526 BGH917517:BGI917526 BQD917517:BQE917526 BZZ917517:CAA917526 CJV917517:CJW917526 CTR917517:CTS917526 DDN917517:DDO917526 DNJ917517:DNK917526 DXF917517:DXG917526 EHB917517:EHC917526 EQX917517:EQY917526 FAT917517:FAU917526 FKP917517:FKQ917526 FUL917517:FUM917526 GEH917517:GEI917526 GOD917517:GOE917526 GXZ917517:GYA917526 HHV917517:HHW917526 HRR917517:HRS917526 IBN917517:IBO917526 ILJ917517:ILK917526 IVF917517:IVG917526 JFB917517:JFC917526 JOX917517:JOY917526 JYT917517:JYU917526 KIP917517:KIQ917526 KSL917517:KSM917526 LCH917517:LCI917526 LMD917517:LME917526 LVZ917517:LWA917526 MFV917517:MFW917526 MPR917517:MPS917526 MZN917517:MZO917526 NJJ917517:NJK917526 NTF917517:NTG917526 ODB917517:ODC917526 OMX917517:OMY917526 OWT917517:OWU917526 PGP917517:PGQ917526 PQL917517:PQM917526 QAH917517:QAI917526 QKD917517:QKE917526 QTZ917517:QUA917526 RDV917517:RDW917526 RNR917517:RNS917526 RXN917517:RXO917526 SHJ917517:SHK917526 SRF917517:SRG917526 TBB917517:TBC917526 TKX917517:TKY917526 TUT917517:TUU917526 UEP917517:UEQ917526 UOL917517:UOM917526 UYH917517:UYI917526 VID917517:VIE917526 VRZ917517:VSA917526 WBV917517:WBW917526 WLR917517:WLS917526 WVN917517:WVO917526 F983053:G983062 JB983053:JC983062 SX983053:SY983062 ACT983053:ACU983062 AMP983053:AMQ983062 AWL983053:AWM983062 BGH983053:BGI983062 BQD983053:BQE983062 BZZ983053:CAA983062 CJV983053:CJW983062 CTR983053:CTS983062 DDN983053:DDO983062 DNJ983053:DNK983062 DXF983053:DXG983062 EHB983053:EHC983062 EQX983053:EQY983062 FAT983053:FAU983062 FKP983053:FKQ983062 FUL983053:FUM983062 GEH983053:GEI983062 GOD983053:GOE983062 GXZ983053:GYA983062 HHV983053:HHW983062 HRR983053:HRS983062 IBN983053:IBO983062 ILJ983053:ILK983062 IVF983053:IVG983062 JFB983053:JFC983062 JOX983053:JOY983062 JYT983053:JYU983062 KIP983053:KIQ983062 KSL983053:KSM983062 LCH983053:LCI983062 LMD983053:LME983062 LVZ983053:LWA983062 MFV983053:MFW983062 MPR983053:MPS983062 MZN983053:MZO983062 NJJ983053:NJK983062 NTF983053:NTG983062 ODB983053:ODC983062 OMX983053:OMY983062 OWT983053:OWU983062 PGP983053:PGQ983062 PQL983053:PQM983062 QAH983053:QAI983062 QKD983053:QKE983062 QTZ983053:QUA983062 RDV983053:RDW983062 RNR983053:RNS983062 RXN983053:RXO983062 SHJ983053:SHK983062 SRF983053:SRG983062 TBB983053:TBC983062 TKX983053:TKY983062 TUT983053:TUU983062 UEP983053:UEQ983062 UOL983053:UOM983062 UYH983053:UYI983062 VID983053:VIE983062 VRZ983053:VSA983062 WBV983053:WBW983062 WLR983053:WLS983062 WVN983053:WVO983062 I5:I6 JE5:JE7 TA5:TA7 ACW5:ACW7 AMS5:AMS7 AWO5:AWO7 BGK5:BGK7 BQG5:BQG7 CAC5:CAC7 CJY5:CJY7 CTU5:CTU7 DDQ5:DDQ7 DNM5:DNM7 DXI5:DXI7 EHE5:EHE7 ERA5:ERA7 FAW5:FAW7 FKS5:FKS7 FUO5:FUO7 GEK5:GEK7 GOG5:GOG7 GYC5:GYC7 HHY5:HHY7 HRU5:HRU7 IBQ5:IBQ7 ILM5:ILM7 IVI5:IVI7 JFE5:JFE7 JPA5:JPA7 JYW5:JYW7 KIS5:KIS7 KSO5:KSO7 LCK5:LCK7 LMG5:LMG7 LWC5:LWC7 MFY5:MFY7 MPU5:MPU7 MZQ5:MZQ7 NJM5:NJM7 NTI5:NTI7 ODE5:ODE7 ONA5:ONA7 OWW5:OWW7 PGS5:PGS7 PQO5:PQO7 QAK5:QAK7 QKG5:QKG7 QUC5:QUC7 RDY5:RDY7 RNU5:RNU7 RXQ5:RXQ7 SHM5:SHM7 SRI5:SRI7 TBE5:TBE7 TLA5:TLA7 TUW5:TUW7 UES5:UES7 UOO5:UOO7 UYK5:UYK7 VIG5:VIG7 VSC5:VSC7 WBY5:WBY7 WLU5:WLU7 WVQ5:WVQ7 I65517:I65519 JE65517:JE65519 TA65517:TA65519 ACW65517:ACW65519 AMS65517:AMS65519 AWO65517:AWO65519 BGK65517:BGK65519 BQG65517:BQG65519 CAC65517:CAC65519 CJY65517:CJY65519 CTU65517:CTU65519 DDQ65517:DDQ65519 DNM65517:DNM65519 DXI65517:DXI65519 EHE65517:EHE65519 ERA65517:ERA65519 FAW65517:FAW65519 FKS65517:FKS65519 FUO65517:FUO65519 GEK65517:GEK65519 GOG65517:GOG65519 GYC65517:GYC65519 HHY65517:HHY65519 HRU65517:HRU65519 IBQ65517:IBQ65519 ILM65517:ILM65519 IVI65517:IVI65519 JFE65517:JFE65519 JPA65517:JPA65519 JYW65517:JYW65519 KIS65517:KIS65519 KSO65517:KSO65519 LCK65517:LCK65519 LMG65517:LMG65519 LWC65517:LWC65519 MFY65517:MFY65519 MPU65517:MPU65519 MZQ65517:MZQ65519 NJM65517:NJM65519 NTI65517:NTI65519 ODE65517:ODE65519 ONA65517:ONA65519 OWW65517:OWW65519 PGS65517:PGS65519 PQO65517:PQO65519 QAK65517:QAK65519 QKG65517:QKG65519 QUC65517:QUC65519 RDY65517:RDY65519 RNU65517:RNU65519 RXQ65517:RXQ65519 SHM65517:SHM65519 SRI65517:SRI65519 TBE65517:TBE65519 TLA65517:TLA65519 TUW65517:TUW65519 UES65517:UES65519 UOO65517:UOO65519 UYK65517:UYK65519 VIG65517:VIG65519 VSC65517:VSC65519 WBY65517:WBY65519 WLU65517:WLU65519 WVQ65517:WVQ65519 I131053:I131055 JE131053:JE131055 TA131053:TA131055 ACW131053:ACW131055 AMS131053:AMS131055 AWO131053:AWO131055 BGK131053:BGK131055 BQG131053:BQG131055 CAC131053:CAC131055 CJY131053:CJY131055 CTU131053:CTU131055 DDQ131053:DDQ131055 DNM131053:DNM131055 DXI131053:DXI131055 EHE131053:EHE131055 ERA131053:ERA131055 FAW131053:FAW131055 FKS131053:FKS131055 FUO131053:FUO131055 GEK131053:GEK131055 GOG131053:GOG131055 GYC131053:GYC131055 HHY131053:HHY131055 HRU131053:HRU131055 IBQ131053:IBQ131055 ILM131053:ILM131055 IVI131053:IVI131055 JFE131053:JFE131055 JPA131053:JPA131055 JYW131053:JYW131055 KIS131053:KIS131055 KSO131053:KSO131055 LCK131053:LCK131055 LMG131053:LMG131055 LWC131053:LWC131055 MFY131053:MFY131055 MPU131053:MPU131055 MZQ131053:MZQ131055 NJM131053:NJM131055 NTI131053:NTI131055 ODE131053:ODE131055 ONA131053:ONA131055 OWW131053:OWW131055 PGS131053:PGS131055 PQO131053:PQO131055 QAK131053:QAK131055 QKG131053:QKG131055 QUC131053:QUC131055 RDY131053:RDY131055 RNU131053:RNU131055 RXQ131053:RXQ131055 SHM131053:SHM131055 SRI131053:SRI131055 TBE131053:TBE131055 TLA131053:TLA131055 TUW131053:TUW131055 UES131053:UES131055 UOO131053:UOO131055 UYK131053:UYK131055 VIG131053:VIG131055 VSC131053:VSC131055 WBY131053:WBY131055 WLU131053:WLU131055 WVQ131053:WVQ131055 I196589:I196591 JE196589:JE196591 TA196589:TA196591 ACW196589:ACW196591 AMS196589:AMS196591 AWO196589:AWO196591 BGK196589:BGK196591 BQG196589:BQG196591 CAC196589:CAC196591 CJY196589:CJY196591 CTU196589:CTU196591 DDQ196589:DDQ196591 DNM196589:DNM196591 DXI196589:DXI196591 EHE196589:EHE196591 ERA196589:ERA196591 FAW196589:FAW196591 FKS196589:FKS196591 FUO196589:FUO196591 GEK196589:GEK196591 GOG196589:GOG196591 GYC196589:GYC196591 HHY196589:HHY196591 HRU196589:HRU196591 IBQ196589:IBQ196591 ILM196589:ILM196591 IVI196589:IVI196591 JFE196589:JFE196591 JPA196589:JPA196591 JYW196589:JYW196591 KIS196589:KIS196591 KSO196589:KSO196591 LCK196589:LCK196591 LMG196589:LMG196591 LWC196589:LWC196591 MFY196589:MFY196591 MPU196589:MPU196591 MZQ196589:MZQ196591 NJM196589:NJM196591 NTI196589:NTI196591 ODE196589:ODE196591 ONA196589:ONA196591 OWW196589:OWW196591 PGS196589:PGS196591 PQO196589:PQO196591 QAK196589:QAK196591 QKG196589:QKG196591 QUC196589:QUC196591 RDY196589:RDY196591 RNU196589:RNU196591 RXQ196589:RXQ196591 SHM196589:SHM196591 SRI196589:SRI196591 TBE196589:TBE196591 TLA196589:TLA196591 TUW196589:TUW196591 UES196589:UES196591 UOO196589:UOO196591 UYK196589:UYK196591 VIG196589:VIG196591 VSC196589:VSC196591 WBY196589:WBY196591 WLU196589:WLU196591 WVQ196589:WVQ196591 I262125:I262127 JE262125:JE262127 TA262125:TA262127 ACW262125:ACW262127 AMS262125:AMS262127 AWO262125:AWO262127 BGK262125:BGK262127 BQG262125:BQG262127 CAC262125:CAC262127 CJY262125:CJY262127 CTU262125:CTU262127 DDQ262125:DDQ262127 DNM262125:DNM262127 DXI262125:DXI262127 EHE262125:EHE262127 ERA262125:ERA262127 FAW262125:FAW262127 FKS262125:FKS262127 FUO262125:FUO262127 GEK262125:GEK262127 GOG262125:GOG262127 GYC262125:GYC262127 HHY262125:HHY262127 HRU262125:HRU262127 IBQ262125:IBQ262127 ILM262125:ILM262127 IVI262125:IVI262127 JFE262125:JFE262127 JPA262125:JPA262127 JYW262125:JYW262127 KIS262125:KIS262127 KSO262125:KSO262127 LCK262125:LCK262127 LMG262125:LMG262127 LWC262125:LWC262127 MFY262125:MFY262127 MPU262125:MPU262127 MZQ262125:MZQ262127 NJM262125:NJM262127 NTI262125:NTI262127 ODE262125:ODE262127 ONA262125:ONA262127 OWW262125:OWW262127 PGS262125:PGS262127 PQO262125:PQO262127 QAK262125:QAK262127 QKG262125:QKG262127 QUC262125:QUC262127 RDY262125:RDY262127 RNU262125:RNU262127 RXQ262125:RXQ262127 SHM262125:SHM262127 SRI262125:SRI262127 TBE262125:TBE262127 TLA262125:TLA262127 TUW262125:TUW262127 UES262125:UES262127 UOO262125:UOO262127 UYK262125:UYK262127 VIG262125:VIG262127 VSC262125:VSC262127 WBY262125:WBY262127 WLU262125:WLU262127 WVQ262125:WVQ262127 I327661:I327663 JE327661:JE327663 TA327661:TA327663 ACW327661:ACW327663 AMS327661:AMS327663 AWO327661:AWO327663 BGK327661:BGK327663 BQG327661:BQG327663 CAC327661:CAC327663 CJY327661:CJY327663 CTU327661:CTU327663 DDQ327661:DDQ327663 DNM327661:DNM327663 DXI327661:DXI327663 EHE327661:EHE327663 ERA327661:ERA327663 FAW327661:FAW327663 FKS327661:FKS327663 FUO327661:FUO327663 GEK327661:GEK327663 GOG327661:GOG327663 GYC327661:GYC327663 HHY327661:HHY327663 HRU327661:HRU327663 IBQ327661:IBQ327663 ILM327661:ILM327663 IVI327661:IVI327663 JFE327661:JFE327663 JPA327661:JPA327663 JYW327661:JYW327663 KIS327661:KIS327663 KSO327661:KSO327663 LCK327661:LCK327663 LMG327661:LMG327663 LWC327661:LWC327663 MFY327661:MFY327663 MPU327661:MPU327663 MZQ327661:MZQ327663 NJM327661:NJM327663 NTI327661:NTI327663 ODE327661:ODE327663 ONA327661:ONA327663 OWW327661:OWW327663 PGS327661:PGS327663 PQO327661:PQO327663 QAK327661:QAK327663 QKG327661:QKG327663 QUC327661:QUC327663 RDY327661:RDY327663 RNU327661:RNU327663 RXQ327661:RXQ327663 SHM327661:SHM327663 SRI327661:SRI327663 TBE327661:TBE327663 TLA327661:TLA327663 TUW327661:TUW327663 UES327661:UES327663 UOO327661:UOO327663 UYK327661:UYK327663 VIG327661:VIG327663 VSC327661:VSC327663 WBY327661:WBY327663 WLU327661:WLU327663 WVQ327661:WVQ327663 I393197:I393199 JE393197:JE393199 TA393197:TA393199 ACW393197:ACW393199 AMS393197:AMS393199 AWO393197:AWO393199 BGK393197:BGK393199 BQG393197:BQG393199 CAC393197:CAC393199 CJY393197:CJY393199 CTU393197:CTU393199 DDQ393197:DDQ393199 DNM393197:DNM393199 DXI393197:DXI393199 EHE393197:EHE393199 ERA393197:ERA393199 FAW393197:FAW393199 FKS393197:FKS393199 FUO393197:FUO393199 GEK393197:GEK393199 GOG393197:GOG393199 GYC393197:GYC393199 HHY393197:HHY393199 HRU393197:HRU393199 IBQ393197:IBQ393199 ILM393197:ILM393199 IVI393197:IVI393199 JFE393197:JFE393199 JPA393197:JPA393199 JYW393197:JYW393199 KIS393197:KIS393199 KSO393197:KSO393199 LCK393197:LCK393199 LMG393197:LMG393199 LWC393197:LWC393199 MFY393197:MFY393199 MPU393197:MPU393199 MZQ393197:MZQ393199 NJM393197:NJM393199 NTI393197:NTI393199 ODE393197:ODE393199 ONA393197:ONA393199 OWW393197:OWW393199 PGS393197:PGS393199 PQO393197:PQO393199 QAK393197:QAK393199 QKG393197:QKG393199 QUC393197:QUC393199 RDY393197:RDY393199 RNU393197:RNU393199 RXQ393197:RXQ393199 SHM393197:SHM393199 SRI393197:SRI393199 TBE393197:TBE393199 TLA393197:TLA393199 TUW393197:TUW393199 UES393197:UES393199 UOO393197:UOO393199 UYK393197:UYK393199 VIG393197:VIG393199 VSC393197:VSC393199 WBY393197:WBY393199 WLU393197:WLU393199 WVQ393197:WVQ393199 I458733:I458735 JE458733:JE458735 TA458733:TA458735 ACW458733:ACW458735 AMS458733:AMS458735 AWO458733:AWO458735 BGK458733:BGK458735 BQG458733:BQG458735 CAC458733:CAC458735 CJY458733:CJY458735 CTU458733:CTU458735 DDQ458733:DDQ458735 DNM458733:DNM458735 DXI458733:DXI458735 EHE458733:EHE458735 ERA458733:ERA458735 FAW458733:FAW458735 FKS458733:FKS458735 FUO458733:FUO458735 GEK458733:GEK458735 GOG458733:GOG458735 GYC458733:GYC458735 HHY458733:HHY458735 HRU458733:HRU458735 IBQ458733:IBQ458735 ILM458733:ILM458735 IVI458733:IVI458735 JFE458733:JFE458735 JPA458733:JPA458735 JYW458733:JYW458735 KIS458733:KIS458735 KSO458733:KSO458735 LCK458733:LCK458735 LMG458733:LMG458735 LWC458733:LWC458735 MFY458733:MFY458735 MPU458733:MPU458735 MZQ458733:MZQ458735 NJM458733:NJM458735 NTI458733:NTI458735 ODE458733:ODE458735 ONA458733:ONA458735 OWW458733:OWW458735 PGS458733:PGS458735 PQO458733:PQO458735 QAK458733:QAK458735 QKG458733:QKG458735 QUC458733:QUC458735 RDY458733:RDY458735 RNU458733:RNU458735 RXQ458733:RXQ458735 SHM458733:SHM458735 SRI458733:SRI458735 TBE458733:TBE458735 TLA458733:TLA458735 TUW458733:TUW458735 UES458733:UES458735 UOO458733:UOO458735 UYK458733:UYK458735 VIG458733:VIG458735 VSC458733:VSC458735 WBY458733:WBY458735 WLU458733:WLU458735 WVQ458733:WVQ458735 I524269:I524271 JE524269:JE524271 TA524269:TA524271 ACW524269:ACW524271 AMS524269:AMS524271 AWO524269:AWO524271 BGK524269:BGK524271 BQG524269:BQG524271 CAC524269:CAC524271 CJY524269:CJY524271 CTU524269:CTU524271 DDQ524269:DDQ524271 DNM524269:DNM524271 DXI524269:DXI524271 EHE524269:EHE524271 ERA524269:ERA524271 FAW524269:FAW524271 FKS524269:FKS524271 FUO524269:FUO524271 GEK524269:GEK524271 GOG524269:GOG524271 GYC524269:GYC524271 HHY524269:HHY524271 HRU524269:HRU524271 IBQ524269:IBQ524271 ILM524269:ILM524271 IVI524269:IVI524271 JFE524269:JFE524271 JPA524269:JPA524271 JYW524269:JYW524271 KIS524269:KIS524271 KSO524269:KSO524271 LCK524269:LCK524271 LMG524269:LMG524271 LWC524269:LWC524271 MFY524269:MFY524271 MPU524269:MPU524271 MZQ524269:MZQ524271 NJM524269:NJM524271 NTI524269:NTI524271 ODE524269:ODE524271 ONA524269:ONA524271 OWW524269:OWW524271 PGS524269:PGS524271 PQO524269:PQO524271 QAK524269:QAK524271 QKG524269:QKG524271 QUC524269:QUC524271 RDY524269:RDY524271 RNU524269:RNU524271 RXQ524269:RXQ524271 SHM524269:SHM524271 SRI524269:SRI524271 TBE524269:TBE524271 TLA524269:TLA524271 TUW524269:TUW524271 UES524269:UES524271 UOO524269:UOO524271 UYK524269:UYK524271 VIG524269:VIG524271 VSC524269:VSC524271 WBY524269:WBY524271 WLU524269:WLU524271 WVQ524269:WVQ524271 I589805:I589807 JE589805:JE589807 TA589805:TA589807 ACW589805:ACW589807 AMS589805:AMS589807 AWO589805:AWO589807 BGK589805:BGK589807 BQG589805:BQG589807 CAC589805:CAC589807 CJY589805:CJY589807 CTU589805:CTU589807 DDQ589805:DDQ589807 DNM589805:DNM589807 DXI589805:DXI589807 EHE589805:EHE589807 ERA589805:ERA589807 FAW589805:FAW589807 FKS589805:FKS589807 FUO589805:FUO589807 GEK589805:GEK589807 GOG589805:GOG589807 GYC589805:GYC589807 HHY589805:HHY589807 HRU589805:HRU589807 IBQ589805:IBQ589807 ILM589805:ILM589807 IVI589805:IVI589807 JFE589805:JFE589807 JPA589805:JPA589807 JYW589805:JYW589807 KIS589805:KIS589807 KSO589805:KSO589807 LCK589805:LCK589807 LMG589805:LMG589807 LWC589805:LWC589807 MFY589805:MFY589807 MPU589805:MPU589807 MZQ589805:MZQ589807 NJM589805:NJM589807 NTI589805:NTI589807 ODE589805:ODE589807 ONA589805:ONA589807 OWW589805:OWW589807 PGS589805:PGS589807 PQO589805:PQO589807 QAK589805:QAK589807 QKG589805:QKG589807 QUC589805:QUC589807 RDY589805:RDY589807 RNU589805:RNU589807 RXQ589805:RXQ589807 SHM589805:SHM589807 SRI589805:SRI589807 TBE589805:TBE589807 TLA589805:TLA589807 TUW589805:TUW589807 UES589805:UES589807 UOO589805:UOO589807 UYK589805:UYK589807 VIG589805:VIG589807 VSC589805:VSC589807 WBY589805:WBY589807 WLU589805:WLU589807 WVQ589805:WVQ589807 I655341:I655343 JE655341:JE655343 TA655341:TA655343 ACW655341:ACW655343 AMS655341:AMS655343 AWO655341:AWO655343 BGK655341:BGK655343 BQG655341:BQG655343 CAC655341:CAC655343 CJY655341:CJY655343 CTU655341:CTU655343 DDQ655341:DDQ655343 DNM655341:DNM655343 DXI655341:DXI655343 EHE655341:EHE655343 ERA655341:ERA655343 FAW655341:FAW655343 FKS655341:FKS655343 FUO655341:FUO655343 GEK655341:GEK655343 GOG655341:GOG655343 GYC655341:GYC655343 HHY655341:HHY655343 HRU655341:HRU655343 IBQ655341:IBQ655343 ILM655341:ILM655343 IVI655341:IVI655343 JFE655341:JFE655343 JPA655341:JPA655343 JYW655341:JYW655343 KIS655341:KIS655343 KSO655341:KSO655343 LCK655341:LCK655343 LMG655341:LMG655343 LWC655341:LWC655343 MFY655341:MFY655343 MPU655341:MPU655343 MZQ655341:MZQ655343 NJM655341:NJM655343 NTI655341:NTI655343 ODE655341:ODE655343 ONA655341:ONA655343 OWW655341:OWW655343 PGS655341:PGS655343 PQO655341:PQO655343 QAK655341:QAK655343 QKG655341:QKG655343 QUC655341:QUC655343 RDY655341:RDY655343 RNU655341:RNU655343 RXQ655341:RXQ655343 SHM655341:SHM655343 SRI655341:SRI655343 TBE655341:TBE655343 TLA655341:TLA655343 TUW655341:TUW655343 UES655341:UES655343 UOO655341:UOO655343 UYK655341:UYK655343 VIG655341:VIG655343 VSC655341:VSC655343 WBY655341:WBY655343 WLU655341:WLU655343 WVQ655341:WVQ655343 I720877:I720879 JE720877:JE720879 TA720877:TA720879 ACW720877:ACW720879 AMS720877:AMS720879 AWO720877:AWO720879 BGK720877:BGK720879 BQG720877:BQG720879 CAC720877:CAC720879 CJY720877:CJY720879 CTU720877:CTU720879 DDQ720877:DDQ720879 DNM720877:DNM720879 DXI720877:DXI720879 EHE720877:EHE720879 ERA720877:ERA720879 FAW720877:FAW720879 FKS720877:FKS720879 FUO720877:FUO720879 GEK720877:GEK720879 GOG720877:GOG720879 GYC720877:GYC720879 HHY720877:HHY720879 HRU720877:HRU720879 IBQ720877:IBQ720879 ILM720877:ILM720879 IVI720877:IVI720879 JFE720877:JFE720879 JPA720877:JPA720879 JYW720877:JYW720879 KIS720877:KIS720879 KSO720877:KSO720879 LCK720877:LCK720879 LMG720877:LMG720879 LWC720877:LWC720879 MFY720877:MFY720879 MPU720877:MPU720879 MZQ720877:MZQ720879 NJM720877:NJM720879 NTI720877:NTI720879 ODE720877:ODE720879 ONA720877:ONA720879 OWW720877:OWW720879 PGS720877:PGS720879 PQO720877:PQO720879 QAK720877:QAK720879 QKG720877:QKG720879 QUC720877:QUC720879 RDY720877:RDY720879 RNU720877:RNU720879 RXQ720877:RXQ720879 SHM720877:SHM720879 SRI720877:SRI720879 TBE720877:TBE720879 TLA720877:TLA720879 TUW720877:TUW720879 UES720877:UES720879 UOO720877:UOO720879 UYK720877:UYK720879 VIG720877:VIG720879 VSC720877:VSC720879 WBY720877:WBY720879 WLU720877:WLU720879 WVQ720877:WVQ720879 I786413:I786415 JE786413:JE786415 TA786413:TA786415 ACW786413:ACW786415 AMS786413:AMS786415 AWO786413:AWO786415 BGK786413:BGK786415 BQG786413:BQG786415 CAC786413:CAC786415 CJY786413:CJY786415 CTU786413:CTU786415 DDQ786413:DDQ786415 DNM786413:DNM786415 DXI786413:DXI786415 EHE786413:EHE786415 ERA786413:ERA786415 FAW786413:FAW786415 FKS786413:FKS786415 FUO786413:FUO786415 GEK786413:GEK786415 GOG786413:GOG786415 GYC786413:GYC786415 HHY786413:HHY786415 HRU786413:HRU786415 IBQ786413:IBQ786415 ILM786413:ILM786415 IVI786413:IVI786415 JFE786413:JFE786415 JPA786413:JPA786415 JYW786413:JYW786415 KIS786413:KIS786415 KSO786413:KSO786415 LCK786413:LCK786415 LMG786413:LMG786415 LWC786413:LWC786415 MFY786413:MFY786415 MPU786413:MPU786415 MZQ786413:MZQ786415 NJM786413:NJM786415 NTI786413:NTI786415 ODE786413:ODE786415 ONA786413:ONA786415 OWW786413:OWW786415 PGS786413:PGS786415 PQO786413:PQO786415 QAK786413:QAK786415 QKG786413:QKG786415 QUC786413:QUC786415 RDY786413:RDY786415 RNU786413:RNU786415 RXQ786413:RXQ786415 SHM786413:SHM786415 SRI786413:SRI786415 TBE786413:TBE786415 TLA786413:TLA786415 TUW786413:TUW786415 UES786413:UES786415 UOO786413:UOO786415 UYK786413:UYK786415 VIG786413:VIG786415 VSC786413:VSC786415 WBY786413:WBY786415 WLU786413:WLU786415 WVQ786413:WVQ786415 I851949:I851951 JE851949:JE851951 TA851949:TA851951 ACW851949:ACW851951 AMS851949:AMS851951 AWO851949:AWO851951 BGK851949:BGK851951 BQG851949:BQG851951 CAC851949:CAC851951 CJY851949:CJY851951 CTU851949:CTU851951 DDQ851949:DDQ851951 DNM851949:DNM851951 DXI851949:DXI851951 EHE851949:EHE851951 ERA851949:ERA851951 FAW851949:FAW851951 FKS851949:FKS851951 FUO851949:FUO851951 GEK851949:GEK851951 GOG851949:GOG851951 GYC851949:GYC851951 HHY851949:HHY851951 HRU851949:HRU851951 IBQ851949:IBQ851951 ILM851949:ILM851951 IVI851949:IVI851951 JFE851949:JFE851951 JPA851949:JPA851951 JYW851949:JYW851951 KIS851949:KIS851951 KSO851949:KSO851951 LCK851949:LCK851951 LMG851949:LMG851951 LWC851949:LWC851951 MFY851949:MFY851951 MPU851949:MPU851951 MZQ851949:MZQ851951 NJM851949:NJM851951 NTI851949:NTI851951 ODE851949:ODE851951 ONA851949:ONA851951 OWW851949:OWW851951 PGS851949:PGS851951 PQO851949:PQO851951 QAK851949:QAK851951 QKG851949:QKG851951 QUC851949:QUC851951 RDY851949:RDY851951 RNU851949:RNU851951 RXQ851949:RXQ851951 SHM851949:SHM851951 SRI851949:SRI851951 TBE851949:TBE851951 TLA851949:TLA851951 TUW851949:TUW851951 UES851949:UES851951 UOO851949:UOO851951 UYK851949:UYK851951 VIG851949:VIG851951 VSC851949:VSC851951 WBY851949:WBY851951 WLU851949:WLU851951 WVQ851949:WVQ851951 I917485:I917487 JE917485:JE917487 TA917485:TA917487 ACW917485:ACW917487 AMS917485:AMS917487 AWO917485:AWO917487 BGK917485:BGK917487 BQG917485:BQG917487 CAC917485:CAC917487 CJY917485:CJY917487 CTU917485:CTU917487 DDQ917485:DDQ917487 DNM917485:DNM917487 DXI917485:DXI917487 EHE917485:EHE917487 ERA917485:ERA917487 FAW917485:FAW917487 FKS917485:FKS917487 FUO917485:FUO917487 GEK917485:GEK917487 GOG917485:GOG917487 GYC917485:GYC917487 HHY917485:HHY917487 HRU917485:HRU917487 IBQ917485:IBQ917487 ILM917485:ILM917487 IVI917485:IVI917487 JFE917485:JFE917487 JPA917485:JPA917487 JYW917485:JYW917487 KIS917485:KIS917487 KSO917485:KSO917487 LCK917485:LCK917487 LMG917485:LMG917487 LWC917485:LWC917487 MFY917485:MFY917487 MPU917485:MPU917487 MZQ917485:MZQ917487 NJM917485:NJM917487 NTI917485:NTI917487 ODE917485:ODE917487 ONA917485:ONA917487 OWW917485:OWW917487 PGS917485:PGS917487 PQO917485:PQO917487 QAK917485:QAK917487 QKG917485:QKG917487 QUC917485:QUC917487 RDY917485:RDY917487 RNU917485:RNU917487 RXQ917485:RXQ917487 SHM917485:SHM917487 SRI917485:SRI917487 TBE917485:TBE917487 TLA917485:TLA917487 TUW917485:TUW917487 UES917485:UES917487 UOO917485:UOO917487 UYK917485:UYK917487 VIG917485:VIG917487 VSC917485:VSC917487 WBY917485:WBY917487 WLU917485:WLU917487 WVQ917485:WVQ917487 I983021:I983023 JE983021:JE983023 TA983021:TA983023 ACW983021:ACW983023 AMS983021:AMS983023 AWO983021:AWO983023 BGK983021:BGK983023 BQG983021:BQG983023 CAC983021:CAC983023 CJY983021:CJY983023 CTU983021:CTU983023 DDQ983021:DDQ983023 DNM983021:DNM983023 DXI983021:DXI983023 EHE983021:EHE983023 ERA983021:ERA983023 FAW983021:FAW983023 FKS983021:FKS983023 FUO983021:FUO983023 GEK983021:GEK983023 GOG983021:GOG983023 GYC983021:GYC983023 HHY983021:HHY983023 HRU983021:HRU983023 IBQ983021:IBQ983023 ILM983021:ILM983023 IVI983021:IVI983023 JFE983021:JFE983023 JPA983021:JPA983023 JYW983021:JYW983023 KIS983021:KIS983023 KSO983021:KSO983023 LCK983021:LCK983023 LMG983021:LMG983023 LWC983021:LWC983023 MFY983021:MFY983023 MPU983021:MPU983023 MZQ983021:MZQ983023 NJM983021:NJM983023 NTI983021:NTI983023 ODE983021:ODE983023 ONA983021:ONA983023 OWW983021:OWW983023 PGS983021:PGS983023 PQO983021:PQO983023 QAK983021:QAK983023 QKG983021:QKG983023 QUC983021:QUC983023 RDY983021:RDY983023 RNU983021:RNU983023 RXQ983021:RXQ983023 SHM983021:SHM983023 SRI983021:SRI983023 TBE983021:TBE983023 TLA983021:TLA983023 TUW983021:TUW983023 UES983021:UES983023 UOO983021:UOO983023 UYK983021:UYK983023 VIG983021:VIG983023 VSC983021:VSC983023 WBY983021:WBY983023 WLU983021:WLU983023 WVQ983021:WVQ983023 H65515:H65518 JD65515:JD65518 SZ65515:SZ65518 ACV65515:ACV65518 AMR65515:AMR65518 AWN65515:AWN65518 BGJ65515:BGJ65518 BQF65515:BQF65518 CAB65515:CAB65518 CJX65515:CJX65518 CTT65515:CTT65518 DDP65515:DDP65518 DNL65515:DNL65518 DXH65515:DXH65518 EHD65515:EHD65518 EQZ65515:EQZ65518 FAV65515:FAV65518 FKR65515:FKR65518 FUN65515:FUN65518 GEJ65515:GEJ65518 GOF65515:GOF65518 GYB65515:GYB65518 HHX65515:HHX65518 HRT65515:HRT65518 IBP65515:IBP65518 ILL65515:ILL65518 IVH65515:IVH65518 JFD65515:JFD65518 JOZ65515:JOZ65518 JYV65515:JYV65518 KIR65515:KIR65518 KSN65515:KSN65518 LCJ65515:LCJ65518 LMF65515:LMF65518 LWB65515:LWB65518 MFX65515:MFX65518 MPT65515:MPT65518 MZP65515:MZP65518 NJL65515:NJL65518 NTH65515:NTH65518 ODD65515:ODD65518 OMZ65515:OMZ65518 OWV65515:OWV65518 PGR65515:PGR65518 PQN65515:PQN65518 QAJ65515:QAJ65518 QKF65515:QKF65518 QUB65515:QUB65518 RDX65515:RDX65518 RNT65515:RNT65518 RXP65515:RXP65518 SHL65515:SHL65518 SRH65515:SRH65518 TBD65515:TBD65518 TKZ65515:TKZ65518 TUV65515:TUV65518 UER65515:UER65518 UON65515:UON65518 UYJ65515:UYJ65518 VIF65515:VIF65518 VSB65515:VSB65518 WBX65515:WBX65518 WLT65515:WLT65518 WVP65515:WVP65518 H131051:H131054 JD131051:JD131054 SZ131051:SZ131054 ACV131051:ACV131054 AMR131051:AMR131054 AWN131051:AWN131054 BGJ131051:BGJ131054 BQF131051:BQF131054 CAB131051:CAB131054 CJX131051:CJX131054 CTT131051:CTT131054 DDP131051:DDP131054 DNL131051:DNL131054 DXH131051:DXH131054 EHD131051:EHD131054 EQZ131051:EQZ131054 FAV131051:FAV131054 FKR131051:FKR131054 FUN131051:FUN131054 GEJ131051:GEJ131054 GOF131051:GOF131054 GYB131051:GYB131054 HHX131051:HHX131054 HRT131051:HRT131054 IBP131051:IBP131054 ILL131051:ILL131054 IVH131051:IVH131054 JFD131051:JFD131054 JOZ131051:JOZ131054 JYV131051:JYV131054 KIR131051:KIR131054 KSN131051:KSN131054 LCJ131051:LCJ131054 LMF131051:LMF131054 LWB131051:LWB131054 MFX131051:MFX131054 MPT131051:MPT131054 MZP131051:MZP131054 NJL131051:NJL131054 NTH131051:NTH131054 ODD131051:ODD131054 OMZ131051:OMZ131054 OWV131051:OWV131054 PGR131051:PGR131054 PQN131051:PQN131054 QAJ131051:QAJ131054 QKF131051:QKF131054 QUB131051:QUB131054 RDX131051:RDX131054 RNT131051:RNT131054 RXP131051:RXP131054 SHL131051:SHL131054 SRH131051:SRH131054 TBD131051:TBD131054 TKZ131051:TKZ131054 TUV131051:TUV131054 UER131051:UER131054 UON131051:UON131054 UYJ131051:UYJ131054 VIF131051:VIF131054 VSB131051:VSB131054 WBX131051:WBX131054 WLT131051:WLT131054 WVP131051:WVP131054 H196587:H196590 JD196587:JD196590 SZ196587:SZ196590 ACV196587:ACV196590 AMR196587:AMR196590 AWN196587:AWN196590 BGJ196587:BGJ196590 BQF196587:BQF196590 CAB196587:CAB196590 CJX196587:CJX196590 CTT196587:CTT196590 DDP196587:DDP196590 DNL196587:DNL196590 DXH196587:DXH196590 EHD196587:EHD196590 EQZ196587:EQZ196590 FAV196587:FAV196590 FKR196587:FKR196590 FUN196587:FUN196590 GEJ196587:GEJ196590 GOF196587:GOF196590 GYB196587:GYB196590 HHX196587:HHX196590 HRT196587:HRT196590 IBP196587:IBP196590 ILL196587:ILL196590 IVH196587:IVH196590 JFD196587:JFD196590 JOZ196587:JOZ196590 JYV196587:JYV196590 KIR196587:KIR196590 KSN196587:KSN196590 LCJ196587:LCJ196590 LMF196587:LMF196590 LWB196587:LWB196590 MFX196587:MFX196590 MPT196587:MPT196590 MZP196587:MZP196590 NJL196587:NJL196590 NTH196587:NTH196590 ODD196587:ODD196590 OMZ196587:OMZ196590 OWV196587:OWV196590 PGR196587:PGR196590 PQN196587:PQN196590 QAJ196587:QAJ196590 QKF196587:QKF196590 QUB196587:QUB196590 RDX196587:RDX196590 RNT196587:RNT196590 RXP196587:RXP196590 SHL196587:SHL196590 SRH196587:SRH196590 TBD196587:TBD196590 TKZ196587:TKZ196590 TUV196587:TUV196590 UER196587:UER196590 UON196587:UON196590 UYJ196587:UYJ196590 VIF196587:VIF196590 VSB196587:VSB196590 WBX196587:WBX196590 WLT196587:WLT196590 WVP196587:WVP196590 H262123:H262126 JD262123:JD262126 SZ262123:SZ262126 ACV262123:ACV262126 AMR262123:AMR262126 AWN262123:AWN262126 BGJ262123:BGJ262126 BQF262123:BQF262126 CAB262123:CAB262126 CJX262123:CJX262126 CTT262123:CTT262126 DDP262123:DDP262126 DNL262123:DNL262126 DXH262123:DXH262126 EHD262123:EHD262126 EQZ262123:EQZ262126 FAV262123:FAV262126 FKR262123:FKR262126 FUN262123:FUN262126 GEJ262123:GEJ262126 GOF262123:GOF262126 GYB262123:GYB262126 HHX262123:HHX262126 HRT262123:HRT262126 IBP262123:IBP262126 ILL262123:ILL262126 IVH262123:IVH262126 JFD262123:JFD262126 JOZ262123:JOZ262126 JYV262123:JYV262126 KIR262123:KIR262126 KSN262123:KSN262126 LCJ262123:LCJ262126 LMF262123:LMF262126 LWB262123:LWB262126 MFX262123:MFX262126 MPT262123:MPT262126 MZP262123:MZP262126 NJL262123:NJL262126 NTH262123:NTH262126 ODD262123:ODD262126 OMZ262123:OMZ262126 OWV262123:OWV262126 PGR262123:PGR262126 PQN262123:PQN262126 QAJ262123:QAJ262126 QKF262123:QKF262126 QUB262123:QUB262126 RDX262123:RDX262126 RNT262123:RNT262126 RXP262123:RXP262126 SHL262123:SHL262126 SRH262123:SRH262126 TBD262123:TBD262126 TKZ262123:TKZ262126 TUV262123:TUV262126 UER262123:UER262126 UON262123:UON262126 UYJ262123:UYJ262126 VIF262123:VIF262126 VSB262123:VSB262126 WBX262123:WBX262126 WLT262123:WLT262126 WVP262123:WVP262126 H327659:H327662 JD327659:JD327662 SZ327659:SZ327662 ACV327659:ACV327662 AMR327659:AMR327662 AWN327659:AWN327662 BGJ327659:BGJ327662 BQF327659:BQF327662 CAB327659:CAB327662 CJX327659:CJX327662 CTT327659:CTT327662 DDP327659:DDP327662 DNL327659:DNL327662 DXH327659:DXH327662 EHD327659:EHD327662 EQZ327659:EQZ327662 FAV327659:FAV327662 FKR327659:FKR327662 FUN327659:FUN327662 GEJ327659:GEJ327662 GOF327659:GOF327662 GYB327659:GYB327662 HHX327659:HHX327662 HRT327659:HRT327662 IBP327659:IBP327662 ILL327659:ILL327662 IVH327659:IVH327662 JFD327659:JFD327662 JOZ327659:JOZ327662 JYV327659:JYV327662 KIR327659:KIR327662 KSN327659:KSN327662 LCJ327659:LCJ327662 LMF327659:LMF327662 LWB327659:LWB327662 MFX327659:MFX327662 MPT327659:MPT327662 MZP327659:MZP327662 NJL327659:NJL327662 NTH327659:NTH327662 ODD327659:ODD327662 OMZ327659:OMZ327662 OWV327659:OWV327662 PGR327659:PGR327662 PQN327659:PQN327662 QAJ327659:QAJ327662 QKF327659:QKF327662 QUB327659:QUB327662 RDX327659:RDX327662 RNT327659:RNT327662 RXP327659:RXP327662 SHL327659:SHL327662 SRH327659:SRH327662 TBD327659:TBD327662 TKZ327659:TKZ327662 TUV327659:TUV327662 UER327659:UER327662 UON327659:UON327662 UYJ327659:UYJ327662 VIF327659:VIF327662 VSB327659:VSB327662 WBX327659:WBX327662 WLT327659:WLT327662 WVP327659:WVP327662 H393195:H393198 JD393195:JD393198 SZ393195:SZ393198 ACV393195:ACV393198 AMR393195:AMR393198 AWN393195:AWN393198 BGJ393195:BGJ393198 BQF393195:BQF393198 CAB393195:CAB393198 CJX393195:CJX393198 CTT393195:CTT393198 DDP393195:DDP393198 DNL393195:DNL393198 DXH393195:DXH393198 EHD393195:EHD393198 EQZ393195:EQZ393198 FAV393195:FAV393198 FKR393195:FKR393198 FUN393195:FUN393198 GEJ393195:GEJ393198 GOF393195:GOF393198 GYB393195:GYB393198 HHX393195:HHX393198 HRT393195:HRT393198 IBP393195:IBP393198 ILL393195:ILL393198 IVH393195:IVH393198 JFD393195:JFD393198 JOZ393195:JOZ393198 JYV393195:JYV393198 KIR393195:KIR393198 KSN393195:KSN393198 LCJ393195:LCJ393198 LMF393195:LMF393198 LWB393195:LWB393198 MFX393195:MFX393198 MPT393195:MPT393198 MZP393195:MZP393198 NJL393195:NJL393198 NTH393195:NTH393198 ODD393195:ODD393198 OMZ393195:OMZ393198 OWV393195:OWV393198 PGR393195:PGR393198 PQN393195:PQN393198 QAJ393195:QAJ393198 QKF393195:QKF393198 QUB393195:QUB393198 RDX393195:RDX393198 RNT393195:RNT393198 RXP393195:RXP393198 SHL393195:SHL393198 SRH393195:SRH393198 TBD393195:TBD393198 TKZ393195:TKZ393198 TUV393195:TUV393198 UER393195:UER393198 UON393195:UON393198 UYJ393195:UYJ393198 VIF393195:VIF393198 VSB393195:VSB393198 WBX393195:WBX393198 WLT393195:WLT393198 WVP393195:WVP393198 H458731:H458734 JD458731:JD458734 SZ458731:SZ458734 ACV458731:ACV458734 AMR458731:AMR458734 AWN458731:AWN458734 BGJ458731:BGJ458734 BQF458731:BQF458734 CAB458731:CAB458734 CJX458731:CJX458734 CTT458731:CTT458734 DDP458731:DDP458734 DNL458731:DNL458734 DXH458731:DXH458734 EHD458731:EHD458734 EQZ458731:EQZ458734 FAV458731:FAV458734 FKR458731:FKR458734 FUN458731:FUN458734 GEJ458731:GEJ458734 GOF458731:GOF458734 GYB458731:GYB458734 HHX458731:HHX458734 HRT458731:HRT458734 IBP458731:IBP458734 ILL458731:ILL458734 IVH458731:IVH458734 JFD458731:JFD458734 JOZ458731:JOZ458734 JYV458731:JYV458734 KIR458731:KIR458734 KSN458731:KSN458734 LCJ458731:LCJ458734 LMF458731:LMF458734 LWB458731:LWB458734 MFX458731:MFX458734 MPT458731:MPT458734 MZP458731:MZP458734 NJL458731:NJL458734 NTH458731:NTH458734 ODD458731:ODD458734 OMZ458731:OMZ458734 OWV458731:OWV458734 PGR458731:PGR458734 PQN458731:PQN458734 QAJ458731:QAJ458734 QKF458731:QKF458734 QUB458731:QUB458734 RDX458731:RDX458734 RNT458731:RNT458734 RXP458731:RXP458734 SHL458731:SHL458734 SRH458731:SRH458734 TBD458731:TBD458734 TKZ458731:TKZ458734 TUV458731:TUV458734 UER458731:UER458734 UON458731:UON458734 UYJ458731:UYJ458734 VIF458731:VIF458734 VSB458731:VSB458734 WBX458731:WBX458734 WLT458731:WLT458734 WVP458731:WVP458734 H524267:H524270 JD524267:JD524270 SZ524267:SZ524270 ACV524267:ACV524270 AMR524267:AMR524270 AWN524267:AWN524270 BGJ524267:BGJ524270 BQF524267:BQF524270 CAB524267:CAB524270 CJX524267:CJX524270 CTT524267:CTT524270 DDP524267:DDP524270 DNL524267:DNL524270 DXH524267:DXH524270 EHD524267:EHD524270 EQZ524267:EQZ524270 FAV524267:FAV524270 FKR524267:FKR524270 FUN524267:FUN524270 GEJ524267:GEJ524270 GOF524267:GOF524270 GYB524267:GYB524270 HHX524267:HHX524270 HRT524267:HRT524270 IBP524267:IBP524270 ILL524267:ILL524270 IVH524267:IVH524270 JFD524267:JFD524270 JOZ524267:JOZ524270 JYV524267:JYV524270 KIR524267:KIR524270 KSN524267:KSN524270 LCJ524267:LCJ524270 LMF524267:LMF524270 LWB524267:LWB524270 MFX524267:MFX524270 MPT524267:MPT524270 MZP524267:MZP524270 NJL524267:NJL524270 NTH524267:NTH524270 ODD524267:ODD524270 OMZ524267:OMZ524270 OWV524267:OWV524270 PGR524267:PGR524270 PQN524267:PQN524270 QAJ524267:QAJ524270 QKF524267:QKF524270 QUB524267:QUB524270 RDX524267:RDX524270 RNT524267:RNT524270 RXP524267:RXP524270 SHL524267:SHL524270 SRH524267:SRH524270 TBD524267:TBD524270 TKZ524267:TKZ524270 TUV524267:TUV524270 UER524267:UER524270 UON524267:UON524270 UYJ524267:UYJ524270 VIF524267:VIF524270 VSB524267:VSB524270 WBX524267:WBX524270 WLT524267:WLT524270 WVP524267:WVP524270 H589803:H589806 JD589803:JD589806 SZ589803:SZ589806 ACV589803:ACV589806 AMR589803:AMR589806 AWN589803:AWN589806 BGJ589803:BGJ589806 BQF589803:BQF589806 CAB589803:CAB589806 CJX589803:CJX589806 CTT589803:CTT589806 DDP589803:DDP589806 DNL589803:DNL589806 DXH589803:DXH589806 EHD589803:EHD589806 EQZ589803:EQZ589806 FAV589803:FAV589806 FKR589803:FKR589806 FUN589803:FUN589806 GEJ589803:GEJ589806 GOF589803:GOF589806 GYB589803:GYB589806 HHX589803:HHX589806 HRT589803:HRT589806 IBP589803:IBP589806 ILL589803:ILL589806 IVH589803:IVH589806 JFD589803:JFD589806 JOZ589803:JOZ589806 JYV589803:JYV589806 KIR589803:KIR589806 KSN589803:KSN589806 LCJ589803:LCJ589806 LMF589803:LMF589806 LWB589803:LWB589806 MFX589803:MFX589806 MPT589803:MPT589806 MZP589803:MZP589806 NJL589803:NJL589806 NTH589803:NTH589806 ODD589803:ODD589806 OMZ589803:OMZ589806 OWV589803:OWV589806 PGR589803:PGR589806 PQN589803:PQN589806 QAJ589803:QAJ589806 QKF589803:QKF589806 QUB589803:QUB589806 RDX589803:RDX589806 RNT589803:RNT589806 RXP589803:RXP589806 SHL589803:SHL589806 SRH589803:SRH589806 TBD589803:TBD589806 TKZ589803:TKZ589806 TUV589803:TUV589806 UER589803:UER589806 UON589803:UON589806 UYJ589803:UYJ589806 VIF589803:VIF589806 VSB589803:VSB589806 WBX589803:WBX589806 WLT589803:WLT589806 WVP589803:WVP589806 H655339:H655342 JD655339:JD655342 SZ655339:SZ655342 ACV655339:ACV655342 AMR655339:AMR655342 AWN655339:AWN655342 BGJ655339:BGJ655342 BQF655339:BQF655342 CAB655339:CAB655342 CJX655339:CJX655342 CTT655339:CTT655342 DDP655339:DDP655342 DNL655339:DNL655342 DXH655339:DXH655342 EHD655339:EHD655342 EQZ655339:EQZ655342 FAV655339:FAV655342 FKR655339:FKR655342 FUN655339:FUN655342 GEJ655339:GEJ655342 GOF655339:GOF655342 GYB655339:GYB655342 HHX655339:HHX655342 HRT655339:HRT655342 IBP655339:IBP655342 ILL655339:ILL655342 IVH655339:IVH655342 JFD655339:JFD655342 JOZ655339:JOZ655342 JYV655339:JYV655342 KIR655339:KIR655342 KSN655339:KSN655342 LCJ655339:LCJ655342 LMF655339:LMF655342 LWB655339:LWB655342 MFX655339:MFX655342 MPT655339:MPT655342 MZP655339:MZP655342 NJL655339:NJL655342 NTH655339:NTH655342 ODD655339:ODD655342 OMZ655339:OMZ655342 OWV655339:OWV655342 PGR655339:PGR655342 PQN655339:PQN655342 QAJ655339:QAJ655342 QKF655339:QKF655342 QUB655339:QUB655342 RDX655339:RDX655342 RNT655339:RNT655342 RXP655339:RXP655342 SHL655339:SHL655342 SRH655339:SRH655342 TBD655339:TBD655342 TKZ655339:TKZ655342 TUV655339:TUV655342 UER655339:UER655342 UON655339:UON655342 UYJ655339:UYJ655342 VIF655339:VIF655342 VSB655339:VSB655342 WBX655339:WBX655342 WLT655339:WLT655342 WVP655339:WVP655342 H720875:H720878 JD720875:JD720878 SZ720875:SZ720878 ACV720875:ACV720878 AMR720875:AMR720878 AWN720875:AWN720878 BGJ720875:BGJ720878 BQF720875:BQF720878 CAB720875:CAB720878 CJX720875:CJX720878 CTT720875:CTT720878 DDP720875:DDP720878 DNL720875:DNL720878 DXH720875:DXH720878 EHD720875:EHD720878 EQZ720875:EQZ720878 FAV720875:FAV720878 FKR720875:FKR720878 FUN720875:FUN720878 GEJ720875:GEJ720878 GOF720875:GOF720878 GYB720875:GYB720878 HHX720875:HHX720878 HRT720875:HRT720878 IBP720875:IBP720878 ILL720875:ILL720878 IVH720875:IVH720878 JFD720875:JFD720878 JOZ720875:JOZ720878 JYV720875:JYV720878 KIR720875:KIR720878 KSN720875:KSN720878 LCJ720875:LCJ720878 LMF720875:LMF720878 LWB720875:LWB720878 MFX720875:MFX720878 MPT720875:MPT720878 MZP720875:MZP720878 NJL720875:NJL720878 NTH720875:NTH720878 ODD720875:ODD720878 OMZ720875:OMZ720878 OWV720875:OWV720878 PGR720875:PGR720878 PQN720875:PQN720878 QAJ720875:QAJ720878 QKF720875:QKF720878 QUB720875:QUB720878 RDX720875:RDX720878 RNT720875:RNT720878 RXP720875:RXP720878 SHL720875:SHL720878 SRH720875:SRH720878 TBD720875:TBD720878 TKZ720875:TKZ720878 TUV720875:TUV720878 UER720875:UER720878 UON720875:UON720878 UYJ720875:UYJ720878 VIF720875:VIF720878 VSB720875:VSB720878 WBX720875:WBX720878 WLT720875:WLT720878 WVP720875:WVP720878 H786411:H786414 JD786411:JD786414 SZ786411:SZ786414 ACV786411:ACV786414 AMR786411:AMR786414 AWN786411:AWN786414 BGJ786411:BGJ786414 BQF786411:BQF786414 CAB786411:CAB786414 CJX786411:CJX786414 CTT786411:CTT786414 DDP786411:DDP786414 DNL786411:DNL786414 DXH786411:DXH786414 EHD786411:EHD786414 EQZ786411:EQZ786414 FAV786411:FAV786414 FKR786411:FKR786414 FUN786411:FUN786414 GEJ786411:GEJ786414 GOF786411:GOF786414 GYB786411:GYB786414 HHX786411:HHX786414 HRT786411:HRT786414 IBP786411:IBP786414 ILL786411:ILL786414 IVH786411:IVH786414 JFD786411:JFD786414 JOZ786411:JOZ786414 JYV786411:JYV786414 KIR786411:KIR786414 KSN786411:KSN786414 LCJ786411:LCJ786414 LMF786411:LMF786414 LWB786411:LWB786414 MFX786411:MFX786414 MPT786411:MPT786414 MZP786411:MZP786414 NJL786411:NJL786414 NTH786411:NTH786414 ODD786411:ODD786414 OMZ786411:OMZ786414 OWV786411:OWV786414 PGR786411:PGR786414 PQN786411:PQN786414 QAJ786411:QAJ786414 QKF786411:QKF786414 QUB786411:QUB786414 RDX786411:RDX786414 RNT786411:RNT786414 RXP786411:RXP786414 SHL786411:SHL786414 SRH786411:SRH786414 TBD786411:TBD786414 TKZ786411:TKZ786414 TUV786411:TUV786414 UER786411:UER786414 UON786411:UON786414 UYJ786411:UYJ786414 VIF786411:VIF786414 VSB786411:VSB786414 WBX786411:WBX786414 WLT786411:WLT786414 WVP786411:WVP786414 H851947:H851950 JD851947:JD851950 SZ851947:SZ851950 ACV851947:ACV851950 AMR851947:AMR851950 AWN851947:AWN851950 BGJ851947:BGJ851950 BQF851947:BQF851950 CAB851947:CAB851950 CJX851947:CJX851950 CTT851947:CTT851950 DDP851947:DDP851950 DNL851947:DNL851950 DXH851947:DXH851950 EHD851947:EHD851950 EQZ851947:EQZ851950 FAV851947:FAV851950 FKR851947:FKR851950 FUN851947:FUN851950 GEJ851947:GEJ851950 GOF851947:GOF851950 GYB851947:GYB851950 HHX851947:HHX851950 HRT851947:HRT851950 IBP851947:IBP851950 ILL851947:ILL851950 IVH851947:IVH851950 JFD851947:JFD851950 JOZ851947:JOZ851950 JYV851947:JYV851950 KIR851947:KIR851950 KSN851947:KSN851950 LCJ851947:LCJ851950 LMF851947:LMF851950 LWB851947:LWB851950 MFX851947:MFX851950 MPT851947:MPT851950 MZP851947:MZP851950 NJL851947:NJL851950 NTH851947:NTH851950 ODD851947:ODD851950 OMZ851947:OMZ851950 OWV851947:OWV851950 PGR851947:PGR851950 PQN851947:PQN851950 QAJ851947:QAJ851950 QKF851947:QKF851950 QUB851947:QUB851950 RDX851947:RDX851950 RNT851947:RNT851950 RXP851947:RXP851950 SHL851947:SHL851950 SRH851947:SRH851950 TBD851947:TBD851950 TKZ851947:TKZ851950 TUV851947:TUV851950 UER851947:UER851950 UON851947:UON851950 UYJ851947:UYJ851950 VIF851947:VIF851950 VSB851947:VSB851950 WBX851947:WBX851950 WLT851947:WLT851950 WVP851947:WVP851950 H917483:H917486 JD917483:JD917486 SZ917483:SZ917486 ACV917483:ACV917486 AMR917483:AMR917486 AWN917483:AWN917486 BGJ917483:BGJ917486 BQF917483:BQF917486 CAB917483:CAB917486 CJX917483:CJX917486 CTT917483:CTT917486 DDP917483:DDP917486 DNL917483:DNL917486 DXH917483:DXH917486 EHD917483:EHD917486 EQZ917483:EQZ917486 FAV917483:FAV917486 FKR917483:FKR917486 FUN917483:FUN917486 GEJ917483:GEJ917486 GOF917483:GOF917486 GYB917483:GYB917486 HHX917483:HHX917486 HRT917483:HRT917486 IBP917483:IBP917486 ILL917483:ILL917486 IVH917483:IVH917486 JFD917483:JFD917486 JOZ917483:JOZ917486 JYV917483:JYV917486 KIR917483:KIR917486 KSN917483:KSN917486 LCJ917483:LCJ917486 LMF917483:LMF917486 LWB917483:LWB917486 MFX917483:MFX917486 MPT917483:MPT917486 MZP917483:MZP917486 NJL917483:NJL917486 NTH917483:NTH917486 ODD917483:ODD917486 OMZ917483:OMZ917486 OWV917483:OWV917486 PGR917483:PGR917486 PQN917483:PQN917486 QAJ917483:QAJ917486 QKF917483:QKF917486 QUB917483:QUB917486 RDX917483:RDX917486 RNT917483:RNT917486 RXP917483:RXP917486 SHL917483:SHL917486 SRH917483:SRH917486 TBD917483:TBD917486 TKZ917483:TKZ917486 TUV917483:TUV917486 UER917483:UER917486 UON917483:UON917486 UYJ917483:UYJ917486 VIF917483:VIF917486 VSB917483:VSB917486 WBX917483:WBX917486 WLT917483:WLT917486 WVP917483:WVP917486 H983019:H983022 JD983019:JD983022 SZ983019:SZ983022 ACV983019:ACV983022 AMR983019:AMR983022 AWN983019:AWN983022 BGJ983019:BGJ983022 BQF983019:BQF983022 CAB983019:CAB983022 CJX983019:CJX983022 CTT983019:CTT983022 DDP983019:DDP983022 DNL983019:DNL983022 DXH983019:DXH983022 EHD983019:EHD983022 EQZ983019:EQZ983022 FAV983019:FAV983022 FKR983019:FKR983022 FUN983019:FUN983022 GEJ983019:GEJ983022 GOF983019:GOF983022 GYB983019:GYB983022 HHX983019:HHX983022 HRT983019:HRT983022 IBP983019:IBP983022 ILL983019:ILL983022 IVH983019:IVH983022 JFD983019:JFD983022 JOZ983019:JOZ983022 JYV983019:JYV983022 KIR983019:KIR983022 KSN983019:KSN983022 LCJ983019:LCJ983022 LMF983019:LMF983022 LWB983019:LWB983022 MFX983019:MFX983022 MPT983019:MPT983022 MZP983019:MZP983022 NJL983019:NJL983022 NTH983019:NTH983022 ODD983019:ODD983022 OMZ983019:OMZ983022 OWV983019:OWV983022 PGR983019:PGR983022 PQN983019:PQN983022 QAJ983019:QAJ983022 QKF983019:QKF983022 QUB983019:QUB983022 RDX983019:RDX983022 RNT983019:RNT983022 RXP983019:RXP983022 SHL983019:SHL983022 SRH983019:SRH983022 TBD983019:TBD983022 TKZ983019:TKZ983022 TUV983019:TUV983022 UER983019:UER983022 UON983019:UON983022 UYJ983019:UYJ983022 VIF983019:VIF983022 VSB983019:VSB983022 WBX983019:WBX983022 WLT983019:WLT983022 WVP983019:WVP983022 C65515:D131049 IY65515:IZ131049 SU65515:SV131049 ACQ65515:ACR131049 AMM65515:AMN131049 AWI65515:AWJ131049 BGE65515:BGF131049 BQA65515:BQB131049 BZW65515:BZX131049 CJS65515:CJT131049 CTO65515:CTP131049 DDK65515:DDL131049 DNG65515:DNH131049 DXC65515:DXD131049 EGY65515:EGZ131049 EQU65515:EQV131049 FAQ65515:FAR131049 FKM65515:FKN131049 FUI65515:FUJ131049 GEE65515:GEF131049 GOA65515:GOB131049 GXW65515:GXX131049 HHS65515:HHT131049 HRO65515:HRP131049 IBK65515:IBL131049 ILG65515:ILH131049 IVC65515:IVD131049 JEY65515:JEZ131049 JOU65515:JOV131049 JYQ65515:JYR131049 KIM65515:KIN131049 KSI65515:KSJ131049 LCE65515:LCF131049 LMA65515:LMB131049 LVW65515:LVX131049 MFS65515:MFT131049 MPO65515:MPP131049 MZK65515:MZL131049 NJG65515:NJH131049 NTC65515:NTD131049 OCY65515:OCZ131049 OMU65515:OMV131049 OWQ65515:OWR131049 PGM65515:PGN131049 PQI65515:PQJ131049 QAE65515:QAF131049 QKA65515:QKB131049 QTW65515:QTX131049 RDS65515:RDT131049 RNO65515:RNP131049 RXK65515:RXL131049 SHG65515:SHH131049 SRC65515:SRD131049 TAY65515:TAZ131049 TKU65515:TKV131049 TUQ65515:TUR131049 UEM65515:UEN131049 UOI65515:UOJ131049 UYE65515:UYF131049 VIA65515:VIB131049 VRW65515:VRX131049 WBS65515:WBT131049 WLO65515:WLP131049 WVK65515:WVL131049 C131051:D196585 IY131051:IZ196585 SU131051:SV196585 ACQ131051:ACR196585 AMM131051:AMN196585 AWI131051:AWJ196585 BGE131051:BGF196585 BQA131051:BQB196585 BZW131051:BZX196585 CJS131051:CJT196585 CTO131051:CTP196585 DDK131051:DDL196585 DNG131051:DNH196585 DXC131051:DXD196585 EGY131051:EGZ196585 EQU131051:EQV196585 FAQ131051:FAR196585 FKM131051:FKN196585 FUI131051:FUJ196585 GEE131051:GEF196585 GOA131051:GOB196585 GXW131051:GXX196585 HHS131051:HHT196585 HRO131051:HRP196585 IBK131051:IBL196585 ILG131051:ILH196585 IVC131051:IVD196585 JEY131051:JEZ196585 JOU131051:JOV196585 JYQ131051:JYR196585 KIM131051:KIN196585 KSI131051:KSJ196585 LCE131051:LCF196585 LMA131051:LMB196585 LVW131051:LVX196585 MFS131051:MFT196585 MPO131051:MPP196585 MZK131051:MZL196585 NJG131051:NJH196585 NTC131051:NTD196585 OCY131051:OCZ196585 OMU131051:OMV196585 OWQ131051:OWR196585 PGM131051:PGN196585 PQI131051:PQJ196585 QAE131051:QAF196585 QKA131051:QKB196585 QTW131051:QTX196585 RDS131051:RDT196585 RNO131051:RNP196585 RXK131051:RXL196585 SHG131051:SHH196585 SRC131051:SRD196585 TAY131051:TAZ196585 TKU131051:TKV196585 TUQ131051:TUR196585 UEM131051:UEN196585 UOI131051:UOJ196585 UYE131051:UYF196585 VIA131051:VIB196585 VRW131051:VRX196585 WBS131051:WBT196585 WLO131051:WLP196585 WVK131051:WVL196585 C196587:D262121 IY196587:IZ262121 SU196587:SV262121 ACQ196587:ACR262121 AMM196587:AMN262121 AWI196587:AWJ262121 BGE196587:BGF262121 BQA196587:BQB262121 BZW196587:BZX262121 CJS196587:CJT262121 CTO196587:CTP262121 DDK196587:DDL262121 DNG196587:DNH262121 DXC196587:DXD262121 EGY196587:EGZ262121 EQU196587:EQV262121 FAQ196587:FAR262121 FKM196587:FKN262121 FUI196587:FUJ262121 GEE196587:GEF262121 GOA196587:GOB262121 GXW196587:GXX262121 HHS196587:HHT262121 HRO196587:HRP262121 IBK196587:IBL262121 ILG196587:ILH262121 IVC196587:IVD262121 JEY196587:JEZ262121 JOU196587:JOV262121 JYQ196587:JYR262121 KIM196587:KIN262121 KSI196587:KSJ262121 LCE196587:LCF262121 LMA196587:LMB262121 LVW196587:LVX262121 MFS196587:MFT262121 MPO196587:MPP262121 MZK196587:MZL262121 NJG196587:NJH262121 NTC196587:NTD262121 OCY196587:OCZ262121 OMU196587:OMV262121 OWQ196587:OWR262121 PGM196587:PGN262121 PQI196587:PQJ262121 QAE196587:QAF262121 QKA196587:QKB262121 QTW196587:QTX262121 RDS196587:RDT262121 RNO196587:RNP262121 RXK196587:RXL262121 SHG196587:SHH262121 SRC196587:SRD262121 TAY196587:TAZ262121 TKU196587:TKV262121 TUQ196587:TUR262121 UEM196587:UEN262121 UOI196587:UOJ262121 UYE196587:UYF262121 VIA196587:VIB262121 VRW196587:VRX262121 WBS196587:WBT262121 WLO196587:WLP262121 WVK196587:WVL262121 C262123:D327657 IY262123:IZ327657 SU262123:SV327657 ACQ262123:ACR327657 AMM262123:AMN327657 AWI262123:AWJ327657 BGE262123:BGF327657 BQA262123:BQB327657 BZW262123:BZX327657 CJS262123:CJT327657 CTO262123:CTP327657 DDK262123:DDL327657 DNG262123:DNH327657 DXC262123:DXD327657 EGY262123:EGZ327657 EQU262123:EQV327657 FAQ262123:FAR327657 FKM262123:FKN327657 FUI262123:FUJ327657 GEE262123:GEF327657 GOA262123:GOB327657 GXW262123:GXX327657 HHS262123:HHT327657 HRO262123:HRP327657 IBK262123:IBL327657 ILG262123:ILH327657 IVC262123:IVD327657 JEY262123:JEZ327657 JOU262123:JOV327657 JYQ262123:JYR327657 KIM262123:KIN327657 KSI262123:KSJ327657 LCE262123:LCF327657 LMA262123:LMB327657 LVW262123:LVX327657 MFS262123:MFT327657 MPO262123:MPP327657 MZK262123:MZL327657 NJG262123:NJH327657 NTC262123:NTD327657 OCY262123:OCZ327657 OMU262123:OMV327657 OWQ262123:OWR327657 PGM262123:PGN327657 PQI262123:PQJ327657 QAE262123:QAF327657 QKA262123:QKB327657 QTW262123:QTX327657 RDS262123:RDT327657 RNO262123:RNP327657 RXK262123:RXL327657 SHG262123:SHH327657 SRC262123:SRD327657 TAY262123:TAZ327657 TKU262123:TKV327657 TUQ262123:TUR327657 UEM262123:UEN327657 UOI262123:UOJ327657 UYE262123:UYF327657 VIA262123:VIB327657 VRW262123:VRX327657 WBS262123:WBT327657 WLO262123:WLP327657 WVK262123:WVL327657 C327659:D393193 IY327659:IZ393193 SU327659:SV393193 ACQ327659:ACR393193 AMM327659:AMN393193 AWI327659:AWJ393193 BGE327659:BGF393193 BQA327659:BQB393193 BZW327659:BZX393193 CJS327659:CJT393193 CTO327659:CTP393193 DDK327659:DDL393193 DNG327659:DNH393193 DXC327659:DXD393193 EGY327659:EGZ393193 EQU327659:EQV393193 FAQ327659:FAR393193 FKM327659:FKN393193 FUI327659:FUJ393193 GEE327659:GEF393193 GOA327659:GOB393193 GXW327659:GXX393193 HHS327659:HHT393193 HRO327659:HRP393193 IBK327659:IBL393193 ILG327659:ILH393193 IVC327659:IVD393193 JEY327659:JEZ393193 JOU327659:JOV393193 JYQ327659:JYR393193 KIM327659:KIN393193 KSI327659:KSJ393193 LCE327659:LCF393193 LMA327659:LMB393193 LVW327659:LVX393193 MFS327659:MFT393193 MPO327659:MPP393193 MZK327659:MZL393193 NJG327659:NJH393193 NTC327659:NTD393193 OCY327659:OCZ393193 OMU327659:OMV393193 OWQ327659:OWR393193 PGM327659:PGN393193 PQI327659:PQJ393193 QAE327659:QAF393193 QKA327659:QKB393193 QTW327659:QTX393193 RDS327659:RDT393193 RNO327659:RNP393193 RXK327659:RXL393193 SHG327659:SHH393193 SRC327659:SRD393193 TAY327659:TAZ393193 TKU327659:TKV393193 TUQ327659:TUR393193 UEM327659:UEN393193 UOI327659:UOJ393193 UYE327659:UYF393193 VIA327659:VIB393193 VRW327659:VRX393193 WBS327659:WBT393193 WLO327659:WLP393193 WVK327659:WVL393193 C393195:D458729 IY393195:IZ458729 SU393195:SV458729 ACQ393195:ACR458729 AMM393195:AMN458729 AWI393195:AWJ458729 BGE393195:BGF458729 BQA393195:BQB458729 BZW393195:BZX458729 CJS393195:CJT458729 CTO393195:CTP458729 DDK393195:DDL458729 DNG393195:DNH458729 DXC393195:DXD458729 EGY393195:EGZ458729 EQU393195:EQV458729 FAQ393195:FAR458729 FKM393195:FKN458729 FUI393195:FUJ458729 GEE393195:GEF458729 GOA393195:GOB458729 GXW393195:GXX458729 HHS393195:HHT458729 HRO393195:HRP458729 IBK393195:IBL458729 ILG393195:ILH458729 IVC393195:IVD458729 JEY393195:JEZ458729 JOU393195:JOV458729 JYQ393195:JYR458729 KIM393195:KIN458729 KSI393195:KSJ458729 LCE393195:LCF458729 LMA393195:LMB458729 LVW393195:LVX458729 MFS393195:MFT458729 MPO393195:MPP458729 MZK393195:MZL458729 NJG393195:NJH458729 NTC393195:NTD458729 OCY393195:OCZ458729 OMU393195:OMV458729 OWQ393195:OWR458729 PGM393195:PGN458729 PQI393195:PQJ458729 QAE393195:QAF458729 QKA393195:QKB458729 QTW393195:QTX458729 RDS393195:RDT458729 RNO393195:RNP458729 RXK393195:RXL458729 SHG393195:SHH458729 SRC393195:SRD458729 TAY393195:TAZ458729 TKU393195:TKV458729 TUQ393195:TUR458729 UEM393195:UEN458729 UOI393195:UOJ458729 UYE393195:UYF458729 VIA393195:VIB458729 VRW393195:VRX458729 WBS393195:WBT458729 WLO393195:WLP458729 WVK393195:WVL458729 C458731:D524265 IY458731:IZ524265 SU458731:SV524265 ACQ458731:ACR524265 AMM458731:AMN524265 AWI458731:AWJ524265 BGE458731:BGF524265 BQA458731:BQB524265 BZW458731:BZX524265 CJS458731:CJT524265 CTO458731:CTP524265 DDK458731:DDL524265 DNG458731:DNH524265 DXC458731:DXD524265 EGY458731:EGZ524265 EQU458731:EQV524265 FAQ458731:FAR524265 FKM458731:FKN524265 FUI458731:FUJ524265 GEE458731:GEF524265 GOA458731:GOB524265 GXW458731:GXX524265 HHS458731:HHT524265 HRO458731:HRP524265 IBK458731:IBL524265 ILG458731:ILH524265 IVC458731:IVD524265 JEY458731:JEZ524265 JOU458731:JOV524265 JYQ458731:JYR524265 KIM458731:KIN524265 KSI458731:KSJ524265 LCE458731:LCF524265 LMA458731:LMB524265 LVW458731:LVX524265 MFS458731:MFT524265 MPO458731:MPP524265 MZK458731:MZL524265 NJG458731:NJH524265 NTC458731:NTD524265 OCY458731:OCZ524265 OMU458731:OMV524265 OWQ458731:OWR524265 PGM458731:PGN524265 PQI458731:PQJ524265 QAE458731:QAF524265 QKA458731:QKB524265 QTW458731:QTX524265 RDS458731:RDT524265 RNO458731:RNP524265 RXK458731:RXL524265 SHG458731:SHH524265 SRC458731:SRD524265 TAY458731:TAZ524265 TKU458731:TKV524265 TUQ458731:TUR524265 UEM458731:UEN524265 UOI458731:UOJ524265 UYE458731:UYF524265 VIA458731:VIB524265 VRW458731:VRX524265 WBS458731:WBT524265 WLO458731:WLP524265 WVK458731:WVL524265 C524267:D589801 IY524267:IZ589801 SU524267:SV589801 ACQ524267:ACR589801 AMM524267:AMN589801 AWI524267:AWJ589801 BGE524267:BGF589801 BQA524267:BQB589801 BZW524267:BZX589801 CJS524267:CJT589801 CTO524267:CTP589801 DDK524267:DDL589801 DNG524267:DNH589801 DXC524267:DXD589801 EGY524267:EGZ589801 EQU524267:EQV589801 FAQ524267:FAR589801 FKM524267:FKN589801 FUI524267:FUJ589801 GEE524267:GEF589801 GOA524267:GOB589801 GXW524267:GXX589801 HHS524267:HHT589801 HRO524267:HRP589801 IBK524267:IBL589801 ILG524267:ILH589801 IVC524267:IVD589801 JEY524267:JEZ589801 JOU524267:JOV589801 JYQ524267:JYR589801 KIM524267:KIN589801 KSI524267:KSJ589801 LCE524267:LCF589801 LMA524267:LMB589801 LVW524267:LVX589801 MFS524267:MFT589801 MPO524267:MPP589801 MZK524267:MZL589801 NJG524267:NJH589801 NTC524267:NTD589801 OCY524267:OCZ589801 OMU524267:OMV589801 OWQ524267:OWR589801 PGM524267:PGN589801 PQI524267:PQJ589801 QAE524267:QAF589801 QKA524267:QKB589801 QTW524267:QTX589801 RDS524267:RDT589801 RNO524267:RNP589801 RXK524267:RXL589801 SHG524267:SHH589801 SRC524267:SRD589801 TAY524267:TAZ589801 TKU524267:TKV589801 TUQ524267:TUR589801 UEM524267:UEN589801 UOI524267:UOJ589801 UYE524267:UYF589801 VIA524267:VIB589801 VRW524267:VRX589801 WBS524267:WBT589801 WLO524267:WLP589801 WVK524267:WVL589801 C589803:D655337 IY589803:IZ655337 SU589803:SV655337 ACQ589803:ACR655337 AMM589803:AMN655337 AWI589803:AWJ655337 BGE589803:BGF655337 BQA589803:BQB655337 BZW589803:BZX655337 CJS589803:CJT655337 CTO589803:CTP655337 DDK589803:DDL655337 DNG589803:DNH655337 DXC589803:DXD655337 EGY589803:EGZ655337 EQU589803:EQV655337 FAQ589803:FAR655337 FKM589803:FKN655337 FUI589803:FUJ655337 GEE589803:GEF655337 GOA589803:GOB655337 GXW589803:GXX655337 HHS589803:HHT655337 HRO589803:HRP655337 IBK589803:IBL655337 ILG589803:ILH655337 IVC589803:IVD655337 JEY589803:JEZ655337 JOU589803:JOV655337 JYQ589803:JYR655337 KIM589803:KIN655337 KSI589803:KSJ655337 LCE589803:LCF655337 LMA589803:LMB655337 LVW589803:LVX655337 MFS589803:MFT655337 MPO589803:MPP655337 MZK589803:MZL655337 NJG589803:NJH655337 NTC589803:NTD655337 OCY589803:OCZ655337 OMU589803:OMV655337 OWQ589803:OWR655337 PGM589803:PGN655337 PQI589803:PQJ655337 QAE589803:QAF655337 QKA589803:QKB655337 QTW589803:QTX655337 RDS589803:RDT655337 RNO589803:RNP655337 RXK589803:RXL655337 SHG589803:SHH655337 SRC589803:SRD655337 TAY589803:TAZ655337 TKU589803:TKV655337 TUQ589803:TUR655337 UEM589803:UEN655337 UOI589803:UOJ655337 UYE589803:UYF655337 VIA589803:VIB655337 VRW589803:VRX655337 WBS589803:WBT655337 WLO589803:WLP655337 WVK589803:WVL655337 C655339:D720873 IY655339:IZ720873 SU655339:SV720873 ACQ655339:ACR720873 AMM655339:AMN720873 AWI655339:AWJ720873 BGE655339:BGF720873 BQA655339:BQB720873 BZW655339:BZX720873 CJS655339:CJT720873 CTO655339:CTP720873 DDK655339:DDL720873 DNG655339:DNH720873 DXC655339:DXD720873 EGY655339:EGZ720873 EQU655339:EQV720873 FAQ655339:FAR720873 FKM655339:FKN720873 FUI655339:FUJ720873 GEE655339:GEF720873 GOA655339:GOB720873 GXW655339:GXX720873 HHS655339:HHT720873 HRO655339:HRP720873 IBK655339:IBL720873 ILG655339:ILH720873 IVC655339:IVD720873 JEY655339:JEZ720873 JOU655339:JOV720873 JYQ655339:JYR720873 KIM655339:KIN720873 KSI655339:KSJ720873 LCE655339:LCF720873 LMA655339:LMB720873 LVW655339:LVX720873 MFS655339:MFT720873 MPO655339:MPP720873 MZK655339:MZL720873 NJG655339:NJH720873 NTC655339:NTD720873 OCY655339:OCZ720873 OMU655339:OMV720873 OWQ655339:OWR720873 PGM655339:PGN720873 PQI655339:PQJ720873 QAE655339:QAF720873 QKA655339:QKB720873 QTW655339:QTX720873 RDS655339:RDT720873 RNO655339:RNP720873 RXK655339:RXL720873 SHG655339:SHH720873 SRC655339:SRD720873 TAY655339:TAZ720873 TKU655339:TKV720873 TUQ655339:TUR720873 UEM655339:UEN720873 UOI655339:UOJ720873 UYE655339:UYF720873 VIA655339:VIB720873 VRW655339:VRX720873 WBS655339:WBT720873 WLO655339:WLP720873 WVK655339:WVL720873 C720875:D786409 IY720875:IZ786409 SU720875:SV786409 ACQ720875:ACR786409 AMM720875:AMN786409 AWI720875:AWJ786409 BGE720875:BGF786409 BQA720875:BQB786409 BZW720875:BZX786409 CJS720875:CJT786409 CTO720875:CTP786409 DDK720875:DDL786409 DNG720875:DNH786409 DXC720875:DXD786409 EGY720875:EGZ786409 EQU720875:EQV786409 FAQ720875:FAR786409 FKM720875:FKN786409 FUI720875:FUJ786409 GEE720875:GEF786409 GOA720875:GOB786409 GXW720875:GXX786409 HHS720875:HHT786409 HRO720875:HRP786409 IBK720875:IBL786409 ILG720875:ILH786409 IVC720875:IVD786409 JEY720875:JEZ786409 JOU720875:JOV786409 JYQ720875:JYR786409 KIM720875:KIN786409 KSI720875:KSJ786409 LCE720875:LCF786409 LMA720875:LMB786409 LVW720875:LVX786409 MFS720875:MFT786409 MPO720875:MPP786409 MZK720875:MZL786409 NJG720875:NJH786409 NTC720875:NTD786409 OCY720875:OCZ786409 OMU720875:OMV786409 OWQ720875:OWR786409 PGM720875:PGN786409 PQI720875:PQJ786409 QAE720875:QAF786409 QKA720875:QKB786409 QTW720875:QTX786409 RDS720875:RDT786409 RNO720875:RNP786409 RXK720875:RXL786409 SHG720875:SHH786409 SRC720875:SRD786409 TAY720875:TAZ786409 TKU720875:TKV786409 TUQ720875:TUR786409 UEM720875:UEN786409 UOI720875:UOJ786409 UYE720875:UYF786409 VIA720875:VIB786409 VRW720875:VRX786409 WBS720875:WBT786409 WLO720875:WLP786409 WVK720875:WVL786409 C786411:D851945 IY786411:IZ851945 SU786411:SV851945 ACQ786411:ACR851945 AMM786411:AMN851945 AWI786411:AWJ851945 BGE786411:BGF851945 BQA786411:BQB851945 BZW786411:BZX851945 CJS786411:CJT851945 CTO786411:CTP851945 DDK786411:DDL851945 DNG786411:DNH851945 DXC786411:DXD851945 EGY786411:EGZ851945 EQU786411:EQV851945 FAQ786411:FAR851945 FKM786411:FKN851945 FUI786411:FUJ851945 GEE786411:GEF851945 GOA786411:GOB851945 GXW786411:GXX851945 HHS786411:HHT851945 HRO786411:HRP851945 IBK786411:IBL851945 ILG786411:ILH851945 IVC786411:IVD851945 JEY786411:JEZ851945 JOU786411:JOV851945 JYQ786411:JYR851945 KIM786411:KIN851945 KSI786411:KSJ851945 LCE786411:LCF851945 LMA786411:LMB851945 LVW786411:LVX851945 MFS786411:MFT851945 MPO786411:MPP851945 MZK786411:MZL851945 NJG786411:NJH851945 NTC786411:NTD851945 OCY786411:OCZ851945 OMU786411:OMV851945 OWQ786411:OWR851945 PGM786411:PGN851945 PQI786411:PQJ851945 QAE786411:QAF851945 QKA786411:QKB851945 QTW786411:QTX851945 RDS786411:RDT851945 RNO786411:RNP851945 RXK786411:RXL851945 SHG786411:SHH851945 SRC786411:SRD851945 TAY786411:TAZ851945 TKU786411:TKV851945 TUQ786411:TUR851945 UEM786411:UEN851945 UOI786411:UOJ851945 UYE786411:UYF851945 VIA786411:VIB851945 VRW786411:VRX851945 WBS786411:WBT851945 WLO786411:WLP851945 WVK786411:WVL851945 C851947:D917481 IY851947:IZ917481 SU851947:SV917481 ACQ851947:ACR917481 AMM851947:AMN917481 AWI851947:AWJ917481 BGE851947:BGF917481 BQA851947:BQB917481 BZW851947:BZX917481 CJS851947:CJT917481 CTO851947:CTP917481 DDK851947:DDL917481 DNG851947:DNH917481 DXC851947:DXD917481 EGY851947:EGZ917481 EQU851947:EQV917481 FAQ851947:FAR917481 FKM851947:FKN917481 FUI851947:FUJ917481 GEE851947:GEF917481 GOA851947:GOB917481 GXW851947:GXX917481 HHS851947:HHT917481 HRO851947:HRP917481 IBK851947:IBL917481 ILG851947:ILH917481 IVC851947:IVD917481 JEY851947:JEZ917481 JOU851947:JOV917481 JYQ851947:JYR917481 KIM851947:KIN917481 KSI851947:KSJ917481 LCE851947:LCF917481 LMA851947:LMB917481 LVW851947:LVX917481 MFS851947:MFT917481 MPO851947:MPP917481 MZK851947:MZL917481 NJG851947:NJH917481 NTC851947:NTD917481 OCY851947:OCZ917481 OMU851947:OMV917481 OWQ851947:OWR917481 PGM851947:PGN917481 PQI851947:PQJ917481 QAE851947:QAF917481 QKA851947:QKB917481 QTW851947:QTX917481 RDS851947:RDT917481 RNO851947:RNP917481 RXK851947:RXL917481 SHG851947:SHH917481 SRC851947:SRD917481 TAY851947:TAZ917481 TKU851947:TKV917481 TUQ851947:TUR917481 UEM851947:UEN917481 UOI851947:UOJ917481 UYE851947:UYF917481 VIA851947:VIB917481 VRW851947:VRX917481 WBS851947:WBT917481 WLO851947:WLP917481 WVK851947:WVL917481 C917483:D983017 IY917483:IZ983017 SU917483:SV983017 ACQ917483:ACR983017 AMM917483:AMN983017 AWI917483:AWJ983017 BGE917483:BGF983017 BQA917483:BQB983017 BZW917483:BZX983017 CJS917483:CJT983017 CTO917483:CTP983017 DDK917483:DDL983017 DNG917483:DNH983017 DXC917483:DXD983017 EGY917483:EGZ983017 EQU917483:EQV983017 FAQ917483:FAR983017 FKM917483:FKN983017 FUI917483:FUJ983017 GEE917483:GEF983017 GOA917483:GOB983017 GXW917483:GXX983017 HHS917483:HHT983017 HRO917483:HRP983017 IBK917483:IBL983017 ILG917483:ILH983017 IVC917483:IVD983017 JEY917483:JEZ983017 JOU917483:JOV983017 JYQ917483:JYR983017 KIM917483:KIN983017 KSI917483:KSJ983017 LCE917483:LCF983017 LMA917483:LMB983017 LVW917483:LVX983017 MFS917483:MFT983017 MPO917483:MPP983017 MZK917483:MZL983017 NJG917483:NJH983017 NTC917483:NTD983017 OCY917483:OCZ983017 OMU917483:OMV983017 OWQ917483:OWR983017 PGM917483:PGN983017 PQI917483:PQJ983017 QAE917483:QAF983017 QKA917483:QKB983017 QTW917483:QTX983017 RDS917483:RDT983017 RNO917483:RNP983017 RXK917483:RXL983017 SHG917483:SHH983017 SRC917483:SRD983017 TAY917483:TAZ983017 TKU917483:TKV983017 TUQ917483:TUR983017 UEM917483:UEN983017 UOI917483:UOJ983017 UYE917483:UYF983017 VIA917483:VIB983017 VRW917483:VRX983017 WBS917483:WBT983017 WLO917483:WLP983017 WVK917483:WVL983017 C983019:D1048576 IY983019:IZ1048576 SU983019:SV1048576 ACQ983019:ACR1048576 AMM983019:AMN1048576 AWI983019:AWJ1048576 BGE983019:BGF1048576 BQA983019:BQB1048576 BZW983019:BZX1048576 CJS983019:CJT1048576 CTO983019:CTP1048576 DDK983019:DDL1048576 DNG983019:DNH1048576 DXC983019:DXD1048576 EGY983019:EGZ1048576 EQU983019:EQV1048576 FAQ983019:FAR1048576 FKM983019:FKN1048576 FUI983019:FUJ1048576 GEE983019:GEF1048576 GOA983019:GOB1048576 GXW983019:GXX1048576 HHS983019:HHT1048576 HRO983019:HRP1048576 IBK983019:IBL1048576 ILG983019:ILH1048576 IVC983019:IVD1048576 JEY983019:JEZ1048576 JOU983019:JOV1048576 JYQ983019:JYR1048576 KIM983019:KIN1048576 KSI983019:KSJ1048576 LCE983019:LCF1048576 LMA983019:LMB1048576 LVW983019:LVX1048576 MFS983019:MFT1048576 MPO983019:MPP1048576 MZK983019:MZL1048576 NJG983019:NJH1048576 NTC983019:NTD1048576 OCY983019:OCZ1048576 OMU983019:OMV1048576 OWQ983019:OWR1048576 PGM983019:PGN1048576 PQI983019:PQJ1048576 QAE983019:QAF1048576 QKA983019:QKB1048576 QTW983019:QTX1048576 RDS983019:RDT1048576 RNO983019:RNP1048576 RXK983019:RXL1048576 SHG983019:SHH1048576 SRC983019:SRD1048576 TAY983019:TAZ1048576 TKU983019:TKV1048576 TUQ983019:TUR1048576 UEM983019:UEN1048576 UOI983019:UOJ1048576 UYE983019:UYF1048576 VIA983019:VIB1048576 VRW983019:VRX1048576 WBS983019:WBT1048576 WLO983019:WLP1048576 WVK983019:WVL1048576 H65520:J65561 JD65520:JF65561 SZ65520:TB65561 ACV65520:ACX65561 AMR65520:AMT65561 AWN65520:AWP65561 BGJ65520:BGL65561 BQF65520:BQH65561 CAB65520:CAD65561 CJX65520:CJZ65561 CTT65520:CTV65561 DDP65520:DDR65561 DNL65520:DNN65561 DXH65520:DXJ65561 EHD65520:EHF65561 EQZ65520:ERB65561 FAV65520:FAX65561 FKR65520:FKT65561 FUN65520:FUP65561 GEJ65520:GEL65561 GOF65520:GOH65561 GYB65520:GYD65561 HHX65520:HHZ65561 HRT65520:HRV65561 IBP65520:IBR65561 ILL65520:ILN65561 IVH65520:IVJ65561 JFD65520:JFF65561 JOZ65520:JPB65561 JYV65520:JYX65561 KIR65520:KIT65561 KSN65520:KSP65561 LCJ65520:LCL65561 LMF65520:LMH65561 LWB65520:LWD65561 MFX65520:MFZ65561 MPT65520:MPV65561 MZP65520:MZR65561 NJL65520:NJN65561 NTH65520:NTJ65561 ODD65520:ODF65561 OMZ65520:ONB65561 OWV65520:OWX65561 PGR65520:PGT65561 PQN65520:PQP65561 QAJ65520:QAL65561 QKF65520:QKH65561 QUB65520:QUD65561 RDX65520:RDZ65561 RNT65520:RNV65561 RXP65520:RXR65561 SHL65520:SHN65561 SRH65520:SRJ65561 TBD65520:TBF65561 TKZ65520:TLB65561 TUV65520:TUX65561 UER65520:UET65561 UON65520:UOP65561 UYJ65520:UYL65561 VIF65520:VIH65561 VSB65520:VSD65561 WBX65520:WBZ65561 WLT65520:WLV65561 WVP65520:WVR65561 H131056:J131097 JD131056:JF131097 SZ131056:TB131097 ACV131056:ACX131097 AMR131056:AMT131097 AWN131056:AWP131097 BGJ131056:BGL131097 BQF131056:BQH131097 CAB131056:CAD131097 CJX131056:CJZ131097 CTT131056:CTV131097 DDP131056:DDR131097 DNL131056:DNN131097 DXH131056:DXJ131097 EHD131056:EHF131097 EQZ131056:ERB131097 FAV131056:FAX131097 FKR131056:FKT131097 FUN131056:FUP131097 GEJ131056:GEL131097 GOF131056:GOH131097 GYB131056:GYD131097 HHX131056:HHZ131097 HRT131056:HRV131097 IBP131056:IBR131097 ILL131056:ILN131097 IVH131056:IVJ131097 JFD131056:JFF131097 JOZ131056:JPB131097 JYV131056:JYX131097 KIR131056:KIT131097 KSN131056:KSP131097 LCJ131056:LCL131097 LMF131056:LMH131097 LWB131056:LWD131097 MFX131056:MFZ131097 MPT131056:MPV131097 MZP131056:MZR131097 NJL131056:NJN131097 NTH131056:NTJ131097 ODD131056:ODF131097 OMZ131056:ONB131097 OWV131056:OWX131097 PGR131056:PGT131097 PQN131056:PQP131097 QAJ131056:QAL131097 QKF131056:QKH131097 QUB131056:QUD131097 RDX131056:RDZ131097 RNT131056:RNV131097 RXP131056:RXR131097 SHL131056:SHN131097 SRH131056:SRJ131097 TBD131056:TBF131097 TKZ131056:TLB131097 TUV131056:TUX131097 UER131056:UET131097 UON131056:UOP131097 UYJ131056:UYL131097 VIF131056:VIH131097 VSB131056:VSD131097 WBX131056:WBZ131097 WLT131056:WLV131097 WVP131056:WVR131097 H196592:J196633 JD196592:JF196633 SZ196592:TB196633 ACV196592:ACX196633 AMR196592:AMT196633 AWN196592:AWP196633 BGJ196592:BGL196633 BQF196592:BQH196633 CAB196592:CAD196633 CJX196592:CJZ196633 CTT196592:CTV196633 DDP196592:DDR196633 DNL196592:DNN196633 DXH196592:DXJ196633 EHD196592:EHF196633 EQZ196592:ERB196633 FAV196592:FAX196633 FKR196592:FKT196633 FUN196592:FUP196633 GEJ196592:GEL196633 GOF196592:GOH196633 GYB196592:GYD196633 HHX196592:HHZ196633 HRT196592:HRV196633 IBP196592:IBR196633 ILL196592:ILN196633 IVH196592:IVJ196633 JFD196592:JFF196633 JOZ196592:JPB196633 JYV196592:JYX196633 KIR196592:KIT196633 KSN196592:KSP196633 LCJ196592:LCL196633 LMF196592:LMH196633 LWB196592:LWD196633 MFX196592:MFZ196633 MPT196592:MPV196633 MZP196592:MZR196633 NJL196592:NJN196633 NTH196592:NTJ196633 ODD196592:ODF196633 OMZ196592:ONB196633 OWV196592:OWX196633 PGR196592:PGT196633 PQN196592:PQP196633 QAJ196592:QAL196633 QKF196592:QKH196633 QUB196592:QUD196633 RDX196592:RDZ196633 RNT196592:RNV196633 RXP196592:RXR196633 SHL196592:SHN196633 SRH196592:SRJ196633 TBD196592:TBF196633 TKZ196592:TLB196633 TUV196592:TUX196633 UER196592:UET196633 UON196592:UOP196633 UYJ196592:UYL196633 VIF196592:VIH196633 VSB196592:VSD196633 WBX196592:WBZ196633 WLT196592:WLV196633 WVP196592:WVR196633 H262128:J262169 JD262128:JF262169 SZ262128:TB262169 ACV262128:ACX262169 AMR262128:AMT262169 AWN262128:AWP262169 BGJ262128:BGL262169 BQF262128:BQH262169 CAB262128:CAD262169 CJX262128:CJZ262169 CTT262128:CTV262169 DDP262128:DDR262169 DNL262128:DNN262169 DXH262128:DXJ262169 EHD262128:EHF262169 EQZ262128:ERB262169 FAV262128:FAX262169 FKR262128:FKT262169 FUN262128:FUP262169 GEJ262128:GEL262169 GOF262128:GOH262169 GYB262128:GYD262169 HHX262128:HHZ262169 HRT262128:HRV262169 IBP262128:IBR262169 ILL262128:ILN262169 IVH262128:IVJ262169 JFD262128:JFF262169 JOZ262128:JPB262169 JYV262128:JYX262169 KIR262128:KIT262169 KSN262128:KSP262169 LCJ262128:LCL262169 LMF262128:LMH262169 LWB262128:LWD262169 MFX262128:MFZ262169 MPT262128:MPV262169 MZP262128:MZR262169 NJL262128:NJN262169 NTH262128:NTJ262169 ODD262128:ODF262169 OMZ262128:ONB262169 OWV262128:OWX262169 PGR262128:PGT262169 PQN262128:PQP262169 QAJ262128:QAL262169 QKF262128:QKH262169 QUB262128:QUD262169 RDX262128:RDZ262169 RNT262128:RNV262169 RXP262128:RXR262169 SHL262128:SHN262169 SRH262128:SRJ262169 TBD262128:TBF262169 TKZ262128:TLB262169 TUV262128:TUX262169 UER262128:UET262169 UON262128:UOP262169 UYJ262128:UYL262169 VIF262128:VIH262169 VSB262128:VSD262169 WBX262128:WBZ262169 WLT262128:WLV262169 WVP262128:WVR262169 H327664:J327705 JD327664:JF327705 SZ327664:TB327705 ACV327664:ACX327705 AMR327664:AMT327705 AWN327664:AWP327705 BGJ327664:BGL327705 BQF327664:BQH327705 CAB327664:CAD327705 CJX327664:CJZ327705 CTT327664:CTV327705 DDP327664:DDR327705 DNL327664:DNN327705 DXH327664:DXJ327705 EHD327664:EHF327705 EQZ327664:ERB327705 FAV327664:FAX327705 FKR327664:FKT327705 FUN327664:FUP327705 GEJ327664:GEL327705 GOF327664:GOH327705 GYB327664:GYD327705 HHX327664:HHZ327705 HRT327664:HRV327705 IBP327664:IBR327705 ILL327664:ILN327705 IVH327664:IVJ327705 JFD327664:JFF327705 JOZ327664:JPB327705 JYV327664:JYX327705 KIR327664:KIT327705 KSN327664:KSP327705 LCJ327664:LCL327705 LMF327664:LMH327705 LWB327664:LWD327705 MFX327664:MFZ327705 MPT327664:MPV327705 MZP327664:MZR327705 NJL327664:NJN327705 NTH327664:NTJ327705 ODD327664:ODF327705 OMZ327664:ONB327705 OWV327664:OWX327705 PGR327664:PGT327705 PQN327664:PQP327705 QAJ327664:QAL327705 QKF327664:QKH327705 QUB327664:QUD327705 RDX327664:RDZ327705 RNT327664:RNV327705 RXP327664:RXR327705 SHL327664:SHN327705 SRH327664:SRJ327705 TBD327664:TBF327705 TKZ327664:TLB327705 TUV327664:TUX327705 UER327664:UET327705 UON327664:UOP327705 UYJ327664:UYL327705 VIF327664:VIH327705 VSB327664:VSD327705 WBX327664:WBZ327705 WLT327664:WLV327705 WVP327664:WVR327705 H393200:J393241 JD393200:JF393241 SZ393200:TB393241 ACV393200:ACX393241 AMR393200:AMT393241 AWN393200:AWP393241 BGJ393200:BGL393241 BQF393200:BQH393241 CAB393200:CAD393241 CJX393200:CJZ393241 CTT393200:CTV393241 DDP393200:DDR393241 DNL393200:DNN393241 DXH393200:DXJ393241 EHD393200:EHF393241 EQZ393200:ERB393241 FAV393200:FAX393241 FKR393200:FKT393241 FUN393200:FUP393241 GEJ393200:GEL393241 GOF393200:GOH393241 GYB393200:GYD393241 HHX393200:HHZ393241 HRT393200:HRV393241 IBP393200:IBR393241 ILL393200:ILN393241 IVH393200:IVJ393241 JFD393200:JFF393241 JOZ393200:JPB393241 JYV393200:JYX393241 KIR393200:KIT393241 KSN393200:KSP393241 LCJ393200:LCL393241 LMF393200:LMH393241 LWB393200:LWD393241 MFX393200:MFZ393241 MPT393200:MPV393241 MZP393200:MZR393241 NJL393200:NJN393241 NTH393200:NTJ393241 ODD393200:ODF393241 OMZ393200:ONB393241 OWV393200:OWX393241 PGR393200:PGT393241 PQN393200:PQP393241 QAJ393200:QAL393241 QKF393200:QKH393241 QUB393200:QUD393241 RDX393200:RDZ393241 RNT393200:RNV393241 RXP393200:RXR393241 SHL393200:SHN393241 SRH393200:SRJ393241 TBD393200:TBF393241 TKZ393200:TLB393241 TUV393200:TUX393241 UER393200:UET393241 UON393200:UOP393241 UYJ393200:UYL393241 VIF393200:VIH393241 VSB393200:VSD393241 WBX393200:WBZ393241 WLT393200:WLV393241 WVP393200:WVR393241 H458736:J458777 JD458736:JF458777 SZ458736:TB458777 ACV458736:ACX458777 AMR458736:AMT458777 AWN458736:AWP458777 BGJ458736:BGL458777 BQF458736:BQH458777 CAB458736:CAD458777 CJX458736:CJZ458777 CTT458736:CTV458777 DDP458736:DDR458777 DNL458736:DNN458777 DXH458736:DXJ458777 EHD458736:EHF458777 EQZ458736:ERB458777 FAV458736:FAX458777 FKR458736:FKT458777 FUN458736:FUP458777 GEJ458736:GEL458777 GOF458736:GOH458777 GYB458736:GYD458777 HHX458736:HHZ458777 HRT458736:HRV458777 IBP458736:IBR458777 ILL458736:ILN458777 IVH458736:IVJ458777 JFD458736:JFF458777 JOZ458736:JPB458777 JYV458736:JYX458777 KIR458736:KIT458777 KSN458736:KSP458777 LCJ458736:LCL458777 LMF458736:LMH458777 LWB458736:LWD458777 MFX458736:MFZ458777 MPT458736:MPV458777 MZP458736:MZR458777 NJL458736:NJN458777 NTH458736:NTJ458777 ODD458736:ODF458777 OMZ458736:ONB458777 OWV458736:OWX458777 PGR458736:PGT458777 PQN458736:PQP458777 QAJ458736:QAL458777 QKF458736:QKH458777 QUB458736:QUD458777 RDX458736:RDZ458777 RNT458736:RNV458777 RXP458736:RXR458777 SHL458736:SHN458777 SRH458736:SRJ458777 TBD458736:TBF458777 TKZ458736:TLB458777 TUV458736:TUX458777 UER458736:UET458777 UON458736:UOP458777 UYJ458736:UYL458777 VIF458736:VIH458777 VSB458736:VSD458777 WBX458736:WBZ458777 WLT458736:WLV458777 WVP458736:WVR458777 H524272:J524313 JD524272:JF524313 SZ524272:TB524313 ACV524272:ACX524313 AMR524272:AMT524313 AWN524272:AWP524313 BGJ524272:BGL524313 BQF524272:BQH524313 CAB524272:CAD524313 CJX524272:CJZ524313 CTT524272:CTV524313 DDP524272:DDR524313 DNL524272:DNN524313 DXH524272:DXJ524313 EHD524272:EHF524313 EQZ524272:ERB524313 FAV524272:FAX524313 FKR524272:FKT524313 FUN524272:FUP524313 GEJ524272:GEL524313 GOF524272:GOH524313 GYB524272:GYD524313 HHX524272:HHZ524313 HRT524272:HRV524313 IBP524272:IBR524313 ILL524272:ILN524313 IVH524272:IVJ524313 JFD524272:JFF524313 JOZ524272:JPB524313 JYV524272:JYX524313 KIR524272:KIT524313 KSN524272:KSP524313 LCJ524272:LCL524313 LMF524272:LMH524313 LWB524272:LWD524313 MFX524272:MFZ524313 MPT524272:MPV524313 MZP524272:MZR524313 NJL524272:NJN524313 NTH524272:NTJ524313 ODD524272:ODF524313 OMZ524272:ONB524313 OWV524272:OWX524313 PGR524272:PGT524313 PQN524272:PQP524313 QAJ524272:QAL524313 QKF524272:QKH524313 QUB524272:QUD524313 RDX524272:RDZ524313 RNT524272:RNV524313 RXP524272:RXR524313 SHL524272:SHN524313 SRH524272:SRJ524313 TBD524272:TBF524313 TKZ524272:TLB524313 TUV524272:TUX524313 UER524272:UET524313 UON524272:UOP524313 UYJ524272:UYL524313 VIF524272:VIH524313 VSB524272:VSD524313 WBX524272:WBZ524313 WLT524272:WLV524313 WVP524272:WVR524313 H589808:J589849 JD589808:JF589849 SZ589808:TB589849 ACV589808:ACX589849 AMR589808:AMT589849 AWN589808:AWP589849 BGJ589808:BGL589849 BQF589808:BQH589849 CAB589808:CAD589849 CJX589808:CJZ589849 CTT589808:CTV589849 DDP589808:DDR589849 DNL589808:DNN589849 DXH589808:DXJ589849 EHD589808:EHF589849 EQZ589808:ERB589849 FAV589808:FAX589849 FKR589808:FKT589849 FUN589808:FUP589849 GEJ589808:GEL589849 GOF589808:GOH589849 GYB589808:GYD589849 HHX589808:HHZ589849 HRT589808:HRV589849 IBP589808:IBR589849 ILL589808:ILN589849 IVH589808:IVJ589849 JFD589808:JFF589849 JOZ589808:JPB589849 JYV589808:JYX589849 KIR589808:KIT589849 KSN589808:KSP589849 LCJ589808:LCL589849 LMF589808:LMH589849 LWB589808:LWD589849 MFX589808:MFZ589849 MPT589808:MPV589849 MZP589808:MZR589849 NJL589808:NJN589849 NTH589808:NTJ589849 ODD589808:ODF589849 OMZ589808:ONB589849 OWV589808:OWX589849 PGR589808:PGT589849 PQN589808:PQP589849 QAJ589808:QAL589849 QKF589808:QKH589849 QUB589808:QUD589849 RDX589808:RDZ589849 RNT589808:RNV589849 RXP589808:RXR589849 SHL589808:SHN589849 SRH589808:SRJ589849 TBD589808:TBF589849 TKZ589808:TLB589849 TUV589808:TUX589849 UER589808:UET589849 UON589808:UOP589849 UYJ589808:UYL589849 VIF589808:VIH589849 VSB589808:VSD589849 WBX589808:WBZ589849 WLT589808:WLV589849 WVP589808:WVR589849 H655344:J655385 JD655344:JF655385 SZ655344:TB655385 ACV655344:ACX655385 AMR655344:AMT655385 AWN655344:AWP655385 BGJ655344:BGL655385 BQF655344:BQH655385 CAB655344:CAD655385 CJX655344:CJZ655385 CTT655344:CTV655385 DDP655344:DDR655385 DNL655344:DNN655385 DXH655344:DXJ655385 EHD655344:EHF655385 EQZ655344:ERB655385 FAV655344:FAX655385 FKR655344:FKT655385 FUN655344:FUP655385 GEJ655344:GEL655385 GOF655344:GOH655385 GYB655344:GYD655385 HHX655344:HHZ655385 HRT655344:HRV655385 IBP655344:IBR655385 ILL655344:ILN655385 IVH655344:IVJ655385 JFD655344:JFF655385 JOZ655344:JPB655385 JYV655344:JYX655385 KIR655344:KIT655385 KSN655344:KSP655385 LCJ655344:LCL655385 LMF655344:LMH655385 LWB655344:LWD655385 MFX655344:MFZ655385 MPT655344:MPV655385 MZP655344:MZR655385 NJL655344:NJN655385 NTH655344:NTJ655385 ODD655344:ODF655385 OMZ655344:ONB655385 OWV655344:OWX655385 PGR655344:PGT655385 PQN655344:PQP655385 QAJ655344:QAL655385 QKF655344:QKH655385 QUB655344:QUD655385 RDX655344:RDZ655385 RNT655344:RNV655385 RXP655344:RXR655385 SHL655344:SHN655385 SRH655344:SRJ655385 TBD655344:TBF655385 TKZ655344:TLB655385 TUV655344:TUX655385 UER655344:UET655385 UON655344:UOP655385 UYJ655344:UYL655385 VIF655344:VIH655385 VSB655344:VSD655385 WBX655344:WBZ655385 WLT655344:WLV655385 WVP655344:WVR655385 H720880:J720921 JD720880:JF720921 SZ720880:TB720921 ACV720880:ACX720921 AMR720880:AMT720921 AWN720880:AWP720921 BGJ720880:BGL720921 BQF720880:BQH720921 CAB720880:CAD720921 CJX720880:CJZ720921 CTT720880:CTV720921 DDP720880:DDR720921 DNL720880:DNN720921 DXH720880:DXJ720921 EHD720880:EHF720921 EQZ720880:ERB720921 FAV720880:FAX720921 FKR720880:FKT720921 FUN720880:FUP720921 GEJ720880:GEL720921 GOF720880:GOH720921 GYB720880:GYD720921 HHX720880:HHZ720921 HRT720880:HRV720921 IBP720880:IBR720921 ILL720880:ILN720921 IVH720880:IVJ720921 JFD720880:JFF720921 JOZ720880:JPB720921 JYV720880:JYX720921 KIR720880:KIT720921 KSN720880:KSP720921 LCJ720880:LCL720921 LMF720880:LMH720921 LWB720880:LWD720921 MFX720880:MFZ720921 MPT720880:MPV720921 MZP720880:MZR720921 NJL720880:NJN720921 NTH720880:NTJ720921 ODD720880:ODF720921 OMZ720880:ONB720921 OWV720880:OWX720921 PGR720880:PGT720921 PQN720880:PQP720921 QAJ720880:QAL720921 QKF720880:QKH720921 QUB720880:QUD720921 RDX720880:RDZ720921 RNT720880:RNV720921 RXP720880:RXR720921 SHL720880:SHN720921 SRH720880:SRJ720921 TBD720880:TBF720921 TKZ720880:TLB720921 TUV720880:TUX720921 UER720880:UET720921 UON720880:UOP720921 UYJ720880:UYL720921 VIF720880:VIH720921 VSB720880:VSD720921 WBX720880:WBZ720921 WLT720880:WLV720921 WVP720880:WVR720921 H786416:J786457 JD786416:JF786457 SZ786416:TB786457 ACV786416:ACX786457 AMR786416:AMT786457 AWN786416:AWP786457 BGJ786416:BGL786457 BQF786416:BQH786457 CAB786416:CAD786457 CJX786416:CJZ786457 CTT786416:CTV786457 DDP786416:DDR786457 DNL786416:DNN786457 DXH786416:DXJ786457 EHD786416:EHF786457 EQZ786416:ERB786457 FAV786416:FAX786457 FKR786416:FKT786457 FUN786416:FUP786457 GEJ786416:GEL786457 GOF786416:GOH786457 GYB786416:GYD786457 HHX786416:HHZ786457 HRT786416:HRV786457 IBP786416:IBR786457 ILL786416:ILN786457 IVH786416:IVJ786457 JFD786416:JFF786457 JOZ786416:JPB786457 JYV786416:JYX786457 KIR786416:KIT786457 KSN786416:KSP786457 LCJ786416:LCL786457 LMF786416:LMH786457 LWB786416:LWD786457 MFX786416:MFZ786457 MPT786416:MPV786457 MZP786416:MZR786457 NJL786416:NJN786457 NTH786416:NTJ786457 ODD786416:ODF786457 OMZ786416:ONB786457 OWV786416:OWX786457 PGR786416:PGT786457 PQN786416:PQP786457 QAJ786416:QAL786457 QKF786416:QKH786457 QUB786416:QUD786457 RDX786416:RDZ786457 RNT786416:RNV786457 RXP786416:RXR786457 SHL786416:SHN786457 SRH786416:SRJ786457 TBD786416:TBF786457 TKZ786416:TLB786457 TUV786416:TUX786457 UER786416:UET786457 UON786416:UOP786457 UYJ786416:UYL786457 VIF786416:VIH786457 VSB786416:VSD786457 WBX786416:WBZ786457 WLT786416:WLV786457 WVP786416:WVR786457 H851952:J851993 JD851952:JF851993 SZ851952:TB851993 ACV851952:ACX851993 AMR851952:AMT851993 AWN851952:AWP851993 BGJ851952:BGL851993 BQF851952:BQH851993 CAB851952:CAD851993 CJX851952:CJZ851993 CTT851952:CTV851993 DDP851952:DDR851993 DNL851952:DNN851993 DXH851952:DXJ851993 EHD851952:EHF851993 EQZ851952:ERB851993 FAV851952:FAX851993 FKR851952:FKT851993 FUN851952:FUP851993 GEJ851952:GEL851993 GOF851952:GOH851993 GYB851952:GYD851993 HHX851952:HHZ851993 HRT851952:HRV851993 IBP851952:IBR851993 ILL851952:ILN851993 IVH851952:IVJ851993 JFD851952:JFF851993 JOZ851952:JPB851993 JYV851952:JYX851993 KIR851952:KIT851993 KSN851952:KSP851993 LCJ851952:LCL851993 LMF851952:LMH851993 LWB851952:LWD851993 MFX851952:MFZ851993 MPT851952:MPV851993 MZP851952:MZR851993 NJL851952:NJN851993 NTH851952:NTJ851993 ODD851952:ODF851993 OMZ851952:ONB851993 OWV851952:OWX851993 PGR851952:PGT851993 PQN851952:PQP851993 QAJ851952:QAL851993 QKF851952:QKH851993 QUB851952:QUD851993 RDX851952:RDZ851993 RNT851952:RNV851993 RXP851952:RXR851993 SHL851952:SHN851993 SRH851952:SRJ851993 TBD851952:TBF851993 TKZ851952:TLB851993 TUV851952:TUX851993 UER851952:UET851993 UON851952:UOP851993 UYJ851952:UYL851993 VIF851952:VIH851993 VSB851952:VSD851993 WBX851952:WBZ851993 WLT851952:WLV851993 WVP851952:WVR851993 H917488:J917529 JD917488:JF917529 SZ917488:TB917529 ACV917488:ACX917529 AMR917488:AMT917529 AWN917488:AWP917529 BGJ917488:BGL917529 BQF917488:BQH917529 CAB917488:CAD917529 CJX917488:CJZ917529 CTT917488:CTV917529 DDP917488:DDR917529 DNL917488:DNN917529 DXH917488:DXJ917529 EHD917488:EHF917529 EQZ917488:ERB917529 FAV917488:FAX917529 FKR917488:FKT917529 FUN917488:FUP917529 GEJ917488:GEL917529 GOF917488:GOH917529 GYB917488:GYD917529 HHX917488:HHZ917529 HRT917488:HRV917529 IBP917488:IBR917529 ILL917488:ILN917529 IVH917488:IVJ917529 JFD917488:JFF917529 JOZ917488:JPB917529 JYV917488:JYX917529 KIR917488:KIT917529 KSN917488:KSP917529 LCJ917488:LCL917529 LMF917488:LMH917529 LWB917488:LWD917529 MFX917488:MFZ917529 MPT917488:MPV917529 MZP917488:MZR917529 NJL917488:NJN917529 NTH917488:NTJ917529 ODD917488:ODF917529 OMZ917488:ONB917529 OWV917488:OWX917529 PGR917488:PGT917529 PQN917488:PQP917529 QAJ917488:QAL917529 QKF917488:QKH917529 QUB917488:QUD917529 RDX917488:RDZ917529 RNT917488:RNV917529 RXP917488:RXR917529 SHL917488:SHN917529 SRH917488:SRJ917529 TBD917488:TBF917529 TKZ917488:TLB917529 TUV917488:TUX917529 UER917488:UET917529 UON917488:UOP917529 UYJ917488:UYL917529 VIF917488:VIH917529 VSB917488:VSD917529 WBX917488:WBZ917529 WLT917488:WLV917529 WVP917488:WVR917529 H983024:J983065 JD983024:JF983065 SZ983024:TB983065 ACV983024:ACX983065 AMR983024:AMT983065 AWN983024:AWP983065 BGJ983024:BGL983065 BQF983024:BQH983065 CAB983024:CAD983065 CJX983024:CJZ983065 CTT983024:CTV983065 DDP983024:DDR983065 DNL983024:DNN983065 DXH983024:DXJ983065 EHD983024:EHF983065 EQZ983024:ERB983065 FAV983024:FAX983065 FKR983024:FKT983065 FUN983024:FUP983065 GEJ983024:GEL983065 GOF983024:GOH983065 GYB983024:GYD983065 HHX983024:HHZ983065 HRT983024:HRV983065 IBP983024:IBR983065 ILL983024:ILN983065 IVH983024:IVJ983065 JFD983024:JFF983065 JOZ983024:JPB983065 JYV983024:JYX983065 KIR983024:KIT983065 KSN983024:KSP983065 LCJ983024:LCL983065 LMF983024:LMH983065 LWB983024:LWD983065 MFX983024:MFZ983065 MPT983024:MPV983065 MZP983024:MZR983065 NJL983024:NJN983065 NTH983024:NTJ983065 ODD983024:ODF983065 OMZ983024:ONB983065 OWV983024:OWX983065 PGR983024:PGT983065 PQN983024:PQP983065 QAJ983024:QAL983065 QKF983024:QKH983065 QUB983024:QUD983065 RDX983024:RDZ983065 RNT983024:RNV983065 RXP983024:RXR983065 SHL983024:SHN983065 SRH983024:SRJ983065 TBD983024:TBF983065 TKZ983024:TLB983065 TUV983024:TUX983065 UER983024:UET983065 UON983024:UOP983065 UYJ983024:UYL983065 VIF983024:VIH983065 VSB983024:VSD983065 WBX983024:WBZ983065 WLT983024:WLV983065 WVP983024:WVR983065 F65515:G65543 JB65515:JC65543 SX65515:SY65543 ACT65515:ACU65543 AMP65515:AMQ65543 AWL65515:AWM65543 BGH65515:BGI65543 BQD65515:BQE65543 BZZ65515:CAA65543 CJV65515:CJW65543 CTR65515:CTS65543 DDN65515:DDO65543 DNJ65515:DNK65543 DXF65515:DXG65543 EHB65515:EHC65543 EQX65515:EQY65543 FAT65515:FAU65543 FKP65515:FKQ65543 FUL65515:FUM65543 GEH65515:GEI65543 GOD65515:GOE65543 GXZ65515:GYA65543 HHV65515:HHW65543 HRR65515:HRS65543 IBN65515:IBO65543 ILJ65515:ILK65543 IVF65515:IVG65543 JFB65515:JFC65543 JOX65515:JOY65543 JYT65515:JYU65543 KIP65515:KIQ65543 KSL65515:KSM65543 LCH65515:LCI65543 LMD65515:LME65543 LVZ65515:LWA65543 MFV65515:MFW65543 MPR65515:MPS65543 MZN65515:MZO65543 NJJ65515:NJK65543 NTF65515:NTG65543 ODB65515:ODC65543 OMX65515:OMY65543 OWT65515:OWU65543 PGP65515:PGQ65543 PQL65515:PQM65543 QAH65515:QAI65543 QKD65515:QKE65543 QTZ65515:QUA65543 RDV65515:RDW65543 RNR65515:RNS65543 RXN65515:RXO65543 SHJ65515:SHK65543 SRF65515:SRG65543 TBB65515:TBC65543 TKX65515:TKY65543 TUT65515:TUU65543 UEP65515:UEQ65543 UOL65515:UOM65543 UYH65515:UYI65543 VID65515:VIE65543 VRZ65515:VSA65543 WBV65515:WBW65543 WLR65515:WLS65543 WVN65515:WVO65543 F131051:G131079 JB131051:JC131079 SX131051:SY131079 ACT131051:ACU131079 AMP131051:AMQ131079 AWL131051:AWM131079 BGH131051:BGI131079 BQD131051:BQE131079 BZZ131051:CAA131079 CJV131051:CJW131079 CTR131051:CTS131079 DDN131051:DDO131079 DNJ131051:DNK131079 DXF131051:DXG131079 EHB131051:EHC131079 EQX131051:EQY131079 FAT131051:FAU131079 FKP131051:FKQ131079 FUL131051:FUM131079 GEH131051:GEI131079 GOD131051:GOE131079 GXZ131051:GYA131079 HHV131051:HHW131079 HRR131051:HRS131079 IBN131051:IBO131079 ILJ131051:ILK131079 IVF131051:IVG131079 JFB131051:JFC131079 JOX131051:JOY131079 JYT131051:JYU131079 KIP131051:KIQ131079 KSL131051:KSM131079 LCH131051:LCI131079 LMD131051:LME131079 LVZ131051:LWA131079 MFV131051:MFW131079 MPR131051:MPS131079 MZN131051:MZO131079 NJJ131051:NJK131079 NTF131051:NTG131079 ODB131051:ODC131079 OMX131051:OMY131079 OWT131051:OWU131079 PGP131051:PGQ131079 PQL131051:PQM131079 QAH131051:QAI131079 QKD131051:QKE131079 QTZ131051:QUA131079 RDV131051:RDW131079 RNR131051:RNS131079 RXN131051:RXO131079 SHJ131051:SHK131079 SRF131051:SRG131079 TBB131051:TBC131079 TKX131051:TKY131079 TUT131051:TUU131079 UEP131051:UEQ131079 UOL131051:UOM131079 UYH131051:UYI131079 VID131051:VIE131079 VRZ131051:VSA131079 WBV131051:WBW131079 WLR131051:WLS131079 WVN131051:WVO131079 F196587:G196615 JB196587:JC196615 SX196587:SY196615 ACT196587:ACU196615 AMP196587:AMQ196615 AWL196587:AWM196615 BGH196587:BGI196615 BQD196587:BQE196615 BZZ196587:CAA196615 CJV196587:CJW196615 CTR196587:CTS196615 DDN196587:DDO196615 DNJ196587:DNK196615 DXF196587:DXG196615 EHB196587:EHC196615 EQX196587:EQY196615 FAT196587:FAU196615 FKP196587:FKQ196615 FUL196587:FUM196615 GEH196587:GEI196615 GOD196587:GOE196615 GXZ196587:GYA196615 HHV196587:HHW196615 HRR196587:HRS196615 IBN196587:IBO196615 ILJ196587:ILK196615 IVF196587:IVG196615 JFB196587:JFC196615 JOX196587:JOY196615 JYT196587:JYU196615 KIP196587:KIQ196615 KSL196587:KSM196615 LCH196587:LCI196615 LMD196587:LME196615 LVZ196587:LWA196615 MFV196587:MFW196615 MPR196587:MPS196615 MZN196587:MZO196615 NJJ196587:NJK196615 NTF196587:NTG196615 ODB196587:ODC196615 OMX196587:OMY196615 OWT196587:OWU196615 PGP196587:PGQ196615 PQL196587:PQM196615 QAH196587:QAI196615 QKD196587:QKE196615 QTZ196587:QUA196615 RDV196587:RDW196615 RNR196587:RNS196615 RXN196587:RXO196615 SHJ196587:SHK196615 SRF196587:SRG196615 TBB196587:TBC196615 TKX196587:TKY196615 TUT196587:TUU196615 UEP196587:UEQ196615 UOL196587:UOM196615 UYH196587:UYI196615 VID196587:VIE196615 VRZ196587:VSA196615 WBV196587:WBW196615 WLR196587:WLS196615 WVN196587:WVO196615 F262123:G262151 JB262123:JC262151 SX262123:SY262151 ACT262123:ACU262151 AMP262123:AMQ262151 AWL262123:AWM262151 BGH262123:BGI262151 BQD262123:BQE262151 BZZ262123:CAA262151 CJV262123:CJW262151 CTR262123:CTS262151 DDN262123:DDO262151 DNJ262123:DNK262151 DXF262123:DXG262151 EHB262123:EHC262151 EQX262123:EQY262151 FAT262123:FAU262151 FKP262123:FKQ262151 FUL262123:FUM262151 GEH262123:GEI262151 GOD262123:GOE262151 GXZ262123:GYA262151 HHV262123:HHW262151 HRR262123:HRS262151 IBN262123:IBO262151 ILJ262123:ILK262151 IVF262123:IVG262151 JFB262123:JFC262151 JOX262123:JOY262151 JYT262123:JYU262151 KIP262123:KIQ262151 KSL262123:KSM262151 LCH262123:LCI262151 LMD262123:LME262151 LVZ262123:LWA262151 MFV262123:MFW262151 MPR262123:MPS262151 MZN262123:MZO262151 NJJ262123:NJK262151 NTF262123:NTG262151 ODB262123:ODC262151 OMX262123:OMY262151 OWT262123:OWU262151 PGP262123:PGQ262151 PQL262123:PQM262151 QAH262123:QAI262151 QKD262123:QKE262151 QTZ262123:QUA262151 RDV262123:RDW262151 RNR262123:RNS262151 RXN262123:RXO262151 SHJ262123:SHK262151 SRF262123:SRG262151 TBB262123:TBC262151 TKX262123:TKY262151 TUT262123:TUU262151 UEP262123:UEQ262151 UOL262123:UOM262151 UYH262123:UYI262151 VID262123:VIE262151 VRZ262123:VSA262151 WBV262123:WBW262151 WLR262123:WLS262151 WVN262123:WVO262151 F327659:G327687 JB327659:JC327687 SX327659:SY327687 ACT327659:ACU327687 AMP327659:AMQ327687 AWL327659:AWM327687 BGH327659:BGI327687 BQD327659:BQE327687 BZZ327659:CAA327687 CJV327659:CJW327687 CTR327659:CTS327687 DDN327659:DDO327687 DNJ327659:DNK327687 DXF327659:DXG327687 EHB327659:EHC327687 EQX327659:EQY327687 FAT327659:FAU327687 FKP327659:FKQ327687 FUL327659:FUM327687 GEH327659:GEI327687 GOD327659:GOE327687 GXZ327659:GYA327687 HHV327659:HHW327687 HRR327659:HRS327687 IBN327659:IBO327687 ILJ327659:ILK327687 IVF327659:IVG327687 JFB327659:JFC327687 JOX327659:JOY327687 JYT327659:JYU327687 KIP327659:KIQ327687 KSL327659:KSM327687 LCH327659:LCI327687 LMD327659:LME327687 LVZ327659:LWA327687 MFV327659:MFW327687 MPR327659:MPS327687 MZN327659:MZO327687 NJJ327659:NJK327687 NTF327659:NTG327687 ODB327659:ODC327687 OMX327659:OMY327687 OWT327659:OWU327687 PGP327659:PGQ327687 PQL327659:PQM327687 QAH327659:QAI327687 QKD327659:QKE327687 QTZ327659:QUA327687 RDV327659:RDW327687 RNR327659:RNS327687 RXN327659:RXO327687 SHJ327659:SHK327687 SRF327659:SRG327687 TBB327659:TBC327687 TKX327659:TKY327687 TUT327659:TUU327687 UEP327659:UEQ327687 UOL327659:UOM327687 UYH327659:UYI327687 VID327659:VIE327687 VRZ327659:VSA327687 WBV327659:WBW327687 WLR327659:WLS327687 WVN327659:WVO327687 F393195:G393223 JB393195:JC393223 SX393195:SY393223 ACT393195:ACU393223 AMP393195:AMQ393223 AWL393195:AWM393223 BGH393195:BGI393223 BQD393195:BQE393223 BZZ393195:CAA393223 CJV393195:CJW393223 CTR393195:CTS393223 DDN393195:DDO393223 DNJ393195:DNK393223 DXF393195:DXG393223 EHB393195:EHC393223 EQX393195:EQY393223 FAT393195:FAU393223 FKP393195:FKQ393223 FUL393195:FUM393223 GEH393195:GEI393223 GOD393195:GOE393223 GXZ393195:GYA393223 HHV393195:HHW393223 HRR393195:HRS393223 IBN393195:IBO393223 ILJ393195:ILK393223 IVF393195:IVG393223 JFB393195:JFC393223 JOX393195:JOY393223 JYT393195:JYU393223 KIP393195:KIQ393223 KSL393195:KSM393223 LCH393195:LCI393223 LMD393195:LME393223 LVZ393195:LWA393223 MFV393195:MFW393223 MPR393195:MPS393223 MZN393195:MZO393223 NJJ393195:NJK393223 NTF393195:NTG393223 ODB393195:ODC393223 OMX393195:OMY393223 OWT393195:OWU393223 PGP393195:PGQ393223 PQL393195:PQM393223 QAH393195:QAI393223 QKD393195:QKE393223 QTZ393195:QUA393223 RDV393195:RDW393223 RNR393195:RNS393223 RXN393195:RXO393223 SHJ393195:SHK393223 SRF393195:SRG393223 TBB393195:TBC393223 TKX393195:TKY393223 TUT393195:TUU393223 UEP393195:UEQ393223 UOL393195:UOM393223 UYH393195:UYI393223 VID393195:VIE393223 VRZ393195:VSA393223 WBV393195:WBW393223 WLR393195:WLS393223 WVN393195:WVO393223 F458731:G458759 JB458731:JC458759 SX458731:SY458759 ACT458731:ACU458759 AMP458731:AMQ458759 AWL458731:AWM458759 BGH458731:BGI458759 BQD458731:BQE458759 BZZ458731:CAA458759 CJV458731:CJW458759 CTR458731:CTS458759 DDN458731:DDO458759 DNJ458731:DNK458759 DXF458731:DXG458759 EHB458731:EHC458759 EQX458731:EQY458759 FAT458731:FAU458759 FKP458731:FKQ458759 FUL458731:FUM458759 GEH458731:GEI458759 GOD458731:GOE458759 GXZ458731:GYA458759 HHV458731:HHW458759 HRR458731:HRS458759 IBN458731:IBO458759 ILJ458731:ILK458759 IVF458731:IVG458759 JFB458731:JFC458759 JOX458731:JOY458759 JYT458731:JYU458759 KIP458731:KIQ458759 KSL458731:KSM458759 LCH458731:LCI458759 LMD458731:LME458759 LVZ458731:LWA458759 MFV458731:MFW458759 MPR458731:MPS458759 MZN458731:MZO458759 NJJ458731:NJK458759 NTF458731:NTG458759 ODB458731:ODC458759 OMX458731:OMY458759 OWT458731:OWU458759 PGP458731:PGQ458759 PQL458731:PQM458759 QAH458731:QAI458759 QKD458731:QKE458759 QTZ458731:QUA458759 RDV458731:RDW458759 RNR458731:RNS458759 RXN458731:RXO458759 SHJ458731:SHK458759 SRF458731:SRG458759 TBB458731:TBC458759 TKX458731:TKY458759 TUT458731:TUU458759 UEP458731:UEQ458759 UOL458731:UOM458759 UYH458731:UYI458759 VID458731:VIE458759 VRZ458731:VSA458759 WBV458731:WBW458759 WLR458731:WLS458759 WVN458731:WVO458759 F524267:G524295 JB524267:JC524295 SX524267:SY524295 ACT524267:ACU524295 AMP524267:AMQ524295 AWL524267:AWM524295 BGH524267:BGI524295 BQD524267:BQE524295 BZZ524267:CAA524295 CJV524267:CJW524295 CTR524267:CTS524295 DDN524267:DDO524295 DNJ524267:DNK524295 DXF524267:DXG524295 EHB524267:EHC524295 EQX524267:EQY524295 FAT524267:FAU524295 FKP524267:FKQ524295 FUL524267:FUM524295 GEH524267:GEI524295 GOD524267:GOE524295 GXZ524267:GYA524295 HHV524267:HHW524295 HRR524267:HRS524295 IBN524267:IBO524295 ILJ524267:ILK524295 IVF524267:IVG524295 JFB524267:JFC524295 JOX524267:JOY524295 JYT524267:JYU524295 KIP524267:KIQ524295 KSL524267:KSM524295 LCH524267:LCI524295 LMD524267:LME524295 LVZ524267:LWA524295 MFV524267:MFW524295 MPR524267:MPS524295 MZN524267:MZO524295 NJJ524267:NJK524295 NTF524267:NTG524295 ODB524267:ODC524295 OMX524267:OMY524295 OWT524267:OWU524295 PGP524267:PGQ524295 PQL524267:PQM524295 QAH524267:QAI524295 QKD524267:QKE524295 QTZ524267:QUA524295 RDV524267:RDW524295 RNR524267:RNS524295 RXN524267:RXO524295 SHJ524267:SHK524295 SRF524267:SRG524295 TBB524267:TBC524295 TKX524267:TKY524295 TUT524267:TUU524295 UEP524267:UEQ524295 UOL524267:UOM524295 UYH524267:UYI524295 VID524267:VIE524295 VRZ524267:VSA524295 WBV524267:WBW524295 WLR524267:WLS524295 WVN524267:WVO524295 F589803:G589831 JB589803:JC589831 SX589803:SY589831 ACT589803:ACU589831 AMP589803:AMQ589831 AWL589803:AWM589831 BGH589803:BGI589831 BQD589803:BQE589831 BZZ589803:CAA589831 CJV589803:CJW589831 CTR589803:CTS589831 DDN589803:DDO589831 DNJ589803:DNK589831 DXF589803:DXG589831 EHB589803:EHC589831 EQX589803:EQY589831 FAT589803:FAU589831 FKP589803:FKQ589831 FUL589803:FUM589831 GEH589803:GEI589831 GOD589803:GOE589831 GXZ589803:GYA589831 HHV589803:HHW589831 HRR589803:HRS589831 IBN589803:IBO589831 ILJ589803:ILK589831 IVF589803:IVG589831 JFB589803:JFC589831 JOX589803:JOY589831 JYT589803:JYU589831 KIP589803:KIQ589831 KSL589803:KSM589831 LCH589803:LCI589831 LMD589803:LME589831 LVZ589803:LWA589831 MFV589803:MFW589831 MPR589803:MPS589831 MZN589803:MZO589831 NJJ589803:NJK589831 NTF589803:NTG589831 ODB589803:ODC589831 OMX589803:OMY589831 OWT589803:OWU589831 PGP589803:PGQ589831 PQL589803:PQM589831 QAH589803:QAI589831 QKD589803:QKE589831 QTZ589803:QUA589831 RDV589803:RDW589831 RNR589803:RNS589831 RXN589803:RXO589831 SHJ589803:SHK589831 SRF589803:SRG589831 TBB589803:TBC589831 TKX589803:TKY589831 TUT589803:TUU589831 UEP589803:UEQ589831 UOL589803:UOM589831 UYH589803:UYI589831 VID589803:VIE589831 VRZ589803:VSA589831 WBV589803:WBW589831 WLR589803:WLS589831 WVN589803:WVO589831 F655339:G655367 JB655339:JC655367 SX655339:SY655367 ACT655339:ACU655367 AMP655339:AMQ655367 AWL655339:AWM655367 BGH655339:BGI655367 BQD655339:BQE655367 BZZ655339:CAA655367 CJV655339:CJW655367 CTR655339:CTS655367 DDN655339:DDO655367 DNJ655339:DNK655367 DXF655339:DXG655367 EHB655339:EHC655367 EQX655339:EQY655367 FAT655339:FAU655367 FKP655339:FKQ655367 FUL655339:FUM655367 GEH655339:GEI655367 GOD655339:GOE655367 GXZ655339:GYA655367 HHV655339:HHW655367 HRR655339:HRS655367 IBN655339:IBO655367 ILJ655339:ILK655367 IVF655339:IVG655367 JFB655339:JFC655367 JOX655339:JOY655367 JYT655339:JYU655367 KIP655339:KIQ655367 KSL655339:KSM655367 LCH655339:LCI655367 LMD655339:LME655367 LVZ655339:LWA655367 MFV655339:MFW655367 MPR655339:MPS655367 MZN655339:MZO655367 NJJ655339:NJK655367 NTF655339:NTG655367 ODB655339:ODC655367 OMX655339:OMY655367 OWT655339:OWU655367 PGP655339:PGQ655367 PQL655339:PQM655367 QAH655339:QAI655367 QKD655339:QKE655367 QTZ655339:QUA655367 RDV655339:RDW655367 RNR655339:RNS655367 RXN655339:RXO655367 SHJ655339:SHK655367 SRF655339:SRG655367 TBB655339:TBC655367 TKX655339:TKY655367 TUT655339:TUU655367 UEP655339:UEQ655367 UOL655339:UOM655367 UYH655339:UYI655367 VID655339:VIE655367 VRZ655339:VSA655367 WBV655339:WBW655367 WLR655339:WLS655367 WVN655339:WVO655367 F720875:G720903 JB720875:JC720903 SX720875:SY720903 ACT720875:ACU720903 AMP720875:AMQ720903 AWL720875:AWM720903 BGH720875:BGI720903 BQD720875:BQE720903 BZZ720875:CAA720903 CJV720875:CJW720903 CTR720875:CTS720903 DDN720875:DDO720903 DNJ720875:DNK720903 DXF720875:DXG720903 EHB720875:EHC720903 EQX720875:EQY720903 FAT720875:FAU720903 FKP720875:FKQ720903 FUL720875:FUM720903 GEH720875:GEI720903 GOD720875:GOE720903 GXZ720875:GYA720903 HHV720875:HHW720903 HRR720875:HRS720903 IBN720875:IBO720903 ILJ720875:ILK720903 IVF720875:IVG720903 JFB720875:JFC720903 JOX720875:JOY720903 JYT720875:JYU720903 KIP720875:KIQ720903 KSL720875:KSM720903 LCH720875:LCI720903 LMD720875:LME720903 LVZ720875:LWA720903 MFV720875:MFW720903 MPR720875:MPS720903 MZN720875:MZO720903 NJJ720875:NJK720903 NTF720875:NTG720903 ODB720875:ODC720903 OMX720875:OMY720903 OWT720875:OWU720903 PGP720875:PGQ720903 PQL720875:PQM720903 QAH720875:QAI720903 QKD720875:QKE720903 QTZ720875:QUA720903 RDV720875:RDW720903 RNR720875:RNS720903 RXN720875:RXO720903 SHJ720875:SHK720903 SRF720875:SRG720903 TBB720875:TBC720903 TKX720875:TKY720903 TUT720875:TUU720903 UEP720875:UEQ720903 UOL720875:UOM720903 UYH720875:UYI720903 VID720875:VIE720903 VRZ720875:VSA720903 WBV720875:WBW720903 WLR720875:WLS720903 WVN720875:WVO720903 F786411:G786439 JB786411:JC786439 SX786411:SY786439 ACT786411:ACU786439 AMP786411:AMQ786439 AWL786411:AWM786439 BGH786411:BGI786439 BQD786411:BQE786439 BZZ786411:CAA786439 CJV786411:CJW786439 CTR786411:CTS786439 DDN786411:DDO786439 DNJ786411:DNK786439 DXF786411:DXG786439 EHB786411:EHC786439 EQX786411:EQY786439 FAT786411:FAU786439 FKP786411:FKQ786439 FUL786411:FUM786439 GEH786411:GEI786439 GOD786411:GOE786439 GXZ786411:GYA786439 HHV786411:HHW786439 HRR786411:HRS786439 IBN786411:IBO786439 ILJ786411:ILK786439 IVF786411:IVG786439 JFB786411:JFC786439 JOX786411:JOY786439 JYT786411:JYU786439 KIP786411:KIQ786439 KSL786411:KSM786439 LCH786411:LCI786439 LMD786411:LME786439 LVZ786411:LWA786439 MFV786411:MFW786439 MPR786411:MPS786439 MZN786411:MZO786439 NJJ786411:NJK786439 NTF786411:NTG786439 ODB786411:ODC786439 OMX786411:OMY786439 OWT786411:OWU786439 PGP786411:PGQ786439 PQL786411:PQM786439 QAH786411:QAI786439 QKD786411:QKE786439 QTZ786411:QUA786439 RDV786411:RDW786439 RNR786411:RNS786439 RXN786411:RXO786439 SHJ786411:SHK786439 SRF786411:SRG786439 TBB786411:TBC786439 TKX786411:TKY786439 TUT786411:TUU786439 UEP786411:UEQ786439 UOL786411:UOM786439 UYH786411:UYI786439 VID786411:VIE786439 VRZ786411:VSA786439 WBV786411:WBW786439 WLR786411:WLS786439 WVN786411:WVO786439 F851947:G851975 JB851947:JC851975 SX851947:SY851975 ACT851947:ACU851975 AMP851947:AMQ851975 AWL851947:AWM851975 BGH851947:BGI851975 BQD851947:BQE851975 BZZ851947:CAA851975 CJV851947:CJW851975 CTR851947:CTS851975 DDN851947:DDO851975 DNJ851947:DNK851975 DXF851947:DXG851975 EHB851947:EHC851975 EQX851947:EQY851975 FAT851947:FAU851975 FKP851947:FKQ851975 FUL851947:FUM851975 GEH851947:GEI851975 GOD851947:GOE851975 GXZ851947:GYA851975 HHV851947:HHW851975 HRR851947:HRS851975 IBN851947:IBO851975 ILJ851947:ILK851975 IVF851947:IVG851975 JFB851947:JFC851975 JOX851947:JOY851975 JYT851947:JYU851975 KIP851947:KIQ851975 KSL851947:KSM851975 LCH851947:LCI851975 LMD851947:LME851975 LVZ851947:LWA851975 MFV851947:MFW851975 MPR851947:MPS851975 MZN851947:MZO851975 NJJ851947:NJK851975 NTF851947:NTG851975 ODB851947:ODC851975 OMX851947:OMY851975 OWT851947:OWU851975 PGP851947:PGQ851975 PQL851947:PQM851975 QAH851947:QAI851975 QKD851947:QKE851975 QTZ851947:QUA851975 RDV851947:RDW851975 RNR851947:RNS851975 RXN851947:RXO851975 SHJ851947:SHK851975 SRF851947:SRG851975 TBB851947:TBC851975 TKX851947:TKY851975 TUT851947:TUU851975 UEP851947:UEQ851975 UOL851947:UOM851975 UYH851947:UYI851975 VID851947:VIE851975 VRZ851947:VSA851975 WBV851947:WBW851975 WLR851947:WLS851975 WVN851947:WVO851975 F917483:G917511 JB917483:JC917511 SX917483:SY917511 ACT917483:ACU917511 AMP917483:AMQ917511 AWL917483:AWM917511 BGH917483:BGI917511 BQD917483:BQE917511 BZZ917483:CAA917511 CJV917483:CJW917511 CTR917483:CTS917511 DDN917483:DDO917511 DNJ917483:DNK917511 DXF917483:DXG917511 EHB917483:EHC917511 EQX917483:EQY917511 FAT917483:FAU917511 FKP917483:FKQ917511 FUL917483:FUM917511 GEH917483:GEI917511 GOD917483:GOE917511 GXZ917483:GYA917511 HHV917483:HHW917511 HRR917483:HRS917511 IBN917483:IBO917511 ILJ917483:ILK917511 IVF917483:IVG917511 JFB917483:JFC917511 JOX917483:JOY917511 JYT917483:JYU917511 KIP917483:KIQ917511 KSL917483:KSM917511 LCH917483:LCI917511 LMD917483:LME917511 LVZ917483:LWA917511 MFV917483:MFW917511 MPR917483:MPS917511 MZN917483:MZO917511 NJJ917483:NJK917511 NTF917483:NTG917511 ODB917483:ODC917511 OMX917483:OMY917511 OWT917483:OWU917511 PGP917483:PGQ917511 PQL917483:PQM917511 QAH917483:QAI917511 QKD917483:QKE917511 QTZ917483:QUA917511 RDV917483:RDW917511 RNR917483:RNS917511 RXN917483:RXO917511 SHJ917483:SHK917511 SRF917483:SRG917511 TBB917483:TBC917511 TKX917483:TKY917511 TUT917483:TUU917511 UEP917483:UEQ917511 UOL917483:UOM917511 UYH917483:UYI917511 VID917483:VIE917511 VRZ917483:VSA917511 WBV917483:WBW917511 WLR917483:WLS917511 WVN917483:WVO917511 F983019:G983047 JB983019:JC983047 SX983019:SY983047 ACT983019:ACU983047 AMP983019:AMQ983047 AWL983019:AWM983047 BGH983019:BGI983047 BQD983019:BQE983047 BZZ983019:CAA983047 CJV983019:CJW983047 CTR983019:CTS983047 DDN983019:DDO983047 DNJ983019:DNK983047 DXF983019:DXG983047 EHB983019:EHC983047 EQX983019:EQY983047 FAT983019:FAU983047 FKP983019:FKQ983047 FUL983019:FUM983047 GEH983019:GEI983047 GOD983019:GOE983047 GXZ983019:GYA983047 HHV983019:HHW983047 HRR983019:HRS983047 IBN983019:IBO983047 ILJ983019:ILK983047 IVF983019:IVG983047 JFB983019:JFC983047 JOX983019:JOY983047 JYT983019:JYU983047 KIP983019:KIQ983047 KSL983019:KSM983047 LCH983019:LCI983047 LMD983019:LME983047 LVZ983019:LWA983047 MFV983019:MFW983047 MPR983019:MPS983047 MZN983019:MZO983047 NJJ983019:NJK983047 NTF983019:NTG983047 ODB983019:ODC983047 OMX983019:OMY983047 OWT983019:OWU983047 PGP983019:PGQ983047 PQL983019:PQM983047 QAH983019:QAI983047 QKD983019:QKE983047 QTZ983019:QUA983047 RDV983019:RDW983047 RNR983019:RNS983047 RXN983019:RXO983047 SHJ983019:SHK983047 SRF983019:SRG983047 TBB983019:TBC983047 TKX983019:TKY983047 TUT983019:TUU983047 UEP983019:UEQ983047 UOL983019:UOM983047 UYH983019:UYI983047 VID983019:VIE983047 VRZ983019:VSA983047 WBV983019:WBW983047 WLR983019:WLS983047 WVN983019:WVO983047 F18:F19 F14:F16 G14:G19 WVN2:WVP4 WVP5:WVP6 WLR2:WLT4 WLT5:WLT6 WBV2:WBX4 WBX5:WBX6 VRZ2:VSB4 VSB5:VSB6 VID2:VIF4 VIF5:VIF6 UYH2:UYJ4 UYJ5:UYJ6 UOL2:UON4 UON5:UON6 UEP2:UER4 UER5:UER6 TUT2:TUV4 TUV5:TUV6 TKX2:TKZ4 TKZ5:TKZ6 TBB2:TBD4 TBD5:TBD6 SRF2:SRH4 SRH5:SRH6 SHJ2:SHL4 SHL5:SHL6 RXN2:RXP4 RXP5:RXP6 RNR2:RNT4 RNT5:RNT6 RDV2:RDX4 RDX5:RDX6 QTZ2:QUB4 QUB5:QUB6 QKD2:QKF4 QKF5:QKF6 QAH2:QAJ4 QAJ5:QAJ6 PQL2:PQN4 PQN5:PQN6 PGP2:PGR4 PGR5:PGR6 OWT2:OWV4 OWV5:OWV6 OMX2:OMZ4 OMZ5:OMZ6 ODB2:ODD4 ODD5:ODD6 NTF2:NTH4 NTH5:NTH6 NJJ2:NJL4 NJL5:NJL6 MZN2:MZP4 MZP5:MZP6 MPR2:MPT4 MPT5:MPT6 MFV2:MFX4 MFX5:MFX6 LVZ2:LWB4 LWB5:LWB6 LMD2:LMF4 LMF5:LMF6 LCH2:LCJ4 LCJ5:LCJ6 KSL2:KSN4 KSN5:KSN6 KIP2:KIR4 KIR5:KIR6 JYT2:JYV4 JYV5:JYV6 JOX2:JOZ4 JOZ5:JOZ6 JFB2:JFD4 JFD5:JFD6 IVF2:IVH4 IVH5:IVH6 ILJ2:ILL4 ILL5:ILL6 IBN2:IBP4 IBP5:IBP6 HRR2:HRT4 HRT5:HRT6 HHV2:HHX4 HHX5:HHX6 GXZ2:GYB4 GYB5:GYB6 GOD2:GOF4 GOF5:GOF6 GEH2:GEJ4 GEJ5:GEJ6 FUL2:FUN4 FUN5:FUN6 FKP2:FKR4 FKR5:FKR6 FAT2:FAV4 FAV5:FAV6 EQX2:EQZ4 EQZ5:EQZ6 EHB2:EHD4 EHD5:EHD6 DXF2:DXH4 DXH5:DXH6 DNJ2:DNL4 DNL5:DNL6 DDN2:DDP4 DDP5:DDP6 CTR2:CTT4 CTT5:CTT6 CJV2:CJX4 CJX5:CJX6 BZZ2:CAB4 CAB5:CAB6 BQD2:BQF4 BQF5:BQF6 BGH2:BGJ4 BGJ5:BGJ6 AWL2:AWN4 AWN5:AWN6 AMP2:AMR4 AMR5:AMR6 ACT2:ACV4 ACV5:ACV6 SX2:SZ4 SZ5:SZ6 JB2:JD4 JD5:JD6 F2:F4 I2:J4 H3:H7 K3:K4 E9:I9 F12:J13 H8:I8 F5:G8 F25:G28 JD8:JF28 SZ8:TB28 ACV8:ACX28 AMR8:AMT28 AWN8:AWP28 BGJ8:BGL28 BQF8:BQH28 CAB8:CAD28 CJX8:CJZ28 CTT8:CTV28 DDP8:DDR28 DNL8:DNN28 DXH8:DXJ28 EHD8:EHF28 EQZ8:ERB28 FAV8:FAX28 FKR8:FKT28 FUN8:FUP28 GEJ8:GEL28 GOF8:GOH28 GYB8:GYD28 HHX8:HHZ28 HRT8:HRV28 IBP8:IBR28 ILL8:ILN28 IVH8:IVJ28 JFD8:JFF28 JOZ8:JPB28 JYV8:JYX28 KIR8:KIT28 KSN8:KSP28 LCJ8:LCL28 LMF8:LMH28 LWB8:LWD28 MFX8:MFZ28 MPT8:MPV28 MZP8:MZR28 NJL8:NJN28 NTH8:NTJ28 ODD8:ODF28 OMZ8:ONB28 OWV8:OWX28 PGR8:PGT28 PQN8:PQP28 QAJ8:QAL28 QKF8:QKH28 QUB8:QUD28 RDX8:RDZ28 RNT8:RNV28 RXP8:RXR28 SHL8:SHN28 SRH8:SRJ28 TBD8:TBF28 TKZ8:TLB28 TUV8:TUX28 UER8:UET28 UON8:UOP28 UYJ8:UYL28 VIF8:VIH28 VSB8:VSD28 WBX8:WBZ28 WLT8:WLV28 WVP8:WVR28 WLR5:WLS19 WVN5:WVO19 JB5:JC19 SX5:SY19 ACT5:ACU19 AMP5:AMQ19 AWL5:AWM19 BGH5:BGI19 BQD5:BQE19 BZZ5:CAA19 CJV5:CJW19 CTR5:CTS19 DDN5:DDO19 DNJ5:DNK19 DXF5:DXG19 EHB5:EHC19 EQX5:EQY19 FAT5:FAU19 FKP5:FKQ19 FUL5:FUM19 GEH5:GEI19 GOD5:GOE19 GXZ5:GYA19 HHV5:HHW19 HRR5:HRS19 IBN5:IBO19 ILJ5:ILK19 IVF5:IVG19 JFB5:JFC19 JOX5:JOY19 JYT5:JYU19 KIP5:KIQ19 KSL5:KSM19 LCH5:LCI19 LMD5:LME19 LVZ5:LWA19 MFV5:MFW19 MPR5:MPS19 MZN5:MZO19 NJJ5:NJK19 NTF5:NTG19 ODB5:ODC19 OMX5:OMY19 OWT5:OWU19 PGP5:PGQ19 PQL5:PQM19 QAH5:QAI19 QKD5:QKE19 QTZ5:QUA19 RDV5:RDW19 RNR5:RNS19 RXN5:RXO19 SHJ5:SHK19 SRF5:SRG19 TBB5:TBC19 TKX5:TKY19 TUT5:TUU19 UEP5:UEQ19 UOL5:UOM19 UYH5:UYI19 VID5:VIE19 VRZ5:VSA19 WBV5:WBW19 F10:I11 J8:J11 H14:J28 F29:J65513 C2:D65513 WVK2:WVL65513 IY2:IZ65513 SU2:SV65513 ACQ2:ACR65513 AMM2:AMN65513 AWI2:AWJ65513 BGE2:BGF65513 BQA2:BQB65513 BZW2:BZX65513 CJS2:CJT65513 CTO2:CTP65513 DDK2:DDL65513 DNG2:DNH65513 DXC2:DXD65513 EGY2:EGZ65513 EQU2:EQV65513 FAQ2:FAR65513 FKM2:FKN65513 FUI2:FUJ65513 GEE2:GEF65513 GOA2:GOB65513 GXW2:GXX65513 HHS2:HHT65513 HRO2:HRP65513 IBK2:IBL65513 ILG2:ILH65513 IVC2:IVD65513 JEY2:JEZ65513 JOU2:JOV65513 JYQ2:JYR65513 KIM2:KIN65513 KSI2:KSJ65513 LCE2:LCF65513 LMA2:LMB65513 LVW2:LVX65513 MFS2:MFT65513 MPO2:MPP65513 MZK2:MZL65513 NJG2:NJH65513 NTC2:NTD65513 OCY2:OCZ65513 OMU2:OMV65513 OWQ2:OWR65513 PGM2:PGN65513 PQI2:PQJ65513 QAE2:QAF65513 QKA2:QKB65513 QTW2:QTX65513 RDS2:RDT65513 RNO2:RNP65513 RXK2:RXL65513 SHG2:SHH65513 SRC2:SRD65513 TAY2:TAZ65513 TKU2:TKV65513 TUQ2:TUR65513 UEM2:UEN65513 UOI2:UOJ65513 UYE2:UYF65513 VIA2:VIB65513 VRW2:VRX65513 WBS2:WBT65513 WLO2:WLP65513 WVN43:WVR65513 WLR43:WLV65513 WBV43:WBZ65513 VRZ43:VSD65513 VID43:VIH65513 UYH43:UYL65513 UOL43:UOP65513 UEP43:UET65513 TUT43:TUX65513 TKX43:TLB65513 TBB43:TBF65513 SRF43:SRJ65513 SHJ43:SHN65513 RXN43:RXR65513 RNR43:RNV65513 RDV43:RDZ65513 QTZ43:QUD65513 QKD43:QKH65513 QAH43:QAL65513 PQL43:PQP65513 PGP43:PGT65513 OWT43:OWX65513 OMX43:ONB65513 ODB43:ODF65513 NTF43:NTJ65513 NJJ43:NJN65513 MZN43:MZR65513 MPR43:MPV65513 MFV43:MFZ65513 LVZ43:LWD65513 LMD43:LMH65513 LCH43:LCL65513 KSL43:KSP65513 KIP43:KIT65513 JYT43:JYX65513 JOX43:JPB65513 JFB43:JFF65513 IVF43:IVJ65513 ILJ43:ILN65513 IBN43:IBR65513 HRR43:HRV65513 HHV43:HHZ65513 GXZ43:GYD65513 GOD43:GOH65513 GEH43:GEL65513 FUL43:FUP65513 FKP43:FKT65513 FAT43:FAX65513 EQX43:ERB65513 EHB43:EHF65513 DXF43:DXJ65513 DNJ43:DNN65513 DDN43:DDR65513 CTR43:CTV65513 CJV43:CJZ65513 BZZ43:CAD65513 BQD43:BQH65513 BGH43:BGL65513 AWL43:AWP65513 AMP43:AMT65513 ACT43:ACX65513 SX43:TB65513 JB43:JF65513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プルダウンリストマスター（チーム名・リーグ構成）</vt:lpstr>
      <vt:lpstr>②試合スケジュール</vt:lpstr>
      <vt:lpstr>③リーグ組分け</vt:lpstr>
      <vt:lpstr>④ﾘｰｸﾞ勝敗</vt:lpstr>
      <vt:lpstr>懲罰一覧</vt:lpstr>
      <vt:lpstr>②試合スケジュール!Print_Area</vt:lpstr>
      <vt:lpstr>③リーグ組分け!Print_Area</vt:lpstr>
      <vt:lpstr>④ﾘｰｸﾞ勝敗!Print_Area</vt:lpstr>
      <vt:lpstr>②試合スケジュール!Print_Titles</vt:lpstr>
      <vt:lpstr>③リーグ組分け!Print_Titles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2024-08-29T08:51:14Z</dcterms:created>
  <dcterms:modified xsi:type="dcterms:W3CDTF">2026-01-26T11:54:35Z</dcterms:modified>
</cp:coreProperties>
</file>